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updateLinks="never" codeName="ThisWorkbook" defaultThemeVersion="124226"/>
  <mc:AlternateContent xmlns:mc="http://schemas.openxmlformats.org/markup-compatibility/2006">
    <mc:Choice Requires="x15">
      <x15ac:absPath xmlns:x15ac="http://schemas.microsoft.com/office/spreadsheetml/2010/11/ac" url="N:\HOLD6001\HYDRA220697\Rxx\Doc\DSD6001230921_HyPE_Electronics\Rxx\IsoDCDC\DSD6001241144_IsoDCDC\Rxx\5_Literature\Components\UCC25640\"/>
    </mc:Choice>
  </mc:AlternateContent>
  <xr:revisionPtr revIDLastSave="0" documentId="13_ncr:1_{608F5880-2108-44B3-95C9-3C984FF7EF40}"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38520" yWindow="-120" windowWidth="38640" windowHeight="2139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5" i="1" l="1"/>
  <c r="C91" i="1"/>
  <c r="C40" i="1"/>
  <c r="E91" i="1" l="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C77" i="14"/>
  <c r="D77" i="14" s="1"/>
  <c r="B77" i="14"/>
  <c r="Q76" i="14"/>
  <c r="B76" i="14"/>
  <c r="C76" i="14" s="1"/>
  <c r="D76" i="14" s="1"/>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B68" i="14"/>
  <c r="C68" i="14" s="1"/>
  <c r="D68" i="14" s="1"/>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B53" i="14"/>
  <c r="C53" i="14" s="1"/>
  <c r="D53" i="14" s="1"/>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C45" i="14"/>
  <c r="D45" i="14" s="1"/>
  <c r="B45" i="14"/>
  <c r="Q44" i="14"/>
  <c r="B44" i="14"/>
  <c r="C44" i="14" s="1"/>
  <c r="D44" i="14" s="1"/>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c r="I9" i="13"/>
  <c r="I8" i="13"/>
  <c r="D17" i="13" l="1"/>
  <c r="U3" i="14" s="1"/>
  <c r="D18" i="13"/>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R40" i="14"/>
  <c r="T40" i="14" s="1"/>
  <c r="D40" i="14"/>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c r="D94" i="14"/>
  <c r="R94" i="14"/>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95" i="14"/>
  <c r="O179" i="14"/>
  <c r="O138" i="14"/>
  <c r="O199" i="14"/>
  <c r="O169" i="14"/>
  <c r="O192" i="14"/>
  <c r="O176" i="14"/>
  <c r="O338" i="14"/>
  <c r="O103" i="14"/>
  <c r="O250" i="14"/>
  <c r="O220" i="14"/>
  <c r="O239" i="14"/>
  <c r="O200" i="14"/>
  <c r="O156" i="14"/>
  <c r="O142" i="14"/>
  <c r="O155" i="14"/>
  <c r="O243" i="14"/>
  <c r="O129" i="14"/>
  <c r="O343" i="14"/>
  <c r="O215" i="14"/>
  <c r="O307" i="14"/>
  <c r="O315" i="14"/>
  <c r="O314" i="14"/>
  <c r="O146" i="14"/>
  <c r="O327" i="14"/>
  <c r="O111" i="14"/>
  <c r="O195" i="14"/>
  <c r="O256" i="14"/>
  <c r="U8" i="14" l="1"/>
  <c r="U19" i="14"/>
  <c r="U21"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214" i="14"/>
  <c r="O223" i="14"/>
  <c r="O329" i="14"/>
  <c r="O221" i="14"/>
  <c r="O134" i="14"/>
  <c r="O186" i="14"/>
  <c r="O125" i="14"/>
  <c r="O211" i="14"/>
  <c r="O188" i="14"/>
  <c r="O292" i="14"/>
  <c r="O147" i="14"/>
  <c r="O308" i="14"/>
  <c r="O347" i="14"/>
  <c r="O321" i="14"/>
  <c r="O152" i="14"/>
  <c r="O196" i="14"/>
  <c r="O255" i="14"/>
  <c r="O133" i="14"/>
  <c r="O124" i="14"/>
  <c r="O202" i="14"/>
  <c r="O174" i="14"/>
  <c r="O101" i="14"/>
  <c r="O337" i="14"/>
  <c r="O197" i="14"/>
  <c r="O301" i="14"/>
  <c r="O113" i="14"/>
  <c r="O128" i="14"/>
  <c r="O112" i="14"/>
  <c r="O273" i="14"/>
  <c r="O303" i="14"/>
  <c r="O344" i="14"/>
  <c r="O284" i="14"/>
  <c r="O268" i="14"/>
  <c r="O298" i="14"/>
  <c r="O191" i="14"/>
  <c r="O166" i="14"/>
  <c r="O353" i="14"/>
  <c r="O115" i="14"/>
  <c r="O351" i="14"/>
  <c r="O348" i="14"/>
  <c r="O281" i="14"/>
  <c r="O275" i="14"/>
  <c r="O294" i="14"/>
  <c r="O204" i="14"/>
  <c r="O297" i="14"/>
  <c r="O107" i="14"/>
  <c r="O291" i="14"/>
  <c r="O171" i="14"/>
  <c r="O120" i="14"/>
  <c r="O210" i="14"/>
  <c r="O201" i="14"/>
  <c r="O278" i="14"/>
  <c r="O106" i="14"/>
  <c r="O130" i="14"/>
  <c r="O234" i="14"/>
  <c r="O207" i="14"/>
  <c r="O247" i="14"/>
  <c r="O265" i="14"/>
  <c r="O258" i="14"/>
  <c r="O135" i="14"/>
  <c r="O126" i="14"/>
  <c r="O320" i="14"/>
  <c r="O168" i="14"/>
  <c r="O311" i="14"/>
  <c r="O290" i="14"/>
  <c r="O341" i="14"/>
  <c r="O198" i="14"/>
  <c r="O325" i="14"/>
  <c r="O349" i="14"/>
  <c r="O259" i="14"/>
  <c r="O225" i="14"/>
  <c r="O159" i="14"/>
  <c r="O140" i="14"/>
  <c r="O316" i="14"/>
  <c r="O127" i="14"/>
  <c r="O276" i="14"/>
  <c r="O331" i="14"/>
  <c r="O262" i="14"/>
  <c r="O145" i="14"/>
  <c r="O154" i="14"/>
  <c r="O242" i="14"/>
  <c r="O190" i="14"/>
  <c r="O108" i="14"/>
  <c r="O318" i="14"/>
  <c r="O266" i="14"/>
  <c r="O333" i="14"/>
  <c r="O354" i="14"/>
  <c r="O286" i="14"/>
  <c r="O285" i="14"/>
  <c r="O189" i="14"/>
  <c r="O289" i="14"/>
  <c r="O312" i="14"/>
  <c r="O102" i="14"/>
  <c r="O183" i="14"/>
  <c r="O323" i="14"/>
  <c r="O212" i="14"/>
  <c r="O328" i="14"/>
  <c r="O306" i="14"/>
  <c r="O119" i="14"/>
  <c r="O177" i="14"/>
  <c r="O319" i="14"/>
  <c r="O205" i="14"/>
  <c r="O139" i="14"/>
  <c r="O293" i="14"/>
  <c r="O104" i="14"/>
  <c r="O180" i="14"/>
  <c r="O279" i="14"/>
  <c r="O240" i="14"/>
  <c r="O178" i="14"/>
  <c r="O235" i="14"/>
  <c r="O313" i="14"/>
  <c r="O173" i="14"/>
  <c r="O224" i="14"/>
  <c r="O231" i="14"/>
  <c r="O164" i="14"/>
  <c r="O296" i="14"/>
  <c r="O143" i="14"/>
  <c r="O187" i="14"/>
  <c r="O175" i="14"/>
  <c r="O304" i="14"/>
  <c r="O236" i="14"/>
  <c r="O218" i="14"/>
  <c r="O163" i="14"/>
  <c r="O203" i="14"/>
  <c r="O194" i="14"/>
  <c r="O248" i="14"/>
  <c r="O254" i="14"/>
  <c r="O336" i="14"/>
  <c r="O339" i="14"/>
  <c r="O267" i="14"/>
  <c r="O213" i="14"/>
  <c r="O117" i="14"/>
  <c r="O233" i="14"/>
  <c r="O346" i="14"/>
  <c r="O158" i="14"/>
  <c r="O226" i="14"/>
  <c r="O277" i="14"/>
  <c r="O105" i="14"/>
  <c r="O151" i="14"/>
  <c r="O148" i="14"/>
  <c r="O270" i="14"/>
  <c r="O123" i="14"/>
  <c r="O182" i="14"/>
  <c r="O153" i="14"/>
  <c r="O131" i="14"/>
  <c r="O118" i="14"/>
  <c r="O165" i="14"/>
  <c r="O249" i="14"/>
  <c r="O309" i="14"/>
  <c r="O326" i="14"/>
  <c r="O305" i="14"/>
  <c r="O110" i="14"/>
  <c r="O241" i="14"/>
  <c r="O245" i="14"/>
  <c r="O217" i="14"/>
  <c r="O246" i="14"/>
  <c r="O230" i="14"/>
  <c r="O282" i="14"/>
  <c r="O330" i="14"/>
  <c r="O162" i="14"/>
  <c r="O340" i="14"/>
  <c r="O271" i="14"/>
  <c r="O264" i="14"/>
  <c r="O157" i="14"/>
  <c r="O216" i="14"/>
  <c r="O274" i="14"/>
  <c r="O287" i="14"/>
  <c r="O121" i="14"/>
  <c r="O114" i="14"/>
  <c r="O209" i="14"/>
  <c r="O150" i="14"/>
  <c r="O332" i="14"/>
  <c r="O324" i="14"/>
  <c r="O206" i="14"/>
  <c r="O335" i="14"/>
  <c r="O193" i="14"/>
  <c r="O122" i="14"/>
  <c r="O116" i="14"/>
  <c r="O227" i="14"/>
  <c r="O136" i="14"/>
  <c r="O322" i="14"/>
  <c r="O141" i="14"/>
  <c r="O208" i="14"/>
  <c r="O345" i="14"/>
  <c r="O299" i="14"/>
  <c r="O272" i="14"/>
  <c r="O161" i="14"/>
  <c r="O352" i="14"/>
  <c r="O170" i="14"/>
  <c r="O253" i="14"/>
  <c r="O172" i="14"/>
  <c r="O181" i="14"/>
  <c r="O160" i="14"/>
  <c r="O350" i="14"/>
  <c r="O244" i="14"/>
  <c r="O310" i="14"/>
  <c r="O251" i="14"/>
  <c r="O288" i="14"/>
  <c r="O132" i="14"/>
  <c r="O334" i="14"/>
  <c r="O260" i="14"/>
  <c r="O184" i="14"/>
  <c r="O232" i="14"/>
  <c r="O257" i="14"/>
  <c r="O219" i="14"/>
  <c r="O167" i="14"/>
  <c r="O237" i="14"/>
  <c r="O269" i="14"/>
  <c r="O185" i="14"/>
  <c r="O228" i="14"/>
  <c r="O144" i="14"/>
  <c r="O302" i="14"/>
  <c r="O280" i="14"/>
  <c r="O283" i="14"/>
  <c r="O252" i="14"/>
  <c r="O263" i="14"/>
  <c r="O261" i="14"/>
  <c r="O109" i="14"/>
  <c r="O355" i="14"/>
  <c r="O149" i="14"/>
  <c r="O137" i="14"/>
  <c r="O229" i="14"/>
  <c r="O317" i="14"/>
  <c r="O300" i="14"/>
  <c r="O222" i="14"/>
  <c r="O238" i="14"/>
  <c r="O342" i="14"/>
  <c r="U29" i="14" l="1"/>
  <c r="M82" i="14"/>
  <c r="U27" i="14"/>
  <c r="U28" i="14"/>
  <c r="U26"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P92" i="14" s="1"/>
  <c r="H26" i="11"/>
  <c r="I26" i="11" s="1"/>
  <c r="N91" i="14"/>
  <c r="P91" i="14" s="1"/>
  <c r="N58" i="14"/>
  <c r="F39" i="14"/>
  <c r="H39" i="14" s="1"/>
  <c r="N50" i="14"/>
  <c r="F51" i="14"/>
  <c r="N41" i="14"/>
  <c r="P41" i="14" s="1"/>
  <c r="N90" i="14"/>
  <c r="J88" i="14"/>
  <c r="L88" i="14" s="1"/>
  <c r="F626" i="14"/>
  <c r="N65" i="14"/>
  <c r="P65" i="14" s="1"/>
  <c r="N43" i="14"/>
  <c r="P43" i="14" s="1"/>
  <c r="F94" i="14"/>
  <c r="F60" i="14"/>
  <c r="U60" i="14" s="1"/>
  <c r="J41" i="14"/>
  <c r="N55" i="14"/>
  <c r="P55" i="14" s="1"/>
  <c r="J75" i="14"/>
  <c r="L75" i="14" s="1"/>
  <c r="F83" i="14"/>
  <c r="G31" i="14"/>
  <c r="N36" i="14"/>
  <c r="P36" i="14" s="1"/>
  <c r="J46" i="14"/>
  <c r="K46" i="14" s="1"/>
  <c r="F89" i="14"/>
  <c r="H89" i="14" s="1"/>
  <c r="N68" i="14"/>
  <c r="J73" i="14"/>
  <c r="L73" i="14" s="1"/>
  <c r="F85" i="14"/>
  <c r="U85" i="14" s="1"/>
  <c r="N40" i="14"/>
  <c r="F101" i="14"/>
  <c r="F91" i="14"/>
  <c r="G91" i="14" s="1"/>
  <c r="N72" i="14"/>
  <c r="N69" i="14"/>
  <c r="P69" i="14" s="1"/>
  <c r="F47" i="14"/>
  <c r="H47" i="14" s="1"/>
  <c r="F65" i="14"/>
  <c r="N46" i="14"/>
  <c r="O46" i="14" s="1"/>
  <c r="N70" i="14"/>
  <c r="P70" i="14" s="1"/>
  <c r="N48" i="14"/>
  <c r="O48" i="14" s="1"/>
  <c r="J87" i="14"/>
  <c r="L87" i="14" s="1"/>
  <c r="N93" i="14"/>
  <c r="P93" i="14" s="1"/>
  <c r="N63" i="14"/>
  <c r="P63" i="14" s="1"/>
  <c r="J39" i="14"/>
  <c r="F71" i="14"/>
  <c r="N76" i="14"/>
  <c r="N35" i="14"/>
  <c r="O35" i="14" s="1"/>
  <c r="N37" i="14"/>
  <c r="P37" i="14" s="1"/>
  <c r="J92" i="14"/>
  <c r="L92" i="14" s="1"/>
  <c r="F52" i="14"/>
  <c r="H52" i="14" s="1"/>
  <c r="J86" i="14"/>
  <c r="K86" i="14" s="1"/>
  <c r="F57" i="14"/>
  <c r="H626" i="14"/>
  <c r="J70" i="14"/>
  <c r="K70" i="14" s="1"/>
  <c r="J50" i="14"/>
  <c r="J78" i="14"/>
  <c r="K78" i="14" s="1"/>
  <c r="J85" i="14"/>
  <c r="L85" i="14" s="1"/>
  <c r="F86" i="14"/>
  <c r="J84" i="14"/>
  <c r="F38" i="14"/>
  <c r="U38" i="14" s="1"/>
  <c r="N81" i="14"/>
  <c r="P81" i="14" s="1"/>
  <c r="N77" i="14"/>
  <c r="O77" i="14" s="1"/>
  <c r="N52" i="14"/>
  <c r="O52" i="14" s="1"/>
  <c r="N47" i="14"/>
  <c r="P47" i="14" s="1"/>
  <c r="N54" i="14"/>
  <c r="O54" i="14" s="1"/>
  <c r="J54" i="14"/>
  <c r="L54" i="14" s="1"/>
  <c r="J82" i="14"/>
  <c r="L82" i="14" s="1"/>
  <c r="F37" i="14"/>
  <c r="J61" i="14"/>
  <c r="K61" i="14" s="1"/>
  <c r="F46" i="14"/>
  <c r="U46" i="14" s="1"/>
  <c r="J79" i="14"/>
  <c r="F49" i="14"/>
  <c r="H49" i="14" s="1"/>
  <c r="J80" i="14"/>
  <c r="L80" i="14" s="1"/>
  <c r="F78" i="14"/>
  <c r="U78" i="14" s="1"/>
  <c r="N71" i="14"/>
  <c r="P71" i="14" s="1"/>
  <c r="N62" i="14"/>
  <c r="O62" i="14" s="1"/>
  <c r="N57" i="14"/>
  <c r="N64" i="14"/>
  <c r="P64" i="14" s="1"/>
  <c r="N59" i="14"/>
  <c r="F56" i="14"/>
  <c r="J56" i="14"/>
  <c r="J63" i="14"/>
  <c r="K63" i="14" s="1"/>
  <c r="F53" i="14"/>
  <c r="H53" i="14" s="1"/>
  <c r="F55" i="14"/>
  <c r="H55" i="14" s="1"/>
  <c r="J81" i="14"/>
  <c r="K81" i="14" s="1"/>
  <c r="F36" i="14"/>
  <c r="U36" i="14" s="1"/>
  <c r="F102" i="14"/>
  <c r="N87" i="14"/>
  <c r="P87" i="14" s="1"/>
  <c r="N78" i="14"/>
  <c r="O78" i="14" s="1"/>
  <c r="N42" i="14"/>
  <c r="O42" i="14" s="1"/>
  <c r="N80" i="14"/>
  <c r="N75" i="14"/>
  <c r="J44" i="14"/>
  <c r="L44" i="14" s="1"/>
  <c r="F41" i="14"/>
  <c r="G41" i="14" s="1"/>
  <c r="F44" i="14"/>
  <c r="F70" i="14"/>
  <c r="H70" i="14" s="1"/>
  <c r="F35" i="14"/>
  <c r="U35" i="14" s="1"/>
  <c r="F62" i="14"/>
  <c r="G62" i="14" s="1"/>
  <c r="J67" i="14"/>
  <c r="K67" i="14" s="1"/>
  <c r="F627" i="14"/>
  <c r="J37" i="14"/>
  <c r="K37" i="14" s="1"/>
  <c r="N49" i="14"/>
  <c r="P49" i="14" s="1"/>
  <c r="N56" i="14"/>
  <c r="N83" i="14"/>
  <c r="N74" i="14"/>
  <c r="P74" i="14" s="1"/>
  <c r="N53" i="14"/>
  <c r="J62" i="14"/>
  <c r="L62" i="14" s="1"/>
  <c r="F50" i="14"/>
  <c r="U50" i="14" s="1"/>
  <c r="J38" i="14"/>
  <c r="J65" i="14"/>
  <c r="K65" i="14" s="1"/>
  <c r="N66" i="14"/>
  <c r="O66" i="14" s="1"/>
  <c r="J57" i="14"/>
  <c r="K57" i="14" s="1"/>
  <c r="G102" i="14"/>
  <c r="F72" i="14"/>
  <c r="H72" i="14" s="1"/>
  <c r="F59" i="14"/>
  <c r="H59" i="14" s="1"/>
  <c r="F61" i="14"/>
  <c r="J68" i="14"/>
  <c r="L68" i="14" s="1"/>
  <c r="N84" i="14"/>
  <c r="P84" i="14" s="1"/>
  <c r="F69" i="14"/>
  <c r="AA69" i="14" s="1"/>
  <c r="F80" i="14"/>
  <c r="J71" i="14"/>
  <c r="L71" i="14" s="1"/>
  <c r="N88" i="14"/>
  <c r="O88" i="14" s="1"/>
  <c r="J52" i="14"/>
  <c r="K52" i="14" s="1"/>
  <c r="F68" i="14"/>
  <c r="H68" i="14" s="1"/>
  <c r="J89" i="14"/>
  <c r="J66" i="14"/>
  <c r="K66" i="14" s="1"/>
  <c r="J64" i="14"/>
  <c r="K64" i="14" s="1"/>
  <c r="J40" i="14"/>
  <c r="J69" i="14"/>
  <c r="L69" i="14" s="1"/>
  <c r="J93" i="14"/>
  <c r="L93" i="14" s="1"/>
  <c r="J74" i="14"/>
  <c r="J76" i="14"/>
  <c r="L76" i="14" s="1"/>
  <c r="F42" i="14"/>
  <c r="N44" i="14"/>
  <c r="N82" i="14"/>
  <c r="O82" i="14" s="1"/>
  <c r="N45" i="14"/>
  <c r="P45" i="14" s="1"/>
  <c r="N51" i="14"/>
  <c r="P51" i="14" s="1"/>
  <c r="N73" i="14"/>
  <c r="N79" i="14"/>
  <c r="P79" i="14" s="1"/>
  <c r="N85" i="14"/>
  <c r="P85" i="14" s="1"/>
  <c r="N94" i="14"/>
  <c r="O94" i="14" s="1"/>
  <c r="F54" i="14"/>
  <c r="G54" i="14" s="1"/>
  <c r="F45" i="14"/>
  <c r="F74" i="14"/>
  <c r="H74" i="14" s="1"/>
  <c r="J36" i="14"/>
  <c r="L36" i="14" s="1"/>
  <c r="J72" i="14"/>
  <c r="L72" i="14" s="1"/>
  <c r="J53" i="14"/>
  <c r="L53" i="14" s="1"/>
  <c r="J60" i="14"/>
  <c r="L60" i="14" s="1"/>
  <c r="F73" i="14"/>
  <c r="U73" i="14" s="1"/>
  <c r="F75" i="14"/>
  <c r="F82" i="14"/>
  <c r="J49" i="14"/>
  <c r="L49" i="14" s="1"/>
  <c r="F64" i="14"/>
  <c r="J95" i="14"/>
  <c r="L95" i="14" s="1"/>
  <c r="F84" i="14"/>
  <c r="H84" i="14" s="1"/>
  <c r="F77" i="14"/>
  <c r="J91" i="14"/>
  <c r="F40" i="14"/>
  <c r="G40" i="14" s="1"/>
  <c r="F95" i="14"/>
  <c r="N60" i="14"/>
  <c r="O60" i="14" s="1"/>
  <c r="N39" i="14"/>
  <c r="P39" i="14" s="1"/>
  <c r="N61" i="14"/>
  <c r="N67" i="14"/>
  <c r="N89" i="14"/>
  <c r="P89" i="14" s="1"/>
  <c r="N95" i="14"/>
  <c r="P95" i="14" s="1"/>
  <c r="N38" i="14"/>
  <c r="J51" i="14"/>
  <c r="K51" i="14" s="1"/>
  <c r="J77" i="14"/>
  <c r="K77" i="14" s="1"/>
  <c r="F58" i="14"/>
  <c r="H58" i="14" s="1"/>
  <c r="F43" i="14"/>
  <c r="J35" i="14"/>
  <c r="J55" i="14"/>
  <c r="K55" i="14" s="1"/>
  <c r="F63" i="14"/>
  <c r="F66" i="14"/>
  <c r="G66" i="14" s="1"/>
  <c r="J59" i="14"/>
  <c r="L59" i="14" s="1"/>
  <c r="F90" i="14"/>
  <c r="H90" i="14" s="1"/>
  <c r="F76" i="14"/>
  <c r="G76" i="14" s="1"/>
  <c r="J45" i="14"/>
  <c r="K45" i="14" s="1"/>
  <c r="J83" i="14"/>
  <c r="X83" i="14" s="1"/>
  <c r="F88" i="14"/>
  <c r="G88" i="14" s="1"/>
  <c r="F79" i="14"/>
  <c r="F48" i="14"/>
  <c r="J90" i="14"/>
  <c r="F93" i="14"/>
  <c r="J42" i="14"/>
  <c r="F81" i="14"/>
  <c r="F92" i="14"/>
  <c r="N86" i="14"/>
  <c r="H101" i="14"/>
  <c r="F87" i="14"/>
  <c r="F67" i="14"/>
  <c r="J94" i="14"/>
  <c r="J48" i="14"/>
  <c r="J58" i="14"/>
  <c r="J43" i="14"/>
  <c r="J47" i="14"/>
  <c r="P72" i="14"/>
  <c r="O72" i="14"/>
  <c r="O63" i="14"/>
  <c r="L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P73" i="14"/>
  <c r="O73" i="14"/>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H102" i="14"/>
  <c r="P61" i="14"/>
  <c r="O61" i="14"/>
  <c r="AA61"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83" i="14"/>
  <c r="AA83" i="14"/>
  <c r="P42" i="14"/>
  <c r="L39" i="14"/>
  <c r="K39" i="14"/>
  <c r="U94" i="14"/>
  <c r="H45" i="14"/>
  <c r="G45" i="14"/>
  <c r="U45"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58" i="14"/>
  <c r="O58" i="14"/>
  <c r="X59"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P80" i="14"/>
  <c r="O80" i="14"/>
  <c r="G44" i="14"/>
  <c r="H44" i="14"/>
  <c r="U44" i="14"/>
  <c r="H83" i="14"/>
  <c r="G83" i="14"/>
  <c r="U83"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X51" i="14"/>
  <c r="H51" i="14"/>
  <c r="G51" i="14"/>
  <c r="U51" i="14"/>
  <c r="H91" i="14"/>
  <c r="U91" i="14"/>
  <c r="D629" i="14"/>
  <c r="C630" i="14"/>
  <c r="O40" i="14"/>
  <c r="P40" i="14"/>
  <c r="P59" i="14"/>
  <c r="O59" i="14"/>
  <c r="AA59" i="14"/>
  <c r="H61" i="14"/>
  <c r="G61" i="14"/>
  <c r="U61"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P50" i="14"/>
  <c r="O50" i="14"/>
  <c r="AA56" i="14"/>
  <c r="O56" i="14"/>
  <c r="P56" i="14"/>
  <c r="P53" i="14"/>
  <c r="O53" i="14"/>
  <c r="AA53" i="14"/>
  <c r="P75" i="14"/>
  <c r="O75" i="14"/>
  <c r="AA75" i="14"/>
  <c r="G56" i="14"/>
  <c r="H56" i="14"/>
  <c r="U56" i="14"/>
  <c r="H37" i="14"/>
  <c r="G37" i="14"/>
  <c r="U37" i="14"/>
  <c r="K41" i="14"/>
  <c r="L41"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X56" i="14" l="1"/>
  <c r="X39" i="14"/>
  <c r="O74" i="14"/>
  <c r="K56" i="14"/>
  <c r="K69" i="14"/>
  <c r="L56" i="14"/>
  <c r="U39" i="14"/>
  <c r="K85" i="14"/>
  <c r="G39" i="14"/>
  <c r="U53" i="14"/>
  <c r="G53" i="14"/>
  <c r="L78" i="14"/>
  <c r="P35" i="14"/>
  <c r="AA86" i="14"/>
  <c r="AC86" i="14" s="1"/>
  <c r="X63" i="14"/>
  <c r="K71" i="14"/>
  <c r="O36" i="14"/>
  <c r="AA41" i="14"/>
  <c r="AB41" i="14" s="1"/>
  <c r="O41" i="14"/>
  <c r="AA39" i="14"/>
  <c r="AB39" i="14" s="1"/>
  <c r="O39" i="14"/>
  <c r="K92" i="14"/>
  <c r="K80" i="14"/>
  <c r="AA38" i="14"/>
  <c r="AB38" i="14" s="1"/>
  <c r="L86" i="14"/>
  <c r="X86" i="14"/>
  <c r="Z86" i="14" s="1"/>
  <c r="O92" i="14"/>
  <c r="H60" i="14"/>
  <c r="G60" i="14"/>
  <c r="U59" i="14"/>
  <c r="W59" i="14" s="1"/>
  <c r="G59" i="14"/>
  <c r="G58" i="14"/>
  <c r="O69" i="14"/>
  <c r="X79" i="14"/>
  <c r="Z79" i="14" s="1"/>
  <c r="K62" i="14"/>
  <c r="L67" i="14"/>
  <c r="L52" i="14"/>
  <c r="AA58" i="14"/>
  <c r="AC58" i="14" s="1"/>
  <c r="U58" i="14"/>
  <c r="W58" i="14" s="1"/>
  <c r="O71" i="14"/>
  <c r="P52" i="14"/>
  <c r="O70" i="14"/>
  <c r="I102" i="14"/>
  <c r="K102" i="14" s="1"/>
  <c r="I101" i="14"/>
  <c r="K101" i="14" s="1"/>
  <c r="HN362" i="14" s="1"/>
  <c r="X80" i="14"/>
  <c r="Y80" i="14" s="1"/>
  <c r="U66" i="14"/>
  <c r="V66" i="14" s="1"/>
  <c r="H66" i="14"/>
  <c r="K93" i="14"/>
  <c r="U74" i="14"/>
  <c r="W74" i="14" s="1"/>
  <c r="L46" i="14"/>
  <c r="P88" i="14"/>
  <c r="G78" i="14"/>
  <c r="X52" i="14"/>
  <c r="Z52" i="14" s="1"/>
  <c r="G52" i="14"/>
  <c r="AA74" i="14"/>
  <c r="AB74" i="14" s="1"/>
  <c r="AA35" i="14"/>
  <c r="AB35" i="14" s="1"/>
  <c r="P66" i="14"/>
  <c r="U89" i="14"/>
  <c r="V89" i="14" s="1"/>
  <c r="G89" i="14"/>
  <c r="X58" i="14"/>
  <c r="Y58" i="14" s="1"/>
  <c r="X91" i="14"/>
  <c r="Z91" i="14" s="1"/>
  <c r="X49" i="14"/>
  <c r="Y49" i="14" s="1"/>
  <c r="K95" i="14"/>
  <c r="X95" i="14"/>
  <c r="Z95" i="14" s="1"/>
  <c r="AA80" i="14"/>
  <c r="AB80" i="14" s="1"/>
  <c r="X45" i="14"/>
  <c r="Y45" i="14" s="1"/>
  <c r="U80" i="14"/>
  <c r="V80" i="14" s="1"/>
  <c r="P38" i="14"/>
  <c r="H54" i="14"/>
  <c r="G80" i="14"/>
  <c r="O38" i="14"/>
  <c r="AA70" i="14"/>
  <c r="AB70" i="14" s="1"/>
  <c r="U49" i="14"/>
  <c r="W49" i="14" s="1"/>
  <c r="U54" i="14"/>
  <c r="W54" i="14" s="1"/>
  <c r="H80" i="14"/>
  <c r="G49" i="14"/>
  <c r="U47" i="14"/>
  <c r="V47" i="14" s="1"/>
  <c r="U55" i="14"/>
  <c r="V55" i="14" s="1"/>
  <c r="AA37" i="14"/>
  <c r="AB37" i="14" s="1"/>
  <c r="G47" i="14"/>
  <c r="G38" i="14"/>
  <c r="G55" i="14"/>
  <c r="U70" i="14"/>
  <c r="V70" i="14" s="1"/>
  <c r="O37" i="14"/>
  <c r="H38" i="14"/>
  <c r="G70" i="14"/>
  <c r="AA50" i="14"/>
  <c r="AB50" i="14" s="1"/>
  <c r="P78" i="14"/>
  <c r="O43" i="14"/>
  <c r="AA47" i="14"/>
  <c r="AC47" i="14" s="1"/>
  <c r="H62" i="14"/>
  <c r="AA78" i="14"/>
  <c r="AB78" i="14" s="1"/>
  <c r="H78" i="14"/>
  <c r="X62" i="14"/>
  <c r="Y62" i="14" s="1"/>
  <c r="X78" i="14"/>
  <c r="Z78" i="14" s="1"/>
  <c r="U52" i="14"/>
  <c r="W52" i="14" s="1"/>
  <c r="AA62" i="14"/>
  <c r="AB62" i="14" s="1"/>
  <c r="AA52" i="14"/>
  <c r="AB52" i="14" s="1"/>
  <c r="H50" i="14"/>
  <c r="G74" i="14"/>
  <c r="U62" i="14"/>
  <c r="V62" i="14" s="1"/>
  <c r="X47" i="14"/>
  <c r="Z47" i="14" s="1"/>
  <c r="AA54" i="14"/>
  <c r="AB54" i="14" s="1"/>
  <c r="AA73" i="14"/>
  <c r="AB73" i="14" s="1"/>
  <c r="P54" i="14"/>
  <c r="AA43" i="14"/>
  <c r="AC43" i="14" s="1"/>
  <c r="U95" i="14"/>
  <c r="V95" i="14" s="1"/>
  <c r="G95" i="14"/>
  <c r="K87" i="14"/>
  <c r="H95" i="14"/>
  <c r="AA51" i="14"/>
  <c r="AC51" i="14" s="1"/>
  <c r="O51" i="14"/>
  <c r="K82" i="14"/>
  <c r="AA91" i="14"/>
  <c r="AC91" i="14" s="1"/>
  <c r="X50" i="14"/>
  <c r="Z50" i="14" s="1"/>
  <c r="O91" i="14"/>
  <c r="X82" i="14"/>
  <c r="Z82" i="14" s="1"/>
  <c r="AA60" i="14"/>
  <c r="AB60" i="14" s="1"/>
  <c r="I626" i="14"/>
  <c r="AA44" i="14"/>
  <c r="AB44" i="14" s="1"/>
  <c r="G50" i="14"/>
  <c r="AA87" i="14"/>
  <c r="AC87" i="14" s="1"/>
  <c r="P44" i="14"/>
  <c r="X57" i="14"/>
  <c r="Z57" i="14" s="1"/>
  <c r="AA48" i="14"/>
  <c r="AB48" i="14" s="1"/>
  <c r="AA68" i="14"/>
  <c r="AB68" i="14" s="1"/>
  <c r="AA66" i="14"/>
  <c r="AB66" i="14" s="1"/>
  <c r="P62" i="14"/>
  <c r="O87" i="14"/>
  <c r="P48" i="14"/>
  <c r="O44" i="14"/>
  <c r="O47" i="14"/>
  <c r="O65" i="14"/>
  <c r="K58" i="14"/>
  <c r="L58" i="14"/>
  <c r="AA40" i="14"/>
  <c r="AB40" i="14" s="1"/>
  <c r="U43" i="14"/>
  <c r="W43" i="14" s="1"/>
  <c r="U57" i="14"/>
  <c r="W57" i="14" s="1"/>
  <c r="G43" i="14"/>
  <c r="G57" i="14"/>
  <c r="U68" i="14"/>
  <c r="W68" i="14" s="1"/>
  <c r="K72" i="14"/>
  <c r="H43" i="14"/>
  <c r="H57" i="14"/>
  <c r="O68" i="14"/>
  <c r="G68" i="14"/>
  <c r="P68" i="14"/>
  <c r="L57" i="14"/>
  <c r="I627" i="14"/>
  <c r="X94" i="14"/>
  <c r="Z94" i="14" s="1"/>
  <c r="AA82" i="14"/>
  <c r="AB82" i="14" s="1"/>
  <c r="G94" i="14"/>
  <c r="P60" i="14"/>
  <c r="AA72" i="14"/>
  <c r="AC72" i="14" s="1"/>
  <c r="X35" i="14"/>
  <c r="Y35" i="14" s="1"/>
  <c r="H94" i="14"/>
  <c r="AA45" i="14"/>
  <c r="AC45" i="14" s="1"/>
  <c r="X72" i="14"/>
  <c r="Z72" i="14" s="1"/>
  <c r="O45" i="14"/>
  <c r="AA42" i="14"/>
  <c r="AB42" i="14" s="1"/>
  <c r="X54" i="14"/>
  <c r="Z54" i="14" s="1"/>
  <c r="AA93" i="14"/>
  <c r="AC93" i="14" s="1"/>
  <c r="G35" i="14"/>
  <c r="O93" i="14"/>
  <c r="H35" i="14"/>
  <c r="AA94" i="14"/>
  <c r="AB94" i="14" s="1"/>
  <c r="K54" i="14"/>
  <c r="U72" i="14"/>
  <c r="W72" i="14" s="1"/>
  <c r="X92" i="14"/>
  <c r="Y92" i="14" s="1"/>
  <c r="G72" i="14"/>
  <c r="L51" i="14"/>
  <c r="P82" i="14"/>
  <c r="K59" i="14"/>
  <c r="J27" i="11"/>
  <c r="K27" i="11" s="1"/>
  <c r="H27" i="11"/>
  <c r="I27" i="11" s="1"/>
  <c r="X40" i="14"/>
  <c r="Z40" i="14" s="1"/>
  <c r="X43" i="14"/>
  <c r="Y43" i="14" s="1"/>
  <c r="X89" i="14"/>
  <c r="Z89" i="14" s="1"/>
  <c r="X38" i="14"/>
  <c r="Z38" i="14" s="1"/>
  <c r="AA57" i="14"/>
  <c r="AC57" i="14" s="1"/>
  <c r="X77" i="14"/>
  <c r="Y77" i="14" s="1"/>
  <c r="AA46" i="14"/>
  <c r="AC46" i="14" s="1"/>
  <c r="G46" i="14"/>
  <c r="H41" i="14"/>
  <c r="AA67" i="14"/>
  <c r="AB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V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AC75" i="14"/>
  <c r="AB75" i="14"/>
  <c r="W36" i="14"/>
  <c r="V36" i="14"/>
  <c r="D630" i="14"/>
  <c r="C631" i="14"/>
  <c r="J229" i="14"/>
  <c r="J227" i="14"/>
  <c r="J225" i="14"/>
  <c r="J223" i="14"/>
  <c r="J219" i="14"/>
  <c r="W60" i="14"/>
  <c r="V60" i="14"/>
  <c r="W83" i="14"/>
  <c r="V83" i="14"/>
  <c r="AC83" i="14"/>
  <c r="AB83" i="14"/>
  <c r="W73" i="14"/>
  <c r="V73" i="14"/>
  <c r="AC41" i="14"/>
  <c r="AB56" i="14"/>
  <c r="AC56" i="14"/>
  <c r="W61" i="14"/>
  <c r="V61" i="14"/>
  <c r="AC59" i="14"/>
  <c r="AB59" i="14"/>
  <c r="E629" i="14"/>
  <c r="G629" i="14" s="1"/>
  <c r="F629" i="14"/>
  <c r="W94" i="14"/>
  <c r="V94" i="14"/>
  <c r="Z39" i="14"/>
  <c r="Y39" i="14"/>
  <c r="W91" i="14"/>
  <c r="V91" i="14"/>
  <c r="W86" i="14"/>
  <c r="V86" i="14"/>
  <c r="W38" i="14"/>
  <c r="V38" i="14"/>
  <c r="J230" i="14"/>
  <c r="J228" i="14"/>
  <c r="J226" i="14"/>
  <c r="J224" i="14"/>
  <c r="J222" i="14"/>
  <c r="J220" i="14"/>
  <c r="Y59" i="14"/>
  <c r="Z59" i="14"/>
  <c r="AC61" i="14"/>
  <c r="AB61" i="14"/>
  <c r="N629" i="14"/>
  <c r="A630" i="14"/>
  <c r="W50" i="14"/>
  <c r="V50" i="14"/>
  <c r="AC53" i="14"/>
  <c r="AB53" i="14"/>
  <c r="Z83" i="14"/>
  <c r="Y83" i="14"/>
  <c r="W78" i="14"/>
  <c r="V78"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37" i="14"/>
  <c r="V37" i="14"/>
  <c r="W56" i="14"/>
  <c r="V56" i="14"/>
  <c r="W51" i="14"/>
  <c r="V51" i="14"/>
  <c r="W44" i="14"/>
  <c r="V44" i="14"/>
  <c r="W53" i="14"/>
  <c r="V53" i="14"/>
  <c r="E104" i="14"/>
  <c r="H104" i="14" s="1"/>
  <c r="Z63" i="14"/>
  <c r="Y63" i="14"/>
  <c r="AC69" i="14"/>
  <c r="AB69" i="14"/>
  <c r="W75" i="14"/>
  <c r="V75" i="14"/>
  <c r="AC39" i="14"/>
  <c r="D105" i="14"/>
  <c r="C106" i="14"/>
  <c r="Z56" i="14"/>
  <c r="Y56" i="14"/>
  <c r="W85" i="14"/>
  <c r="V85" i="14"/>
  <c r="W39" i="14"/>
  <c r="V39" i="14"/>
  <c r="Z51" i="14"/>
  <c r="Y51" i="14"/>
  <c r="W45" i="14"/>
  <c r="V45" i="14"/>
  <c r="D29" i="11"/>
  <c r="G29" i="11" s="1"/>
  <c r="E28" i="11"/>
  <c r="F28" i="11" s="1"/>
  <c r="Z58" i="14" l="1"/>
  <c r="AC38" i="14"/>
  <c r="AB86" i="14"/>
  <c r="W66" i="14"/>
  <c r="Y79" i="14"/>
  <c r="V58" i="14"/>
  <c r="V54" i="14"/>
  <c r="Y86" i="14"/>
  <c r="Y95" i="14"/>
  <c r="AC40" i="14"/>
  <c r="V72" i="14"/>
  <c r="V59" i="14"/>
  <c r="Z80" i="14"/>
  <c r="AC44" i="14"/>
  <c r="V49" i="14"/>
  <c r="V52" i="14"/>
  <c r="AC70" i="14"/>
  <c r="V74" i="14"/>
  <c r="AB45" i="14"/>
  <c r="Z49" i="14"/>
  <c r="AB58" i="14"/>
  <c r="W47" i="14"/>
  <c r="AC80" i="14"/>
  <c r="Y91" i="14"/>
  <c r="W95" i="14"/>
  <c r="Y78" i="14"/>
  <c r="W80" i="14"/>
  <c r="AC74" i="14"/>
  <c r="W70" i="14"/>
  <c r="Z35" i="14"/>
  <c r="AC35" i="14"/>
  <c r="Z62" i="14"/>
  <c r="W89" i="14"/>
  <c r="AB43" i="14"/>
  <c r="AC60" i="14"/>
  <c r="Y52" i="14"/>
  <c r="W62" i="14"/>
  <c r="W55" i="14"/>
  <c r="V43" i="14"/>
  <c r="Y47" i="14"/>
  <c r="Y50" i="14"/>
  <c r="AC82" i="14"/>
  <c r="AC66" i="14"/>
  <c r="AC37" i="14"/>
  <c r="AC54" i="14"/>
  <c r="AC50" i="14"/>
  <c r="AC68" i="14"/>
  <c r="AB47" i="14"/>
  <c r="Z45" i="14"/>
  <c r="AC73" i="14"/>
  <c r="AC78" i="14"/>
  <c r="V68" i="14"/>
  <c r="Y82" i="14"/>
  <c r="AC62" i="14"/>
  <c r="Z77" i="14"/>
  <c r="AC52" i="14"/>
  <c r="AC88" i="14"/>
  <c r="AB51" i="14"/>
  <c r="Y57" i="14"/>
  <c r="AC42" i="14"/>
  <c r="AC48" i="14"/>
  <c r="AB91" i="14"/>
  <c r="AB87" i="14"/>
  <c r="Z92" i="14"/>
  <c r="Y72" i="14"/>
  <c r="Z43" i="14"/>
  <c r="AC94" i="14"/>
  <c r="AB72" i="14"/>
  <c r="Y84" i="14"/>
  <c r="Y88" i="14"/>
  <c r="AB46" i="14"/>
  <c r="Y94" i="14"/>
  <c r="AB93" i="14"/>
  <c r="V57" i="14"/>
  <c r="Y74" i="14"/>
  <c r="AC67" i="14"/>
  <c r="W41" i="14"/>
  <c r="Y55" i="14"/>
  <c r="Y54" i="14"/>
  <c r="AB85"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HU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AM365" i="14" l="1"/>
  <c r="GS365" i="14"/>
  <c r="FY365" i="14"/>
  <c r="FS365" i="14"/>
  <c r="AP365" i="14"/>
  <c r="IE365" i="14"/>
  <c r="FV365" i="14"/>
  <c r="EE365" i="14"/>
  <c r="FZ365" i="14"/>
  <c r="BT365" i="14"/>
  <c r="L365" i="14"/>
  <c r="BZ365" i="14"/>
  <c r="ES365" i="14"/>
  <c r="CD365" i="14"/>
  <c r="DL365" i="14"/>
  <c r="P365" i="14"/>
  <c r="IL365" i="14"/>
  <c r="I365" i="14"/>
  <c r="AS365" i="14"/>
  <c r="EO365" i="14"/>
  <c r="IG365" i="14"/>
  <c r="BW365" i="14"/>
  <c r="DH365" i="14"/>
  <c r="DF365" i="14"/>
  <c r="BR365" i="14"/>
  <c r="AW365" i="14"/>
  <c r="CG365" i="14"/>
  <c r="HW365" i="14"/>
  <c r="ED365" i="14"/>
  <c r="DI365" i="14"/>
  <c r="EK365" i="14"/>
  <c r="IH365" i="14"/>
  <c r="IK365" i="14"/>
  <c r="DK365" i="14"/>
  <c r="GV365" i="14"/>
  <c r="FO365" i="14"/>
  <c r="HC365" i="14"/>
  <c r="T365" i="14"/>
  <c r="FL365" i="14"/>
  <c r="EH365" i="14"/>
  <c r="AZ365" i="14"/>
  <c r="IS365" i="14"/>
  <c r="AD365" i="14"/>
  <c r="CX365" i="14"/>
  <c r="GZ365" i="14"/>
  <c r="EP365" i="14"/>
  <c r="DD365" i="14"/>
  <c r="CA365" i="14"/>
  <c r="Q365" i="14"/>
  <c r="HZ365" i="14"/>
  <c r="ER365" i="14"/>
  <c r="EM365" i="14"/>
  <c r="DA365" i="14"/>
  <c r="S365" i="14"/>
  <c r="IJ365" i="14"/>
  <c r="CP365" i="14"/>
  <c r="CB365" i="14"/>
  <c r="HA365" i="14"/>
  <c r="CE365" i="14"/>
  <c r="HD365" i="14"/>
  <c r="AU365" i="14"/>
  <c r="FT365" i="14"/>
  <c r="AX365" i="14"/>
  <c r="FW365" i="14"/>
  <c r="BA365" i="14"/>
  <c r="GP365" i="14"/>
  <c r="EU365" i="14"/>
  <c r="IM365" i="14"/>
  <c r="CJ365" i="14"/>
  <c r="GB365" i="14"/>
  <c r="Y365" i="14"/>
  <c r="DQ365" i="14"/>
  <c r="HI365" i="14"/>
  <c r="BF365" i="14"/>
  <c r="EX365" i="14"/>
  <c r="IP365" i="14"/>
  <c r="CM365" i="14"/>
  <c r="GE365" i="14"/>
  <c r="AB365" i="14"/>
  <c r="DT365" i="14"/>
  <c r="HL365" i="14"/>
  <c r="BI365" i="14"/>
  <c r="FA365" i="14"/>
  <c r="JA365" i="14"/>
  <c r="BC365" i="14"/>
  <c r="DN365" i="14"/>
  <c r="JB365" i="14"/>
  <c r="HN365" i="14"/>
  <c r="BK365" i="14"/>
  <c r="FC365" i="14"/>
  <c r="IU365" i="14"/>
  <c r="CR365" i="14"/>
  <c r="GJ365" i="14"/>
  <c r="AG365" i="14"/>
  <c r="DY365" i="14"/>
  <c r="HQ365" i="14"/>
  <c r="BN365" i="14"/>
  <c r="FF365" i="14"/>
  <c r="IX365" i="14"/>
  <c r="CU365" i="14"/>
  <c r="GM365" i="14"/>
  <c r="AJ365" i="14"/>
  <c r="EB365" i="14"/>
  <c r="HT365" i="14"/>
  <c r="BQ365" i="14"/>
  <c r="FI365" i="14"/>
  <c r="BB365" i="14"/>
  <c r="FB365" i="14"/>
  <c r="AT365" i="14"/>
  <c r="N365" i="14"/>
  <c r="AL365" i="14"/>
  <c r="BS365" i="14"/>
  <c r="FK365" i="14"/>
  <c r="H365" i="14"/>
  <c r="CZ365" i="14"/>
  <c r="GR365" i="14"/>
  <c r="AO365" i="14"/>
  <c r="EG365" i="14"/>
  <c r="HY365" i="14"/>
  <c r="BV365" i="14"/>
  <c r="FN365" i="14"/>
  <c r="K365" i="14"/>
  <c r="DC365" i="14"/>
  <c r="GU365" i="14"/>
  <c r="AR365" i="14"/>
  <c r="EJ365" i="14"/>
  <c r="IB365" i="14"/>
  <c r="BY365" i="14"/>
  <c r="FQ365" i="14"/>
  <c r="FR365" i="14"/>
  <c r="EL365" i="14"/>
  <c r="FJ365" i="14"/>
  <c r="CI365" i="14"/>
  <c r="GA365" i="14"/>
  <c r="X365" i="14"/>
  <c r="DP365" i="14"/>
  <c r="HH365" i="14"/>
  <c r="BE365" i="14"/>
  <c r="EW365" i="14"/>
  <c r="IO365" i="14"/>
  <c r="CL365" i="14"/>
  <c r="GD365" i="14"/>
  <c r="AA365" i="14"/>
  <c r="DS365" i="14"/>
  <c r="HK365" i="14"/>
  <c r="BH365" i="14"/>
  <c r="EZ365" i="14"/>
  <c r="IR365" i="14"/>
  <c r="CO365" i="14"/>
  <c r="GG365" i="14"/>
  <c r="GX365" i="14"/>
  <c r="CQ365" i="14"/>
  <c r="AF365" i="14"/>
  <c r="HP365" i="14"/>
  <c r="IW365" i="14"/>
  <c r="BP365" i="14"/>
  <c r="ID365" i="14"/>
  <c r="HV365" i="14"/>
  <c r="GI365" i="14"/>
  <c r="DX365" i="14"/>
  <c r="BM365" i="14"/>
  <c r="FE365" i="14"/>
  <c r="CT365" i="14"/>
  <c r="GL365" i="14"/>
  <c r="AI365" i="14"/>
  <c r="EA365" i="14"/>
  <c r="HS365" i="14"/>
  <c r="FH365" i="14"/>
  <c r="IZ365" i="14"/>
  <c r="CW365" i="14"/>
  <c r="GO365" i="14"/>
  <c r="BJ365" i="14"/>
  <c r="V365" i="14"/>
  <c r="G365" i="14"/>
  <c r="CY365" i="14"/>
  <c r="GQ365" i="14"/>
  <c r="AN365" i="14"/>
  <c r="EF365" i="14"/>
  <c r="HX365" i="14"/>
  <c r="BU365" i="14"/>
  <c r="FM365" i="14"/>
  <c r="J365" i="14"/>
  <c r="DB365" i="14"/>
  <c r="GT365" i="14"/>
  <c r="AQ365" i="14"/>
  <c r="EI365" i="14"/>
  <c r="IA365" i="14"/>
  <c r="BX365" i="14"/>
  <c r="FP365" i="14"/>
  <c r="M365" i="14"/>
  <c r="DE365" i="14"/>
  <c r="GW365" i="14"/>
  <c r="CH365" i="14"/>
  <c r="GY365" i="14"/>
  <c r="IF365" i="14"/>
  <c r="DJ365" i="14"/>
  <c r="II365" i="14"/>
  <c r="HE365" i="14"/>
  <c r="O365" i="14"/>
  <c r="AV365" i="14"/>
  <c r="FU365" i="14"/>
  <c r="HB365" i="14"/>
  <c r="EQ365" i="14"/>
  <c r="FX365" i="14"/>
  <c r="DM365" i="14"/>
  <c r="GH365" i="14"/>
  <c r="ET365" i="14"/>
  <c r="W365" i="14"/>
  <c r="DO365" i="14"/>
  <c r="HG365" i="14"/>
  <c r="BD365" i="14"/>
  <c r="EV365" i="14"/>
  <c r="IN365" i="14"/>
  <c r="CK365" i="14"/>
  <c r="GC365" i="14"/>
  <c r="Z365" i="14"/>
  <c r="DR365" i="14"/>
  <c r="HJ365" i="14"/>
  <c r="BG365" i="14"/>
  <c r="EY365" i="14"/>
  <c r="IQ365" i="14"/>
  <c r="CN365" i="14"/>
  <c r="GF365" i="14"/>
  <c r="AC365" i="14"/>
  <c r="DU365" i="14"/>
  <c r="HM365" i="14"/>
  <c r="DV365" i="14"/>
  <c r="DG365" i="14"/>
  <c r="EN365" i="14"/>
  <c r="CC365" i="14"/>
  <c r="R365" i="14"/>
  <c r="AY365" i="14"/>
  <c r="CF365" i="14"/>
  <c r="U365" i="14"/>
  <c r="IT365" i="14"/>
  <c r="HF365" i="14"/>
  <c r="AE365" i="14"/>
  <c r="DW365" i="14"/>
  <c r="HO365" i="14"/>
  <c r="BL365" i="14"/>
  <c r="FD365" i="14"/>
  <c r="IV365" i="14"/>
  <c r="CS365" i="14"/>
  <c r="GK365" i="14"/>
  <c r="AH365" i="14"/>
  <c r="DZ365" i="14"/>
  <c r="HR365" i="14"/>
  <c r="BO365" i="14"/>
  <c r="FG365" i="14"/>
  <c r="IY365" i="14"/>
  <c r="CV365" i="14"/>
  <c r="GN365" i="14"/>
  <c r="AK365" i="14"/>
  <c r="EC365" i="14"/>
  <c r="IC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BK368" i="14" l="1"/>
  <c r="IX368" i="14"/>
  <c r="U368" i="14"/>
  <c r="AW368" i="14"/>
  <c r="HM368" i="14"/>
  <c r="GQ368" i="14"/>
  <c r="EW368" i="14"/>
  <c r="EY368" i="14"/>
  <c r="IG368" i="14"/>
  <c r="IU368" i="14"/>
  <c r="BZ368" i="14"/>
  <c r="CO368" i="14"/>
  <c r="DA368" i="14"/>
  <c r="EI368" i="14"/>
  <c r="H368" i="14"/>
  <c r="IW368" i="14"/>
  <c r="FW368" i="14"/>
  <c r="CP368" i="14"/>
  <c r="AN368" i="14"/>
  <c r="Z368" i="14"/>
  <c r="L368" i="14"/>
  <c r="AK368" i="14"/>
  <c r="ED368" i="14"/>
  <c r="EF368" i="14"/>
  <c r="AX368" i="14"/>
  <c r="AZ368" i="14"/>
  <c r="AD368" i="14"/>
  <c r="FS368" i="14"/>
  <c r="FI368" i="14"/>
  <c r="GP368" i="14"/>
  <c r="FL368" i="14"/>
  <c r="CL368" i="14"/>
  <c r="DL368" i="14"/>
  <c r="HU368" i="14"/>
  <c r="JB368" i="14"/>
  <c r="GJ368" i="14"/>
  <c r="EX368" i="14"/>
  <c r="HL368" i="14"/>
  <c r="FO368" i="14"/>
  <c r="FY368" i="14"/>
  <c r="W368" i="14"/>
  <c r="GR368" i="14"/>
  <c r="FV368" i="14"/>
  <c r="IB368" i="14"/>
  <c r="BI368" i="14"/>
  <c r="AU368" i="14"/>
  <c r="AO368" i="14"/>
  <c r="GT368" i="14"/>
  <c r="IZ368" i="14"/>
  <c r="AC368" i="14"/>
  <c r="CI368" i="14"/>
  <c r="BU368" i="14"/>
  <c r="DC368" i="14"/>
  <c r="GM368" i="14"/>
  <c r="BA368" i="14"/>
  <c r="DF368" i="14"/>
  <c r="IE368" i="14"/>
  <c r="BM368" i="14"/>
  <c r="FN368" i="14"/>
  <c r="IY368" i="14"/>
  <c r="DU368" i="14"/>
  <c r="IL368" i="14"/>
  <c r="X368" i="14"/>
  <c r="DY368" i="14"/>
  <c r="HJ368" i="14"/>
  <c r="BX368" i="14"/>
  <c r="HE368" i="14"/>
  <c r="G368" i="14"/>
  <c r="CZ368" i="14"/>
  <c r="HI368" i="14"/>
  <c r="K368" i="14"/>
  <c r="GN368" i="14"/>
  <c r="IK368" i="14"/>
  <c r="CX368" i="14"/>
  <c r="DG368" i="14"/>
  <c r="FT368" i="14"/>
  <c r="HY368" i="14"/>
  <c r="IH368" i="14"/>
  <c r="AR368" i="14"/>
  <c r="BY368" i="14"/>
  <c r="FR368" i="14"/>
  <c r="HG368" i="14"/>
  <c r="HH368" i="14"/>
  <c r="J368" i="14"/>
  <c r="BO368" i="14"/>
  <c r="DD368" i="14"/>
  <c r="GW368" i="14"/>
  <c r="DN368" i="14"/>
  <c r="CY368" i="14"/>
  <c r="DH368" i="14"/>
  <c r="CK368" i="14"/>
  <c r="BN368" i="14"/>
  <c r="BW368" i="14"/>
  <c r="BP368" i="14"/>
  <c r="IC368" i="14"/>
  <c r="ES368" i="14"/>
  <c r="FB368" i="14"/>
  <c r="FK368" i="14"/>
  <c r="EV368" i="14"/>
  <c r="DI368" i="14"/>
  <c r="EH368" i="14"/>
  <c r="DK368" i="14"/>
  <c r="CN368" i="14"/>
  <c r="DW368" i="14"/>
  <c r="IS368" i="14"/>
  <c r="GX368" i="14"/>
  <c r="HX368" i="14"/>
  <c r="DB368" i="14"/>
  <c r="EB368" i="14"/>
  <c r="BB368" i="14"/>
  <c r="BL368" i="14"/>
  <c r="HK368" i="14"/>
  <c r="AL368" i="14"/>
  <c r="AV368" i="14"/>
  <c r="FM368" i="14"/>
  <c r="AA368" i="14"/>
  <c r="GU368" i="14"/>
  <c r="GO368" i="14"/>
  <c r="HN368" i="14"/>
  <c r="EE368" i="14"/>
  <c r="IV368" i="14"/>
  <c r="GK368" i="14"/>
  <c r="DJ368" i="14"/>
  <c r="AQ368" i="14"/>
  <c r="EZ368" i="14"/>
  <c r="AS368" i="14"/>
  <c r="JA368" i="14"/>
  <c r="BR368" i="14"/>
  <c r="ID368" i="14"/>
  <c r="EU368" i="14"/>
  <c r="BT368" i="14"/>
  <c r="I368" i="14"/>
  <c r="GS368" i="14"/>
  <c r="DZ368" i="14"/>
  <c r="AY368" i="14"/>
  <c r="IA368" i="14"/>
  <c r="FP368" i="14"/>
  <c r="GV368" i="14"/>
  <c r="FQ368" i="14"/>
  <c r="BQ368" i="14"/>
  <c r="N368" i="14"/>
  <c r="EL368" i="14"/>
  <c r="AM368" i="14"/>
  <c r="GI368" i="14"/>
  <c r="CJ368" i="14"/>
  <c r="IF368" i="14"/>
  <c r="EG368" i="14"/>
  <c r="AP368" i="14"/>
  <c r="GL368" i="14"/>
  <c r="CM368" i="14"/>
  <c r="II368" i="14"/>
  <c r="EJ368" i="14"/>
  <c r="CW368" i="14"/>
  <c r="M368" i="14"/>
  <c r="AT368" i="14"/>
  <c r="FZ368" i="14"/>
  <c r="BS368" i="14"/>
  <c r="HW368" i="14"/>
  <c r="DX368" i="14"/>
  <c r="Y368" i="14"/>
  <c r="FU368" i="14"/>
  <c r="BV368" i="14"/>
  <c r="HZ368" i="14"/>
  <c r="EA368" i="14"/>
  <c r="AB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F641" i="14" s="1"/>
  <c r="G641" i="14"/>
  <c r="H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E118" i="14"/>
  <c r="F118" i="14" s="1"/>
  <c r="H118" i="14"/>
  <c r="N643" i="14"/>
  <c r="A644" i="14"/>
  <c r="D119" i="14"/>
  <c r="C120" i="14"/>
  <c r="D43" i="11"/>
  <c r="G43" i="11" s="1"/>
  <c r="E42" i="11"/>
  <c r="F42" i="11" s="1"/>
  <c r="G118" i="14" l="1"/>
  <c r="J42" i="1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L363" i="2" l="1"/>
  <c r="J54" i="1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K326" i="2"/>
  <c r="N326" i="2" s="1"/>
  <c r="L326" i="2"/>
  <c r="K287" i="2"/>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E288" i="2"/>
  <c r="F288" i="2" s="1"/>
  <c r="C16" i="4"/>
  <c r="C7" i="4"/>
  <c r="B279" i="2"/>
  <c r="B278" i="2"/>
  <c r="B277" i="2"/>
  <c r="L287" i="2" l="1"/>
  <c r="L365" i="2"/>
  <c r="M365" i="2" s="1"/>
  <c r="J56" i="11"/>
  <c r="K56" i="11" s="1"/>
  <c r="H56" i="11"/>
  <c r="I56" i="11" s="1"/>
  <c r="M327" i="2"/>
  <c r="K288" i="2"/>
  <c r="L288" i="2" s="1"/>
  <c r="N288" i="2" s="1"/>
  <c r="L327" i="2"/>
  <c r="K366" i="2"/>
  <c r="L366" i="2" s="1"/>
  <c r="K327" i="2"/>
  <c r="N327" i="2" s="1"/>
  <c r="P326" i="2"/>
  <c r="O326" i="2"/>
  <c r="N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N287" i="2"/>
  <c r="M287" i="2"/>
  <c r="P327" i="2"/>
  <c r="O327" i="2"/>
  <c r="N366" i="2"/>
  <c r="M366" i="2"/>
  <c r="J57" i="11"/>
  <c r="K57" i="11" s="1"/>
  <c r="H57" i="11"/>
  <c r="I57" i="11" s="1"/>
  <c r="M328" i="2"/>
  <c r="K367" i="2"/>
  <c r="L367" i="2" s="1"/>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N328" i="2" l="1"/>
  <c r="L289" i="2"/>
  <c r="M329" i="2"/>
  <c r="K329" i="2"/>
  <c r="L329" i="2"/>
  <c r="K290" i="2"/>
  <c r="L290" i="2" s="1"/>
  <c r="N290" i="2" s="1"/>
  <c r="K368" i="2"/>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E59" i="11"/>
  <c r="F59" i="11" s="1"/>
  <c r="D60" i="11"/>
  <c r="G60" i="11" s="1"/>
  <c r="M290" i="2"/>
  <c r="E291" i="2"/>
  <c r="F291" i="2" s="1"/>
  <c r="B262" i="2"/>
  <c r="B263" i="2" s="1"/>
  <c r="C207" i="1" s="1"/>
  <c r="I659" i="14" l="1"/>
  <c r="F660" i="14"/>
  <c r="L368" i="2"/>
  <c r="N368" i="2" s="1"/>
  <c r="N329" i="2"/>
  <c r="O329" i="2" s="1"/>
  <c r="N289" i="2"/>
  <c r="M289" i="2"/>
  <c r="J59" i="11"/>
  <c r="K59" i="11" s="1"/>
  <c r="H59" i="11"/>
  <c r="I59" i="11" s="1"/>
  <c r="M368" i="2"/>
  <c r="M330" i="2"/>
  <c r="K369" i="2"/>
  <c r="K291" i="2"/>
  <c r="L291" i="2" s="1"/>
  <c r="N291" i="2" s="1"/>
  <c r="L330" i="2"/>
  <c r="K330" i="2"/>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I660" i="14" l="1"/>
  <c r="P329" i="2"/>
  <c r="N330" i="2"/>
  <c r="L369" i="2"/>
  <c r="M331" i="2"/>
  <c r="L331" i="2"/>
  <c r="K331" i="2"/>
  <c r="N331" i="2" s="1"/>
  <c r="K370" i="2"/>
  <c r="K292" i="2"/>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E662" i="14"/>
  <c r="F662" i="14" s="1"/>
  <c r="E61" i="11"/>
  <c r="F61" i="11" s="1"/>
  <c r="D62" i="11"/>
  <c r="G62" i="11" s="1"/>
  <c r="E293" i="2"/>
  <c r="F293" i="2" s="1"/>
  <c r="B250" i="2"/>
  <c r="B265" i="2"/>
  <c r="H662" i="14" l="1"/>
  <c r="I662" i="14" s="1"/>
  <c r="G662" i="14"/>
  <c r="L292" i="2"/>
  <c r="L370" i="2"/>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L293" i="2" l="1"/>
  <c r="N292" i="2"/>
  <c r="M292" i="2"/>
  <c r="N332" i="2"/>
  <c r="L371" i="2"/>
  <c r="N371" i="2" s="1"/>
  <c r="M333" i="2"/>
  <c r="K372" i="2"/>
  <c r="L372" i="2" s="1"/>
  <c r="K333" i="2"/>
  <c r="N333" i="2" s="1"/>
  <c r="K294" i="2"/>
  <c r="L294" i="2" s="1"/>
  <c r="N294" i="2" s="1"/>
  <c r="L333" i="2"/>
  <c r="O332" i="2"/>
  <c r="P332" i="2"/>
  <c r="J62" i="11"/>
  <c r="K62" i="11" s="1"/>
  <c r="H62" i="11"/>
  <c r="I62" i="11" s="1"/>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M371" i="2" l="1"/>
  <c r="N293" i="2"/>
  <c r="M293"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JA402" i="14" l="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L378" i="2" s="1"/>
  <c r="K300" i="2"/>
  <c r="L300" i="2" s="1"/>
  <c r="N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HK404" i="14" l="1"/>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L301" i="2"/>
  <c r="N301" i="2" s="1"/>
  <c r="I670" i="14"/>
  <c r="J70" i="11"/>
  <c r="K70" i="11" s="1"/>
  <c r="H70" i="11"/>
  <c r="I70" i="11" s="1"/>
  <c r="O340" i="2"/>
  <c r="P340" i="2"/>
  <c r="P339" i="2"/>
  <c r="O339" i="2"/>
  <c r="N379" i="2"/>
  <c r="M379" i="2"/>
  <c r="M341" i="2"/>
  <c r="L341" i="2"/>
  <c r="K341" i="2"/>
  <c r="K302" i="2"/>
  <c r="L302" i="2" s="1"/>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L380" i="2" l="1"/>
  <c r="N380" i="2" s="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N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J75" i="11" l="1"/>
  <c r="K75" i="11" s="1"/>
  <c r="H75" i="11"/>
  <c r="I75" i="11" s="1"/>
  <c r="N384" i="2"/>
  <c r="M384" i="2"/>
  <c r="M346" i="2"/>
  <c r="L346" i="2"/>
  <c r="K346" i="2"/>
  <c r="K385" i="2"/>
  <c r="K307" i="2"/>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L307" i="2" l="1"/>
  <c r="N307" i="2" s="1"/>
  <c r="L385" i="2"/>
  <c r="N346" i="2"/>
  <c r="O346" i="2" s="1"/>
  <c r="N385" i="2"/>
  <c r="M385"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P346" i="2" l="1"/>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DB414" i="14" s="1"/>
  <c r="M349" i="2"/>
  <c r="K310" i="2"/>
  <c r="L310" i="2" s="1"/>
  <c r="K388" i="2"/>
  <c r="L388" i="2" s="1"/>
  <c r="L349" i="2"/>
  <c r="K349" i="2"/>
  <c r="N349" i="2" s="1"/>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HA414" i="14" l="1"/>
  <c r="CR414" i="14"/>
  <c r="CW414" i="14"/>
  <c r="CT414" i="14"/>
  <c r="EO414" i="14"/>
  <c r="J414" i="14"/>
  <c r="AF414" i="14"/>
  <c r="AK414" i="14"/>
  <c r="AH414" i="14"/>
  <c r="GZ414" i="14"/>
  <c r="CC414" i="14"/>
  <c r="GS414" i="14"/>
  <c r="HO414" i="14"/>
  <c r="HT414" i="14"/>
  <c r="HQ414" i="14"/>
  <c r="HH414" i="14"/>
  <c r="EN414" i="14"/>
  <c r="Q414" i="14"/>
  <c r="FI414" i="14"/>
  <c r="FF414" i="14"/>
  <c r="EI414" i="14"/>
  <c r="FC414" i="14"/>
  <c r="FH414" i="14"/>
  <c r="FE414" i="14"/>
  <c r="EV414" i="14"/>
  <c r="GY414" i="14"/>
  <c r="CQ414" i="14"/>
  <c r="CV414" i="14"/>
  <c r="CS414" i="14"/>
  <c r="CJ414" i="14"/>
  <c r="CA414" i="14"/>
  <c r="AE414" i="14"/>
  <c r="AJ414" i="14"/>
  <c r="AG414" i="14"/>
  <c r="ET414" i="14"/>
  <c r="FD414" i="14"/>
  <c r="V414" i="14"/>
  <c r="FJ414" i="14"/>
  <c r="FG414" i="14"/>
  <c r="HE414" i="14"/>
  <c r="HV414" i="14"/>
  <c r="HS414" i="14"/>
  <c r="CX414" i="14"/>
  <c r="CU414" i="14"/>
  <c r="ES414" i="14"/>
  <c r="AL414" i="14"/>
  <c r="AI414" i="14"/>
  <c r="HD414" i="14"/>
  <c r="HU414" i="14"/>
  <c r="HR414" i="14"/>
  <c r="ER414" i="14"/>
  <c r="CF414" i="14"/>
  <c r="T414" i="14"/>
  <c r="EQ414" i="14"/>
  <c r="S414" i="14"/>
  <c r="O414" i="14"/>
  <c r="HB414" i="14"/>
  <c r="HF414" i="14"/>
  <c r="EP414" i="14"/>
  <c r="BT414" i="14"/>
  <c r="GW414" i="14"/>
  <c r="EL414" i="14"/>
  <c r="GR414" i="14"/>
  <c r="M414" i="14"/>
  <c r="GK414" i="14"/>
  <c r="GU414" i="14"/>
  <c r="EM414" i="14"/>
  <c r="HC414" i="14"/>
  <c r="BV414" i="14"/>
  <c r="EF414" i="14"/>
  <c r="H414" i="14"/>
  <c r="GV414" i="14"/>
  <c r="GM414" i="14"/>
  <c r="GI414" i="14"/>
  <c r="JB414" i="14"/>
  <c r="BR414" i="14"/>
  <c r="IY414" i="14"/>
  <c r="DY414" i="14"/>
  <c r="BZ414" i="14"/>
  <c r="HX414" i="14"/>
  <c r="GF414" i="14"/>
  <c r="BH414" i="14"/>
  <c r="FO414" i="14"/>
  <c r="AP414" i="14"/>
  <c r="AR414" i="14"/>
  <c r="IU414" i="14"/>
  <c r="FN414" i="14"/>
  <c r="JA414" i="14"/>
  <c r="BI414" i="14"/>
  <c r="GQ414" i="14"/>
  <c r="BW414" i="14"/>
  <c r="EA414" i="14"/>
  <c r="FM414" i="14"/>
  <c r="EE414" i="14"/>
  <c r="GT414" i="14"/>
  <c r="BO414" i="14"/>
  <c r="FT414" i="14"/>
  <c r="CH414" i="14"/>
  <c r="CE414" i="14"/>
  <c r="GX414" i="14"/>
  <c r="EH414" i="14"/>
  <c r="IV414" i="14"/>
  <c r="IX414" i="14"/>
  <c r="BJ414" i="14"/>
  <c r="CB414" i="14"/>
  <c r="CG414" i="14"/>
  <c r="CD414" i="14"/>
  <c r="EK414" i="14"/>
  <c r="GP414" i="14"/>
  <c r="AM414" i="14"/>
  <c r="BA414" i="14"/>
  <c r="X414" i="14"/>
  <c r="P414" i="14"/>
  <c r="U414" i="14"/>
  <c r="R414" i="14"/>
  <c r="BY414" i="14"/>
  <c r="ED414" i="14"/>
  <c r="FR414" i="14"/>
  <c r="FX414" i="14"/>
  <c r="DW414" i="14"/>
  <c r="IW414" i="14"/>
  <c r="AO414" i="14"/>
  <c r="II414" i="14"/>
  <c r="EB414" i="14"/>
  <c r="FP414" i="14"/>
  <c r="FZ414" i="14"/>
  <c r="IF414" i="14"/>
  <c r="BD414" i="14"/>
  <c r="BB414" i="14"/>
  <c r="IZ414" i="14"/>
  <c r="AV414" i="14"/>
  <c r="BC414" i="14"/>
  <c r="FV414" i="14"/>
  <c r="GN414" i="14"/>
  <c r="FK414" i="14"/>
  <c r="GH414" i="14"/>
  <c r="AX414" i="14"/>
  <c r="FY414" i="14"/>
  <c r="HK414" i="14"/>
  <c r="GE414" i="14"/>
  <c r="AW414" i="14"/>
  <c r="BG414" i="14"/>
  <c r="BE414" i="14"/>
  <c r="CM414" i="14"/>
  <c r="IP414" i="14"/>
  <c r="CO414" i="14"/>
  <c r="DL414" i="14"/>
  <c r="EY414" i="14"/>
  <c r="EJ414" i="14"/>
  <c r="EG414" i="14"/>
  <c r="GJ414" i="14"/>
  <c r="GO414" i="14"/>
  <c r="GL414" i="14"/>
  <c r="AT414" i="14"/>
  <c r="IN414" i="14"/>
  <c r="GD414" i="14"/>
  <c r="AZ414" i="14"/>
  <c r="GB414" i="14"/>
  <c r="HZ414" i="14"/>
  <c r="DJ414" i="14"/>
  <c r="BS414" i="14"/>
  <c r="BX414" i="14"/>
  <c r="BU414" i="14"/>
  <c r="DX414" i="14"/>
  <c r="EC414" i="14"/>
  <c r="DZ414" i="14"/>
  <c r="FQ414" i="14"/>
  <c r="CZ414" i="14"/>
  <c r="BF414" i="14"/>
  <c r="FW414" i="14"/>
  <c r="HG414" i="14"/>
  <c r="IE414" i="14"/>
  <c r="DI414" i="14"/>
  <c r="G414" i="14"/>
  <c r="L414" i="14"/>
  <c r="I414" i="14"/>
  <c r="BL414" i="14"/>
  <c r="BQ414" i="14"/>
  <c r="BN414" i="14"/>
  <c r="AS414" i="14"/>
  <c r="GA414" i="14"/>
  <c r="GC414" i="14"/>
  <c r="AY414" i="14"/>
  <c r="IL414" i="14"/>
  <c r="HN414" i="14"/>
  <c r="DN414" i="14"/>
  <c r="DT414" i="14"/>
  <c r="IM414" i="14"/>
  <c r="HM414" i="14"/>
  <c r="FA414" i="14"/>
  <c r="IT414" i="14"/>
  <c r="HL414" i="14"/>
  <c r="IH414" i="14"/>
  <c r="FL414" i="14"/>
  <c r="IC414" i="14"/>
  <c r="DS414" i="14"/>
  <c r="N414" i="14"/>
  <c r="K414" i="14"/>
  <c r="BK414" i="14"/>
  <c r="BP414" i="14"/>
  <c r="BM414" i="14"/>
  <c r="AQ414" i="14"/>
  <c r="GG414" i="14"/>
  <c r="AU414" i="14"/>
  <c r="Z414" i="14"/>
  <c r="EU414" i="14"/>
  <c r="AN414" i="14"/>
  <c r="IB414" i="14"/>
  <c r="DA414" i="14"/>
  <c r="ID414" i="14"/>
  <c r="W414" i="14"/>
  <c r="IA414" i="14"/>
  <c r="AC414" i="14"/>
  <c r="IS414" i="14"/>
  <c r="IK414" i="14"/>
  <c r="DC414" i="14"/>
  <c r="DU414" i="14"/>
  <c r="DV414" i="14"/>
  <c r="IR414" i="14"/>
  <c r="DH414" i="14"/>
  <c r="EZ414" i="14"/>
  <c r="CL414" i="14"/>
  <c r="IJ414" i="14"/>
  <c r="CI414" i="14"/>
  <c r="Y414" i="14"/>
  <c r="HP414" i="14"/>
  <c r="HW414" i="14"/>
  <c r="DM414" i="14"/>
  <c r="DF414" i="14"/>
  <c r="DK414" i="14"/>
  <c r="DD414" i="14"/>
  <c r="IG414" i="14"/>
  <c r="CY414" i="14"/>
  <c r="IQ414" i="14"/>
  <c r="AD414" i="14"/>
  <c r="IO414" i="14"/>
  <c r="HJ414" i="14"/>
  <c r="EX414" i="14"/>
  <c r="DR414" i="14"/>
  <c r="DO414" i="14"/>
  <c r="DG414" i="14"/>
  <c r="AA414" i="14"/>
  <c r="FS414" i="14"/>
  <c r="FU414" i="14"/>
  <c r="DE414" i="14"/>
  <c r="CK414" i="14"/>
  <c r="HI414" i="14"/>
  <c r="EW414" i="14"/>
  <c r="DQ414" i="14"/>
  <c r="CP414" i="14"/>
  <c r="AB414" i="14"/>
  <c r="DP414" i="14"/>
  <c r="CN414" i="14"/>
  <c r="FB414" i="14"/>
  <c r="HY414" i="14"/>
  <c r="I679" i="14"/>
  <c r="K679" i="14" s="1"/>
  <c r="L679" i="14" s="1"/>
  <c r="M350" i="2"/>
  <c r="K350" i="2"/>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N350" i="2" l="1"/>
  <c r="O350" i="2" s="1"/>
  <c r="M351" i="2"/>
  <c r="L351" i="2"/>
  <c r="K390" i="2"/>
  <c r="K351" i="2"/>
  <c r="N351" i="2" s="1"/>
  <c r="K312" i="2"/>
  <c r="L312" i="2" s="1"/>
  <c r="N312" i="2" s="1"/>
  <c r="M389" i="2"/>
  <c r="N389" i="2"/>
  <c r="J80" i="11"/>
  <c r="K80" i="11" s="1"/>
  <c r="H80" i="11"/>
  <c r="I80" i="11" s="1"/>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E313" i="2"/>
  <c r="F313" i="2" s="1"/>
  <c r="AI68" i="2"/>
  <c r="AK68" i="2" s="1"/>
  <c r="AO68" i="2" s="1"/>
  <c r="M26" i="11" s="1"/>
  <c r="AC69" i="2"/>
  <c r="AA69" i="2"/>
  <c r="AB69" i="2" s="1"/>
  <c r="Z70" i="2"/>
  <c r="AE69" i="2"/>
  <c r="AF69" i="2" s="1"/>
  <c r="X85" i="2"/>
  <c r="P350" i="2" l="1"/>
  <c r="L390" i="2"/>
  <c r="M390" i="2" s="1"/>
  <c r="M352" i="2"/>
  <c r="K313" i="2"/>
  <c r="L313" i="2" s="1"/>
  <c r="K391" i="2"/>
  <c r="L391" i="2" s="1"/>
  <c r="K352" i="2"/>
  <c r="N352" i="2" s="1"/>
  <c r="L352" i="2"/>
  <c r="J81" i="11"/>
  <c r="K81" i="11" s="1"/>
  <c r="H81" i="11"/>
  <c r="I81" i="11" s="1"/>
  <c r="O351" i="2"/>
  <c r="P351"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C72" i="2"/>
  <c r="K70" i="2"/>
  <c r="AH69" i="2"/>
  <c r="AI69" i="2" s="1"/>
  <c r="AK69" i="2" s="1"/>
  <c r="AO69" i="2" s="1"/>
  <c r="M27" i="11" s="1"/>
  <c r="AC70" i="2"/>
  <c r="AE70" i="2"/>
  <c r="AF70" i="2" s="1"/>
  <c r="Z71" i="2"/>
  <c r="AA70" i="2"/>
  <c r="AB70" i="2" s="1"/>
  <c r="X86" i="2"/>
  <c r="N390" i="2" l="1"/>
  <c r="H71" i="2"/>
  <c r="I71" i="2" s="1"/>
  <c r="K71" i="2" s="1"/>
  <c r="J82" i="11"/>
  <c r="K82" i="11" s="1"/>
  <c r="H82" i="11"/>
  <c r="I82" i="11" s="1"/>
  <c r="O352" i="2"/>
  <c r="P352" i="2"/>
  <c r="M391" i="2"/>
  <c r="N391" i="2"/>
  <c r="M353" i="2"/>
  <c r="K392" i="2"/>
  <c r="L392" i="2" s="1"/>
  <c r="L353" i="2"/>
  <c r="K353" i="2"/>
  <c r="N353" i="2" s="1"/>
  <c r="K314" i="2"/>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L314" i="2" l="1"/>
  <c r="N314" i="2" s="1"/>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N355" i="2" l="1"/>
  <c r="M356" i="2"/>
  <c r="K317" i="2"/>
  <c r="L317" i="2" s="1"/>
  <c r="K395" i="2"/>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L395" i="2"/>
  <c r="M395" i="2" s="1"/>
  <c r="J86" i="11"/>
  <c r="K86" i="11" s="1"/>
  <c r="H86" i="11"/>
  <c r="I86" i="11" s="1"/>
  <c r="M357" i="2"/>
  <c r="L357" i="2"/>
  <c r="K318" i="2"/>
  <c r="L318" i="2" s="1"/>
  <c r="K396" i="2"/>
  <c r="L396" i="2" s="1"/>
  <c r="K357" i="2"/>
  <c r="N357" i="2" s="1"/>
  <c r="F162" i="14"/>
  <c r="I162" i="14" s="1"/>
  <c r="K162" i="14" s="1"/>
  <c r="II423" i="14" s="1"/>
  <c r="O356" i="2"/>
  <c r="P356"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N358" i="2" s="1"/>
  <c r="EL422" i="14"/>
  <c r="H689" i="14"/>
  <c r="I689" i="14" s="1"/>
  <c r="K689" i="14" s="1"/>
  <c r="L689" i="14" s="1"/>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163" i="14" l="1"/>
  <c r="K163" i="14" s="1"/>
  <c r="HP424" i="14" s="1"/>
  <c r="G164" i="14"/>
  <c r="M359" i="2"/>
  <c r="K359" i="2"/>
  <c r="K398" i="2"/>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L398" i="2" l="1"/>
  <c r="DB424" i="14"/>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L399" i="2" l="1"/>
  <c r="M320" i="2"/>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G168" i="14" l="1"/>
  <c r="J92" i="1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212" i="14" l="1"/>
  <c r="HI471" i="14"/>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I217" i="14" s="1"/>
  <c r="K217" i="14" s="1"/>
  <c r="IU478" i="14" s="1"/>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F220" i="14" l="1"/>
  <c r="AN479" i="14"/>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C223" i="14"/>
  <c r="D222" i="14"/>
  <c r="E221" i="14"/>
  <c r="H221" i="14" s="1"/>
  <c r="G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I220" i="14" l="1"/>
  <c r="K220" i="14" s="1"/>
  <c r="IE481" i="14" s="1"/>
  <c r="C112" i="1"/>
  <c r="I221" i="14"/>
  <c r="K221" i="14" s="1"/>
  <c r="IP482" i="14" s="1"/>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L481" i="14" l="1"/>
  <c r="BB481" i="14"/>
  <c r="FY481" i="14"/>
  <c r="AX481" i="14"/>
  <c r="HH481" i="14"/>
  <c r="IC481" i="14"/>
  <c r="U481" i="14"/>
  <c r="CF481" i="14"/>
  <c r="EQ481" i="14"/>
  <c r="FJ481" i="14"/>
  <c r="HX481" i="14"/>
  <c r="HM481" i="14"/>
  <c r="EU481" i="14"/>
  <c r="CN481" i="14"/>
  <c r="HN481" i="14"/>
  <c r="FL481" i="14"/>
  <c r="Q481" i="14"/>
  <c r="ET481" i="14"/>
  <c r="AM481" i="14"/>
  <c r="DW481" i="14"/>
  <c r="DF481" i="14"/>
  <c r="JB481" i="14"/>
  <c r="DN481" i="14"/>
  <c r="FP481" i="14"/>
  <c r="IK481" i="14"/>
  <c r="DD481" i="14"/>
  <c r="AO481" i="14"/>
  <c r="DH481" i="14"/>
  <c r="HF481" i="14"/>
  <c r="HZ481" i="14"/>
  <c r="GP481" i="14"/>
  <c r="AP481" i="14"/>
  <c r="IY481" i="14"/>
  <c r="HY481" i="14"/>
  <c r="HP481" i="14"/>
  <c r="DM481" i="14"/>
  <c r="AL481" i="14"/>
  <c r="FX481" i="14"/>
  <c r="HU481" i="14"/>
  <c r="ES481" i="14"/>
  <c r="DK481" i="14"/>
  <c r="T481" i="14"/>
  <c r="FM481" i="14"/>
  <c r="CW481" i="14"/>
  <c r="IV481" i="14"/>
  <c r="CP481" i="14"/>
  <c r="CH481" i="14"/>
  <c r="II481" i="14"/>
  <c r="FI481" i="14"/>
  <c r="DJ481" i="14"/>
  <c r="EP481" i="14"/>
  <c r="DA481" i="14"/>
  <c r="FB481" i="14"/>
  <c r="BH481" i="14"/>
  <c r="CR481" i="14"/>
  <c r="DP481" i="14"/>
  <c r="AF481" i="14"/>
  <c r="AC481" i="14"/>
  <c r="BG481" i="14"/>
  <c r="BF481" i="14"/>
  <c r="BE481" i="14"/>
  <c r="IQ481" i="14"/>
  <c r="IO481" i="14"/>
  <c r="BZ481" i="14"/>
  <c r="AY481" i="14"/>
  <c r="HL481" i="14"/>
  <c r="DE481" i="14"/>
  <c r="EZ481" i="14"/>
  <c r="AJ481" i="14"/>
  <c r="ED481" i="14"/>
  <c r="GE481" i="14"/>
  <c r="FS481" i="14"/>
  <c r="IH481" i="14"/>
  <c r="GB481" i="14"/>
  <c r="AS481" i="14"/>
  <c r="HJ481" i="14"/>
  <c r="FG481" i="14"/>
  <c r="EB481" i="14"/>
  <c r="DG481" i="14"/>
  <c r="FV481" i="14"/>
  <c r="O481" i="14"/>
  <c r="IB481" i="14"/>
  <c r="Z481" i="14"/>
  <c r="AG481" i="14"/>
  <c r="BP481" i="14"/>
  <c r="BY481" i="14"/>
  <c r="BX481" i="14"/>
  <c r="BI481" i="14"/>
  <c r="BV481" i="14"/>
  <c r="GR481" i="14"/>
  <c r="HB481" i="14"/>
  <c r="CU481" i="14"/>
  <c r="HE481" i="14"/>
  <c r="GM481" i="14"/>
  <c r="I481" i="14"/>
  <c r="EK481" i="14"/>
  <c r="IG481" i="14"/>
  <c r="CM481" i="14"/>
  <c r="HW481" i="14"/>
  <c r="AR481" i="14"/>
  <c r="W481" i="14"/>
  <c r="R481" i="14"/>
  <c r="AI481" i="14"/>
  <c r="CG481" i="14"/>
  <c r="EA481" i="14"/>
  <c r="AN481" i="14"/>
  <c r="BU481" i="14"/>
  <c r="BA481" i="14"/>
  <c r="FU481" i="14"/>
  <c r="HI481" i="14"/>
  <c r="FK481" i="14"/>
  <c r="IA481" i="14"/>
  <c r="AD481" i="14"/>
  <c r="CC481" i="14"/>
  <c r="HR481" i="14"/>
  <c r="ER481" i="14"/>
  <c r="DY481" i="14"/>
  <c r="GQ481" i="14"/>
  <c r="GH481" i="14"/>
  <c r="IJ481" i="14"/>
  <c r="DI481" i="14"/>
  <c r="Y481" i="14"/>
  <c r="CY481" i="14"/>
  <c r="DC481" i="14"/>
  <c r="CO481" i="14"/>
  <c r="AE481" i="14"/>
  <c r="FF481" i="14"/>
  <c r="HC481" i="14"/>
  <c r="BM481" i="14"/>
  <c r="DT481" i="14"/>
  <c r="GF481" i="14"/>
  <c r="DL481" i="14"/>
  <c r="DX481" i="14"/>
  <c r="GY481" i="14"/>
  <c r="ID481" i="14"/>
  <c r="DB481" i="14"/>
  <c r="EY481" i="14"/>
  <c r="CX481" i="14"/>
  <c r="CI481" i="14"/>
  <c r="BK481" i="14"/>
  <c r="GZ481" i="14"/>
  <c r="IP481" i="14"/>
  <c r="DU481" i="14"/>
  <c r="FD481" i="14"/>
  <c r="BW481" i="14"/>
  <c r="GG481" i="14"/>
  <c r="CT481" i="14"/>
  <c r="HK481" i="14"/>
  <c r="S481" i="14"/>
  <c r="BR481" i="14"/>
  <c r="BO481" i="14"/>
  <c r="IF481" i="14"/>
  <c r="FT481" i="14"/>
  <c r="DR481" i="14"/>
  <c r="EN481" i="14"/>
  <c r="GX481" i="14"/>
  <c r="GD481" i="14"/>
  <c r="BT481" i="14"/>
  <c r="AK481" i="14"/>
  <c r="AH481" i="14"/>
  <c r="AA481" i="14"/>
  <c r="CD481" i="14"/>
  <c r="JA481" i="14"/>
  <c r="IX481" i="14"/>
  <c r="IM481" i="14"/>
  <c r="G481" i="14"/>
  <c r="GJ481" i="14"/>
  <c r="EL481" i="14"/>
  <c r="GW481" i="14"/>
  <c r="GC481" i="14"/>
  <c r="FA481" i="14"/>
  <c r="HD481" i="14"/>
  <c r="FR481" i="14"/>
  <c r="FO481" i="14"/>
  <c r="P481" i="14"/>
  <c r="CK481" i="14"/>
  <c r="HO481" i="14"/>
  <c r="HT481" i="14"/>
  <c r="HQ481" i="14"/>
  <c r="CL481" i="14"/>
  <c r="EO481" i="14"/>
  <c r="GO481" i="14"/>
  <c r="GL481" i="14"/>
  <c r="GA481" i="14"/>
  <c r="N481" i="14"/>
  <c r="BD481" i="14"/>
  <c r="EH481" i="14"/>
  <c r="GV481" i="14"/>
  <c r="EI481" i="14"/>
  <c r="BL481" i="14"/>
  <c r="EF481" i="14"/>
  <c r="FC481" i="14"/>
  <c r="FH481" i="14"/>
  <c r="FE481" i="14"/>
  <c r="EW481" i="14"/>
  <c r="CJ481" i="14"/>
  <c r="EC481" i="14"/>
  <c r="DZ481" i="14"/>
  <c r="DO481" i="14"/>
  <c r="M481" i="14"/>
  <c r="DS481" i="14"/>
  <c r="H481" i="14"/>
  <c r="GU481" i="14"/>
  <c r="EG481" i="14"/>
  <c r="AU481" i="14"/>
  <c r="AZ481" i="14"/>
  <c r="AW481" i="14"/>
  <c r="AB481" i="14"/>
  <c r="CE481" i="14"/>
  <c r="AT481" i="14"/>
  <c r="AQ481" i="14"/>
  <c r="AV481" i="14"/>
  <c r="EM481" i="14"/>
  <c r="CQ481" i="14"/>
  <c r="CV481" i="14"/>
  <c r="CS481" i="14"/>
  <c r="EV481" i="14"/>
  <c r="CZ481" i="14"/>
  <c r="BQ481" i="14"/>
  <c r="BN481" i="14"/>
  <c r="BC481" i="14"/>
  <c r="L481" i="14"/>
  <c r="IT481" i="14"/>
  <c r="DV481" i="14"/>
  <c r="GT481" i="14"/>
  <c r="EJ481" i="14"/>
  <c r="IU481" i="14"/>
  <c r="IZ481" i="14"/>
  <c r="IW481" i="14"/>
  <c r="BS481" i="14"/>
  <c r="K481" i="14"/>
  <c r="IS481" i="14"/>
  <c r="DQ481" i="14"/>
  <c r="GS481" i="14"/>
  <c r="FZ481" i="14"/>
  <c r="FW481" i="14"/>
  <c r="CB481" i="14"/>
  <c r="EX481" i="14"/>
  <c r="HA481" i="14"/>
  <c r="FQ481" i="14"/>
  <c r="FN481" i="14"/>
  <c r="HG481" i="14"/>
  <c r="V481" i="14"/>
  <c r="HV481" i="14"/>
  <c r="HS481" i="14"/>
  <c r="IN481" i="14"/>
  <c r="CA481" i="14"/>
  <c r="GI481" i="14"/>
  <c r="GN481" i="14"/>
  <c r="GK481" i="14"/>
  <c r="BJ481" i="14"/>
  <c r="J481" i="14"/>
  <c r="IR481" i="14"/>
  <c r="EE481" i="14"/>
  <c r="X481" i="14"/>
  <c r="IX482" i="14"/>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E224" i="14"/>
  <c r="F224" i="14" s="1"/>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H224" i="14" l="1"/>
  <c r="G224" i="14"/>
  <c r="AC483" i="14"/>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JB486" i="14"/>
  <c r="IY486" i="14"/>
  <c r="IV486" i="14"/>
  <c r="GP486" i="14"/>
  <c r="GM486" i="14"/>
  <c r="GJ486" i="14"/>
  <c r="ED486" i="14"/>
  <c r="EA486" i="14"/>
  <c r="DX486" i="14"/>
  <c r="BR486" i="14"/>
  <c r="BO486" i="14"/>
  <c r="BL486" i="14"/>
  <c r="JA486" i="14"/>
  <c r="IX486" i="14"/>
  <c r="GO486" i="14"/>
  <c r="GL486" i="14"/>
  <c r="EC486" i="14"/>
  <c r="DZ486" i="14"/>
  <c r="BQ486" i="14"/>
  <c r="BN486" i="14"/>
  <c r="IU486" i="14"/>
  <c r="IZ486" i="14"/>
  <c r="IW486" i="14"/>
  <c r="GI486" i="14"/>
  <c r="GN486" i="14"/>
  <c r="GK486" i="14"/>
  <c r="DW486" i="14"/>
  <c r="EB486" i="14"/>
  <c r="DY486" i="14"/>
  <c r="BK486" i="14"/>
  <c r="BP486" i="14"/>
  <c r="BM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G227" i="14" l="1"/>
  <c r="H227" i="14"/>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<sst xmlns="http://schemas.openxmlformats.org/spreadsheetml/2006/main" count="1354" uniqueCount="902">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</sst>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nl-NL"/>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18.747446681694896</c:v>
                </c:pt>
                <c:pt idx="1">
                  <c:v>16.588141872023417</c:v>
                </c:pt>
                <c:pt idx="2">
                  <c:v>14.405555017940809</c:v>
                </c:pt>
                <c:pt idx="3">
                  <c:v>12.493763779563542</c:v>
                </c:pt>
                <c:pt idx="4">
                  <c:v>10.856670565480792</c:v>
                </c:pt>
                <c:pt idx="5">
                  <c:v>9.4458044598050268</c:v>
                </c:pt>
                <c:pt idx="6">
                  <c:v>8.2144581340030705</c:v>
                </c:pt>
                <c:pt idx="7">
                  <c:v>7.1259028686036254</c:v>
                </c:pt>
                <c:pt idx="8">
                  <c:v>6.1524092296664756</c:v>
                </c:pt>
                <c:pt idx="9">
                  <c:v>5.2730572611912407</c:v>
                </c:pt>
                <c:pt idx="10">
                  <c:v>-0.63106257598114235</c:v>
                </c:pt>
                <c:pt idx="11">
                  <c:v>-4.1309702922357037</c:v>
                </c:pt>
                <c:pt idx="12">
                  <c:v>-6.6220477050276481</c:v>
                </c:pt>
                <c:pt idx="13">
                  <c:v>-8.5566805820404195</c:v>
                </c:pt>
                <c:pt idx="14">
                  <c:v>-10.138366436306487</c:v>
                </c:pt>
                <c:pt idx="15">
                  <c:v>-11.476132614328222</c:v>
                </c:pt>
                <c:pt idx="16">
                  <c:v>-12.635212260425831</c:v>
                </c:pt>
                <c:pt idx="17">
                  <c:v>-13.657742063563374</c:v>
                </c:pt>
                <c:pt idx="18">
                  <c:v>-14.572519421597086</c:v>
                </c:pt>
                <c:pt idx="19">
                  <c:v>-20.591928250458214</c:v>
                </c:pt>
                <c:pt idx="20">
                  <c:v>-24.113532824530886</c:v>
                </c:pt>
                <c:pt idx="21">
                  <c:v>-26.612230341585015</c:v>
                </c:pt>
                <c:pt idx="22">
                  <c:v>-28.550394861715326</c:v>
                </c:pt>
                <c:pt idx="23">
                  <c:v>-30.134000368206777</c:v>
                </c:pt>
                <c:pt idx="24">
                  <c:v>-31.47292445446945</c:v>
                </c:pt>
                <c:pt idx="25">
                  <c:v>-32.632755796135164</c:v>
                </c:pt>
                <c:pt idx="26">
                  <c:v>-33.655801035988105</c:v>
                </c:pt>
                <c:pt idx="27">
                  <c:v>-34.570947121162952</c:v>
                </c:pt>
                <c:pt idx="28">
                  <c:v>-40.591535120902897</c:v>
                </c:pt>
                <c:pt idx="29">
                  <c:v>-44.113358095801878</c:v>
                </c:pt>
                <c:pt idx="30">
                  <c:v>-46.612132055792507</c:v>
                </c:pt>
                <c:pt idx="31">
                  <c:v>-48.550331958546678</c:v>
                </c:pt>
                <c:pt idx="32">
                  <c:v>-50.133956685352182</c:v>
                </c:pt>
                <c:pt idx="33">
                  <c:v>-51.472892360899948</c:v>
                </c:pt>
                <c:pt idx="34">
                  <c:v>-52.632731224474298</c:v>
                </c:pt>
                <c:pt idx="35">
                  <c:v>-53.655781621330704</c:v>
                </c:pt>
                <c:pt idx="36">
                  <c:v>-54.570931395283715</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46.987179748667565</c:v>
                </c:pt>
                <c:pt idx="1">
                  <c:v>38.812736171201969</c:v>
                </c:pt>
                <c:pt idx="2">
                  <c:v>33.117409685393383</c:v>
                </c:pt>
                <c:pt idx="3">
                  <c:v>28.719529277334157</c:v>
                </c:pt>
                <c:pt idx="4">
                  <c:v>25.160487526422983</c:v>
                </c:pt>
                <c:pt idx="5">
                  <c:v>22.185771358787591</c:v>
                </c:pt>
                <c:pt idx="6">
                  <c:v>19.638735398930478</c:v>
                </c:pt>
                <c:pt idx="7">
                  <c:v>17.416998434366995</c:v>
                </c:pt>
                <c:pt idx="8">
                  <c:v>15.450454558542916</c:v>
                </c:pt>
                <c:pt idx="9">
                  <c:v>13.689220501037472</c:v>
                </c:pt>
                <c:pt idx="10">
                  <c:v>2.2562746331566954</c:v>
                </c:pt>
                <c:pt idx="11">
                  <c:v>-4.0604728767113532</c:v>
                </c:pt>
                <c:pt idx="12">
                  <c:v>-8.236993678150343</c:v>
                </c:pt>
                <c:pt idx="13">
                  <c:v>-11.266459704125216</c:v>
                </c:pt>
                <c:pt idx="14">
                  <c:v>-13.606154807250297</c:v>
                </c:pt>
                <c:pt idx="15">
                  <c:v>-15.500045125295919</c:v>
                </c:pt>
                <c:pt idx="16">
                  <c:v>-17.089927008554543</c:v>
                </c:pt>
                <c:pt idx="17">
                  <c:v>-18.463320992634571</c:v>
                </c:pt>
                <c:pt idx="18">
                  <c:v>-19.676861530237872</c:v>
                </c:pt>
                <c:pt idx="19">
                  <c:v>-27.828228227557936</c:v>
                </c:pt>
                <c:pt idx="20">
                  <c:v>-33.196934775507629</c:v>
                </c:pt>
                <c:pt idx="21">
                  <c:v>-37.391607696079504</c:v>
                </c:pt>
                <c:pt idx="22">
                  <c:v>-40.850535821261722</c:v>
                </c:pt>
                <c:pt idx="23">
                  <c:v>-43.791702716823366</c:v>
                </c:pt>
                <c:pt idx="24">
                  <c:v>-46.348924858752802</c:v>
                </c:pt>
                <c:pt idx="25">
                  <c:v>-48.611485029328414</c:v>
                </c:pt>
                <c:pt idx="26">
                  <c:v>-50.641810224805539</c:v>
                </c:pt>
                <c:pt idx="27">
                  <c:v>-52.485054421996161</c:v>
                </c:pt>
                <c:pt idx="28">
                  <c:v>-65.33564788500729</c:v>
                </c:pt>
                <c:pt idx="29">
                  <c:v>-73.626970298578655</c:v>
                </c:pt>
                <c:pt idx="30">
                  <c:v>-79.942188541763784</c:v>
                </c:pt>
                <c:pt idx="31">
                  <c:v>-85.081393707460222</c:v>
                </c:pt>
                <c:pt idx="32">
                  <c:v>-89.416929754132696</c:v>
                </c:pt>
                <c:pt idx="33">
                  <c:v>-93.162986367285455</c:v>
                </c:pt>
                <c:pt idx="34">
                  <c:v>-96.457430836742162</c:v>
                </c:pt>
                <c:pt idx="35">
                  <c:v>-99.395047694913842</c:v>
                </c:pt>
                <c:pt idx="36">
                  <c:v>-102.04393987248181</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-27.604160142616795</c:v>
                </c:pt>
                <c:pt idx="1">
                  <c:v>-46.281380916694182</c:v>
                </c:pt>
                <c:pt idx="2">
                  <c:v>-57.482688322813772</c:v>
                </c:pt>
                <c:pt idx="3">
                  <c:v>-64.446541550109274</c:v>
                </c:pt>
                <c:pt idx="4">
                  <c:v>-69.068293905366275</c:v>
                </c:pt>
                <c:pt idx="5">
                  <c:v>-72.320446013587869</c:v>
                </c:pt>
                <c:pt idx="6">
                  <c:v>-74.719024100900157</c:v>
                </c:pt>
                <c:pt idx="7">
                  <c:v>-76.555166089405176</c:v>
                </c:pt>
                <c:pt idx="8">
                  <c:v>-78.003189924961248</c:v>
                </c:pt>
                <c:pt idx="9">
                  <c:v>-79.173005424960266</c:v>
                </c:pt>
                <c:pt idx="10">
                  <c:v>-84.537741613094298</c:v>
                </c:pt>
                <c:pt idx="11">
                  <c:v>-86.352358030278722</c:v>
                </c:pt>
                <c:pt idx="12">
                  <c:v>-87.262651115995453</c:v>
                </c:pt>
                <c:pt idx="13">
                  <c:v>-87.809521057214752</c:v>
                </c:pt>
                <c:pt idx="14">
                  <c:v>-88.174329143834342</c:v>
                </c:pt>
                <c:pt idx="15">
                  <c:v>-88.434998763854097</c:v>
                </c:pt>
                <c:pt idx="16">
                  <c:v>-88.630544104638503</c:v>
                </c:pt>
                <c:pt idx="17">
                  <c:v>-88.782657222158193</c:v>
                </c:pt>
                <c:pt idx="18">
                  <c:v>-88.904360177805771</c:v>
                </c:pt>
                <c:pt idx="19">
                  <c:v>-89.452130003879901</c:v>
                </c:pt>
                <c:pt idx="20">
                  <c:v>-89.634747151377653</c:v>
                </c:pt>
                <c:pt idx="21">
                  <c:v>-89.726058740024101</c:v>
                </c:pt>
                <c:pt idx="22">
                  <c:v>-89.780846390847657</c:v>
                </c:pt>
                <c:pt idx="23">
                  <c:v>-89.81737172023567</c:v>
                </c:pt>
                <c:pt idx="24">
                  <c:v>-89.84346133383832</c:v>
                </c:pt>
                <c:pt idx="25">
                  <c:v>-89.863028587232321</c:v>
                </c:pt>
                <c:pt idx="26">
                  <c:v>-89.878247584417196</c:v>
                </c:pt>
                <c:pt idx="27">
                  <c:v>-89.890422794638127</c:v>
                </c:pt>
                <c:pt idx="28">
                  <c:v>-89.945211347220436</c:v>
                </c:pt>
                <c:pt idx="29">
                  <c:v>-89.963474225295272</c:v>
                </c:pt>
                <c:pt idx="30">
                  <c:v>-89.972605667347892</c:v>
                </c:pt>
                <c:pt idx="31">
                  <c:v>-89.978084533277126</c:v>
                </c:pt>
                <c:pt idx="32">
                  <c:v>-89.981737110792139</c:v>
                </c:pt>
                <c:pt idx="33">
                  <c:v>-89.984346094824033</c:v>
                </c:pt>
                <c:pt idx="34">
                  <c:v>-89.986302832891155</c:v>
                </c:pt>
                <c:pt idx="35">
                  <c:v>-89.987824740299018</c:v>
                </c:pt>
                <c:pt idx="36">
                  <c:v>-89.989042266237774</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90.952364785675726</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63.348204643058892</c:v>
                </c:pt>
                <c:pt idx="1">
                  <c:v>45.622316778201707</c:v>
                </c:pt>
                <c:pt idx="2">
                  <c:v>35.370283935103942</c:v>
                </c:pt>
                <c:pt idx="3">
                  <c:v>29.352631198123817</c:v>
                </c:pt>
                <c:pt idx="4">
                  <c:v>25.673005475038309</c:v>
                </c:pt>
                <c:pt idx="5">
                  <c:v>23.357927290454484</c:v>
                </c:pt>
                <c:pt idx="6">
                  <c:v>21.890417232674764</c:v>
                </c:pt>
                <c:pt idx="7">
                  <c:v>20.978414270206144</c:v>
                </c:pt>
                <c:pt idx="8">
                  <c:v>20.446711469971007</c:v>
                </c:pt>
                <c:pt idx="9">
                  <c:v>20.184547791257756</c:v>
                </c:pt>
                <c:pt idx="10">
                  <c:v>23.264288847190613</c:v>
                </c:pt>
                <c:pt idx="11">
                  <c:v>28.437284943927381</c:v>
                </c:pt>
                <c:pt idx="12">
                  <c:v>32.945664739390509</c:v>
                </c:pt>
                <c:pt idx="13">
                  <c:v>36.404709713396841</c:v>
                </c:pt>
                <c:pt idx="14">
                  <c:v>38.884001001553088</c:v>
                </c:pt>
                <c:pt idx="15">
                  <c:v>40.553832860596543</c:v>
                </c:pt>
                <c:pt idx="16">
                  <c:v>41.584883951676858</c:v>
                </c:pt>
                <c:pt idx="17">
                  <c:v>42.121316003303434</c:v>
                </c:pt>
                <c:pt idx="18">
                  <c:v>42.277765800441585</c:v>
                </c:pt>
                <c:pt idx="19">
                  <c:v>35.394697643823946</c:v>
                </c:pt>
                <c:pt idx="20">
                  <c:v>26.328067285240934</c:v>
                </c:pt>
                <c:pt idx="21">
                  <c:v>18.891791724437269</c:v>
                </c:pt>
                <c:pt idx="22">
                  <c:v>12.969565035541507</c:v>
                </c:pt>
                <c:pt idx="23">
                  <c:v>8.132181400882871</c:v>
                </c:pt>
                <c:pt idx="24">
                  <c:v>4.0519643280020432</c:v>
                </c:pt>
                <c:pt idx="25">
                  <c:v>0.51055572231908286</c:v>
                </c:pt>
                <c:pt idx="26">
                  <c:v>357.36452669680847</c:v>
                </c:pt>
                <c:pt idx="27">
                  <c:v>354.51822536934395</c:v>
                </c:pt>
                <c:pt idx="28">
                  <c:v>334.28161062778281</c:v>
                </c:pt>
                <c:pt idx="29">
                  <c:v>321.20909622027364</c:v>
                </c:pt>
                <c:pt idx="30">
                  <c:v>312.0239119428237</c:v>
                </c:pt>
                <c:pt idx="31">
                  <c:v>305.36219222397921</c:v>
                </c:pt>
                <c:pt idx="32">
                  <c:v>300.38803227279033</c:v>
                </c:pt>
                <c:pt idx="33">
                  <c:v>296.5698283273876</c:v>
                </c:pt>
                <c:pt idx="34">
                  <c:v>293.5649856522349</c:v>
                </c:pt>
                <c:pt idx="35">
                  <c:v>291.1481061213903</c:v>
                </c:pt>
                <c:pt idx="36">
                  <c:v>289.16713677557505</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1.3381587752732875E-2</c:v>
                </c:pt>
                <c:pt idx="2">
                  <c:v>5.417744928378939E-2</c:v>
                </c:pt>
                <c:pt idx="3">
                  <c:v>0.12409844524052979</c:v>
                </c:pt>
                <c:pt idx="4">
                  <c:v>0.22498680334121374</c:v>
                </c:pt>
                <c:pt idx="5">
                  <c:v>0.3566781668680335</c:v>
                </c:pt>
                <c:pt idx="6">
                  <c:v>0.51338896225863906</c:v>
                </c:pt>
                <c:pt idx="7">
                  <c:v>0.68032747893818435</c:v>
                </c:pt>
                <c:pt idx="8">
                  <c:v>0.83535621882718636</c:v>
                </c:pt>
                <c:pt idx="11">
                  <c:v>0.95843481562704957</c:v>
                </c:pt>
                <c:pt idx="12">
                  <c:v>1.0413709054401954</c:v>
                </c:pt>
                <c:pt idx="15">
                  <c:v>1.088198668202879</c:v>
                </c:pt>
                <c:pt idx="16">
                  <c:v>1.1084931388167647</c:v>
                </c:pt>
                <c:pt idx="17">
                  <c:v>1.1115674913544578</c:v>
                </c:pt>
                <c:pt idx="18">
                  <c:v>1.1042853807893167</c:v>
                </c:pt>
                <c:pt idx="19">
                  <c:v>1.0910887056554814</c:v>
                </c:pt>
                <c:pt idx="20">
                  <c:v>1.0746723113287839</c:v>
                </c:pt>
                <c:pt idx="21">
                  <c:v>1.0566195191746961</c:v>
                </c:pt>
                <c:pt idx="22">
                  <c:v>1.037845448076042</c:v>
                </c:pt>
                <c:pt idx="23">
                  <c:v>1.0188735417218833</c:v>
                </c:pt>
                <c:pt idx="24">
                  <c:v>1</c:v>
                </c:pt>
                <c:pt idx="25">
                  <c:v>0.98138965031546732</c:v>
                </c:pt>
                <c:pt idx="26">
                  <c:v>0.9631314900157173</c:v>
                </c:pt>
                <c:pt idx="27">
                  <c:v>0.94527085224831742</c:v>
                </c:pt>
                <c:pt idx="28">
                  <c:v>0.92782806402903806</c:v>
                </c:pt>
                <c:pt idx="29">
                  <c:v>0.91080928195834676</c:v>
                </c:pt>
                <c:pt idx="30">
                  <c:v>0.89421277942398358</c:v>
                </c:pt>
                <c:pt idx="31">
                  <c:v>0.87803257847930805</c:v>
                </c:pt>
                <c:pt idx="32">
                  <c:v>0.86226052787537666</c:v>
                </c:pt>
                <c:pt idx="33">
                  <c:v>0.84688747208411574</c:v>
                </c:pt>
                <c:pt idx="34">
                  <c:v>0.83190389076840643</c:v>
                </c:pt>
                <c:pt idx="35">
                  <c:v>0.81730023270626317</c:v>
                </c:pt>
                <c:pt idx="36">
                  <c:v>0.80306707646186837</c:v>
                </c:pt>
                <c:pt idx="37">
                  <c:v>0.78919519566771856</c:v>
                </c:pt>
                <c:pt idx="38">
                  <c:v>0.77567557435627821</c:v>
                </c:pt>
                <c:pt idx="39">
                  <c:v>0.76249939843818415</c:v>
                </c:pt>
                <c:pt idx="40">
                  <c:v>0.74965803791257413</c:v>
                </c:pt>
                <c:pt idx="41">
                  <c:v>0.73714302759003214</c:v>
                </c:pt>
                <c:pt idx="42">
                  <c:v>0.72494605013826496</c:v>
                </c:pt>
                <c:pt idx="43">
                  <c:v>0.71305892299604012</c:v>
                </c:pt>
                <c:pt idx="44">
                  <c:v>0.70147358945789828</c:v>
                </c:pt>
                <c:pt idx="45">
                  <c:v>0.69018211359494852</c:v>
                </c:pt>
                <c:pt idx="46">
                  <c:v>0.67917667839265561</c:v>
                </c:pt>
                <c:pt idx="47">
                  <c:v>0.6684495864018013</c:v>
                </c:pt>
                <c:pt idx="48">
                  <c:v>0.65799326222138399</c:v>
                </c:pt>
                <c:pt idx="49">
                  <c:v>0.6478002562073838</c:v>
                </c:pt>
                <c:pt idx="50">
                  <c:v>0.63786324889712176</c:v>
                </c:pt>
                <c:pt idx="51">
                  <c:v>0.62817505573754728</c:v>
                </c:pt>
                <c:pt idx="52">
                  <c:v>0.61872863179787141</c:v>
                </c:pt>
                <c:pt idx="53">
                  <c:v>0.60951707622796236</c:v>
                </c:pt>
                <c:pt idx="54">
                  <c:v>0.60053363629265111</c:v>
                </c:pt>
                <c:pt idx="55">
                  <c:v>0.59177171086846048</c:v>
                </c:pt>
                <c:pt idx="56">
                  <c:v>0.58322485333450935</c:v>
                </c:pt>
                <c:pt idx="57">
                  <c:v>0.57488677382466224</c:v>
                </c:pt>
                <c:pt idx="58">
                  <c:v>0.56675134083498491</c:v>
                </c:pt>
                <c:pt idx="59">
                  <c:v>0.55881258220054653</c:v>
                </c:pt>
                <c:pt idx="60">
                  <c:v>0.55106468546997323</c:v>
                </c:pt>
                <c:pt idx="61">
                  <c:v>0.54350199771592356</c:v>
                </c:pt>
                <c:pt idx="62">
                  <c:v>0.53611902482589768</c:v>
                </c:pt>
                <c:pt idx="63">
                  <c:v>0.52891043032122231</c:v>
                </c:pt>
                <c:pt idx="64">
                  <c:v>0.52187103375337396</c:v>
                </c:pt>
                <c:pt idx="65">
                  <c:v>0.51499580872660644</c:v>
                </c:pt>
                <c:pt idx="66">
                  <c:v>0.50827988059442153</c:v>
                </c:pt>
                <c:pt idx="67">
                  <c:v>0.50171852387529714</c:v>
                </c:pt>
                <c:pt idx="68">
                  <c:v>0.49530715943034731</c:v>
                </c:pt>
                <c:pt idx="69">
                  <c:v>0.48904135144259447</c:v>
                </c:pt>
                <c:pt idx="70">
                  <c:v>0.48291680423433553</c:v>
                </c:pt>
                <c:pt idx="71">
                  <c:v>0.47692935895585264</c:v>
                </c:pt>
                <c:pt idx="72">
                  <c:v>0.47107499017554044</c:v>
                </c:pt>
                <c:pt idx="73">
                  <c:v>0.46534980239841822</c:v>
                </c:pt>
                <c:pt idx="74">
                  <c:v>0.45975002653709224</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0.91758925269460456</c:v>
                </c:pt>
                <c:pt idx="1">
                  <c:v>0.91758925269460456</c:v>
                </c:pt>
                <c:pt idx="2">
                  <c:v>0.91758925269460456</c:v>
                </c:pt>
                <c:pt idx="3">
                  <c:v>0.91758925269460456</c:v>
                </c:pt>
                <c:pt idx="4">
                  <c:v>0.91758925269460456</c:v>
                </c:pt>
                <c:pt idx="5">
                  <c:v>0.91758925269460456</c:v>
                </c:pt>
                <c:pt idx="6">
                  <c:v>0.91758925269460456</c:v>
                </c:pt>
                <c:pt idx="7">
                  <c:v>0.91758925269460456</c:v>
                </c:pt>
                <c:pt idx="8">
                  <c:v>0.91758925269460456</c:v>
                </c:pt>
                <c:pt idx="11">
                  <c:v>0.91758925269460456</c:v>
                </c:pt>
                <c:pt idx="12">
                  <c:v>0.91758925269460456</c:v>
                </c:pt>
                <c:pt idx="15">
                  <c:v>0.91758925269460456</c:v>
                </c:pt>
                <c:pt idx="16">
                  <c:v>0.91758925269460456</c:v>
                </c:pt>
                <c:pt idx="17">
                  <c:v>0.91758925269460456</c:v>
                </c:pt>
                <c:pt idx="18">
                  <c:v>0.91758925269460456</c:v>
                </c:pt>
                <c:pt idx="19">
                  <c:v>0.91758925269460456</c:v>
                </c:pt>
                <c:pt idx="20">
                  <c:v>0.91758925269460456</c:v>
                </c:pt>
                <c:pt idx="21">
                  <c:v>0.91758925269460456</c:v>
                </c:pt>
                <c:pt idx="22">
                  <c:v>0.91758925269460456</c:v>
                </c:pt>
                <c:pt idx="23">
                  <c:v>0.91758925269460456</c:v>
                </c:pt>
                <c:pt idx="24">
                  <c:v>0.91758925269460456</c:v>
                </c:pt>
                <c:pt idx="25">
                  <c:v>0.91758925269460456</c:v>
                </c:pt>
                <c:pt idx="26">
                  <c:v>0.91758925269460456</c:v>
                </c:pt>
                <c:pt idx="27">
                  <c:v>0.91758925269460456</c:v>
                </c:pt>
                <c:pt idx="28">
                  <c:v>0.91758925269460456</c:v>
                </c:pt>
                <c:pt idx="29">
                  <c:v>0.91758925269460456</c:v>
                </c:pt>
                <c:pt idx="30">
                  <c:v>0.91758925269460456</c:v>
                </c:pt>
                <c:pt idx="31">
                  <c:v>0.91758925269460456</c:v>
                </c:pt>
                <c:pt idx="32">
                  <c:v>0.91758925269460456</c:v>
                </c:pt>
                <c:pt idx="33">
                  <c:v>0.91758925269460456</c:v>
                </c:pt>
                <c:pt idx="34">
                  <c:v>0.91758925269460456</c:v>
                </c:pt>
                <c:pt idx="35">
                  <c:v>0.91758925269460456</c:v>
                </c:pt>
                <c:pt idx="36">
                  <c:v>0.91758925269460456</c:v>
                </c:pt>
                <c:pt idx="37">
                  <c:v>0.91758925269460456</c:v>
                </c:pt>
                <c:pt idx="38">
                  <c:v>0.91758925269460456</c:v>
                </c:pt>
                <c:pt idx="39">
                  <c:v>0.91758925269460456</c:v>
                </c:pt>
                <c:pt idx="40">
                  <c:v>0.91758925269460456</c:v>
                </c:pt>
                <c:pt idx="41">
                  <c:v>0.91758925269460456</c:v>
                </c:pt>
                <c:pt idx="42">
                  <c:v>0.91758925269460456</c:v>
                </c:pt>
                <c:pt idx="43">
                  <c:v>0.91758925269460456</c:v>
                </c:pt>
                <c:pt idx="44">
                  <c:v>0.91758925269460456</c:v>
                </c:pt>
                <c:pt idx="45">
                  <c:v>0.91758925269460456</c:v>
                </c:pt>
                <c:pt idx="46">
                  <c:v>0.91758925269460456</c:v>
                </c:pt>
                <c:pt idx="47">
                  <c:v>0.91758925269460456</c:v>
                </c:pt>
                <c:pt idx="48">
                  <c:v>0.91758925269460456</c:v>
                </c:pt>
                <c:pt idx="49">
                  <c:v>0.91758925269460456</c:v>
                </c:pt>
                <c:pt idx="50">
                  <c:v>0.91758925269460456</c:v>
                </c:pt>
                <c:pt idx="51">
                  <c:v>0.91758925269460456</c:v>
                </c:pt>
                <c:pt idx="52">
                  <c:v>0.91758925269460456</c:v>
                </c:pt>
                <c:pt idx="53">
                  <c:v>0.91758925269460456</c:v>
                </c:pt>
                <c:pt idx="54">
                  <c:v>0.91758925269460456</c:v>
                </c:pt>
                <c:pt idx="55">
                  <c:v>0.91758925269460456</c:v>
                </c:pt>
                <c:pt idx="56">
                  <c:v>0.91758925269460456</c:v>
                </c:pt>
                <c:pt idx="57">
                  <c:v>0.91758925269460456</c:v>
                </c:pt>
                <c:pt idx="58">
                  <c:v>0.91758925269460456</c:v>
                </c:pt>
                <c:pt idx="59">
                  <c:v>0.91758925269460456</c:v>
                </c:pt>
                <c:pt idx="60">
                  <c:v>0.91758925269460456</c:v>
                </c:pt>
                <c:pt idx="61">
                  <c:v>0.91758925269460456</c:v>
                </c:pt>
                <c:pt idx="62">
                  <c:v>0.91758925269460456</c:v>
                </c:pt>
                <c:pt idx="63">
                  <c:v>0.91758925269460456</c:v>
                </c:pt>
                <c:pt idx="64">
                  <c:v>0.91758925269460456</c:v>
                </c:pt>
                <c:pt idx="65">
                  <c:v>0.91758925269460456</c:v>
                </c:pt>
                <c:pt idx="66">
                  <c:v>0.91758925269460456</c:v>
                </c:pt>
                <c:pt idx="67">
                  <c:v>0.91758925269460456</c:v>
                </c:pt>
                <c:pt idx="68">
                  <c:v>0.91758925269460456</c:v>
                </c:pt>
                <c:pt idx="69">
                  <c:v>0.91758925269460456</c:v>
                </c:pt>
                <c:pt idx="70">
                  <c:v>0.91758925269460456</c:v>
                </c:pt>
                <c:pt idx="71">
                  <c:v>0.91758925269460456</c:v>
                </c:pt>
                <c:pt idx="72">
                  <c:v>0.91758925269460456</c:v>
                </c:pt>
                <c:pt idx="73">
                  <c:v>0.91758925269460456</c:v>
                </c:pt>
                <c:pt idx="74">
                  <c:v>0.91758925269460456</c:v>
                </c:pt>
                <c:pt idx="75">
                  <c:v>0.91758925269460456</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0.88822196381005514</c:v>
                </c:pt>
                <c:pt idx="1">
                  <c:v>0.88822196381005514</c:v>
                </c:pt>
                <c:pt idx="2">
                  <c:v>0.88822196381005514</c:v>
                </c:pt>
                <c:pt idx="3">
                  <c:v>0.88822196381005514</c:v>
                </c:pt>
                <c:pt idx="4">
                  <c:v>0.88822196381005514</c:v>
                </c:pt>
                <c:pt idx="5">
                  <c:v>0.88822196381005514</c:v>
                </c:pt>
                <c:pt idx="6">
                  <c:v>0.88822196381005514</c:v>
                </c:pt>
                <c:pt idx="7">
                  <c:v>0.88822196381005514</c:v>
                </c:pt>
                <c:pt idx="8">
                  <c:v>0.88822196381005514</c:v>
                </c:pt>
                <c:pt idx="11">
                  <c:v>0.88822196381005514</c:v>
                </c:pt>
                <c:pt idx="12">
                  <c:v>0.88822196381005514</c:v>
                </c:pt>
                <c:pt idx="15">
                  <c:v>0.88822196381005514</c:v>
                </c:pt>
                <c:pt idx="16">
                  <c:v>0.88822196381005514</c:v>
                </c:pt>
                <c:pt idx="17">
                  <c:v>0.88822196381005514</c:v>
                </c:pt>
                <c:pt idx="18">
                  <c:v>0.88822196381005514</c:v>
                </c:pt>
                <c:pt idx="19">
                  <c:v>0.88822196381005514</c:v>
                </c:pt>
                <c:pt idx="20">
                  <c:v>0.88822196381005514</c:v>
                </c:pt>
                <c:pt idx="21">
                  <c:v>0.88822196381005514</c:v>
                </c:pt>
                <c:pt idx="22">
                  <c:v>0.88822196381005514</c:v>
                </c:pt>
                <c:pt idx="23">
                  <c:v>0.88822196381005514</c:v>
                </c:pt>
                <c:pt idx="24">
                  <c:v>0.88822196381005514</c:v>
                </c:pt>
                <c:pt idx="25">
                  <c:v>0.88822196381005514</c:v>
                </c:pt>
                <c:pt idx="26">
                  <c:v>0.88822196381005514</c:v>
                </c:pt>
                <c:pt idx="27">
                  <c:v>0.88822196381005514</c:v>
                </c:pt>
                <c:pt idx="28">
                  <c:v>0.88822196381005514</c:v>
                </c:pt>
                <c:pt idx="29">
                  <c:v>0.88822196381005514</c:v>
                </c:pt>
                <c:pt idx="30">
                  <c:v>0.88822196381005514</c:v>
                </c:pt>
                <c:pt idx="31">
                  <c:v>0.88822196381005514</c:v>
                </c:pt>
                <c:pt idx="32">
                  <c:v>0.88822196381005514</c:v>
                </c:pt>
                <c:pt idx="33">
                  <c:v>0.88822196381005514</c:v>
                </c:pt>
                <c:pt idx="34">
                  <c:v>0.88822196381005514</c:v>
                </c:pt>
                <c:pt idx="35">
                  <c:v>0.88822196381005514</c:v>
                </c:pt>
                <c:pt idx="36">
                  <c:v>0.88822196381005514</c:v>
                </c:pt>
                <c:pt idx="37">
                  <c:v>0.88822196381005514</c:v>
                </c:pt>
                <c:pt idx="38">
                  <c:v>0.88822196381005514</c:v>
                </c:pt>
                <c:pt idx="39">
                  <c:v>0.88822196381005514</c:v>
                </c:pt>
                <c:pt idx="40">
                  <c:v>0.88822196381005514</c:v>
                </c:pt>
                <c:pt idx="41">
                  <c:v>0.88822196381005514</c:v>
                </c:pt>
                <c:pt idx="42">
                  <c:v>0.88822196381005514</c:v>
                </c:pt>
                <c:pt idx="43">
                  <c:v>0.88822196381005514</c:v>
                </c:pt>
                <c:pt idx="44">
                  <c:v>0.88822196381005514</c:v>
                </c:pt>
                <c:pt idx="45">
                  <c:v>0.88822196381005514</c:v>
                </c:pt>
                <c:pt idx="46">
                  <c:v>0.88822196381005514</c:v>
                </c:pt>
                <c:pt idx="47">
                  <c:v>0.88822196381005514</c:v>
                </c:pt>
                <c:pt idx="48">
                  <c:v>0.88822196381005514</c:v>
                </c:pt>
                <c:pt idx="49">
                  <c:v>0.88822196381005514</c:v>
                </c:pt>
                <c:pt idx="50">
                  <c:v>0.88822196381005514</c:v>
                </c:pt>
                <c:pt idx="51">
                  <c:v>0.88822196381005514</c:v>
                </c:pt>
                <c:pt idx="52">
                  <c:v>0.88822196381005514</c:v>
                </c:pt>
                <c:pt idx="53">
                  <c:v>0.88822196381005514</c:v>
                </c:pt>
                <c:pt idx="54">
                  <c:v>0.88822196381005514</c:v>
                </c:pt>
                <c:pt idx="55">
                  <c:v>0.88822196381005514</c:v>
                </c:pt>
                <c:pt idx="56">
                  <c:v>0.88822196381005514</c:v>
                </c:pt>
                <c:pt idx="57">
                  <c:v>0.88822196381005514</c:v>
                </c:pt>
                <c:pt idx="58">
                  <c:v>0.88822196381005514</c:v>
                </c:pt>
                <c:pt idx="59">
                  <c:v>0.88822196381005514</c:v>
                </c:pt>
                <c:pt idx="60">
                  <c:v>0.88822196381005514</c:v>
                </c:pt>
                <c:pt idx="61">
                  <c:v>0.88822196381005514</c:v>
                </c:pt>
                <c:pt idx="62">
                  <c:v>0.88822196381005514</c:v>
                </c:pt>
                <c:pt idx="63">
                  <c:v>0.88822196381005514</c:v>
                </c:pt>
                <c:pt idx="64">
                  <c:v>0.88822196381005514</c:v>
                </c:pt>
                <c:pt idx="65">
                  <c:v>0.88822196381005514</c:v>
                </c:pt>
                <c:pt idx="66">
                  <c:v>0.88822196381005514</c:v>
                </c:pt>
                <c:pt idx="67">
                  <c:v>0.88822196381005514</c:v>
                </c:pt>
                <c:pt idx="68">
                  <c:v>0.88822196381005514</c:v>
                </c:pt>
                <c:pt idx="69">
                  <c:v>0.88822196381005514</c:v>
                </c:pt>
                <c:pt idx="70">
                  <c:v>0.88822196381005514</c:v>
                </c:pt>
                <c:pt idx="71">
                  <c:v>0.88822196381005514</c:v>
                </c:pt>
                <c:pt idx="72">
                  <c:v>0.88822196381005514</c:v>
                </c:pt>
                <c:pt idx="73">
                  <c:v>0.88822196381005514</c:v>
                </c:pt>
                <c:pt idx="74">
                  <c:v>0.88822196381005514</c:v>
                </c:pt>
                <c:pt idx="75">
                  <c:v>0.88822196381005514</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1.3539258276134197E-2</c:v>
                </c:pt>
                <c:pt idx="2">
                  <c:v>5.6901880583870496E-2</c:v>
                </c:pt>
                <c:pt idx="3">
                  <c:v>0.13984193825929001</c:v>
                </c:pt>
                <c:pt idx="4">
                  <c:v>0.28548446682819817</c:v>
                </c:pt>
                <c:pt idx="5">
                  <c:v>0.5511880676626294</c:v>
                </c:pt>
                <c:pt idx="6">
                  <c:v>1.1147972515300919</c:v>
                </c:pt>
                <c:pt idx="7">
                  <c:v>2.9073033723920103</c:v>
                </c:pt>
                <c:pt idx="8">
                  <c:v>65.982311374706612</c:v>
                </c:pt>
                <c:pt idx="11">
                  <c:v>3.8296820391805344</c:v>
                </c:pt>
                <c:pt idx="12">
                  <c:v>2.2875401813263108</c:v>
                </c:pt>
                <c:pt idx="15">
                  <c:v>1.7624365017438699</c:v>
                </c:pt>
                <c:pt idx="16">
                  <c:v>1.5004672680669391</c:v>
                </c:pt>
                <c:pt idx="17">
                  <c:v>1.3448935559389448</c:v>
                </c:pt>
                <c:pt idx="18">
                  <c:v>1.2426601939425483</c:v>
                </c:pt>
                <c:pt idx="19">
                  <c:v>1.1708564513369069</c:v>
                </c:pt>
                <c:pt idx="20">
                  <c:v>1.1179862245368608</c:v>
                </c:pt>
                <c:pt idx="21">
                  <c:v>1.0776565232702939</c:v>
                </c:pt>
                <c:pt idx="22">
                  <c:v>1.0460349125898074</c:v>
                </c:pt>
                <c:pt idx="23">
                  <c:v>1.0206882227977405</c:v>
                </c:pt>
                <c:pt idx="24">
                  <c:v>1</c:v>
                </c:pt>
                <c:pt idx="25">
                  <c:v>0.98285615868546761</c:v>
                </c:pt>
                <c:pt idx="26">
                  <c:v>0.96846513744222229</c:v>
                </c:pt>
                <c:pt idx="27">
                  <c:v>0.95624994441994404</c:v>
                </c:pt>
                <c:pt idx="28">
                  <c:v>0.94578070022765792</c:v>
                </c:pt>
                <c:pt idx="29">
                  <c:v>0.93673102398330643</c:v>
                </c:pt>
                <c:pt idx="30">
                  <c:v>0.92884899567153623</c:v>
                </c:pt>
                <c:pt idx="31">
                  <c:v>0.92193732386469029</c:v>
                </c:pt>
                <c:pt idx="32">
                  <c:v>0.91583949398137088</c:v>
                </c:pt>
                <c:pt idx="33">
                  <c:v>0.91042990009040281</c:v>
                </c:pt>
                <c:pt idx="34">
                  <c:v>0.9056066894433914</c:v>
                </c:pt>
                <c:pt idx="35">
                  <c:v>0.90128649119577431</c:v>
                </c:pt>
                <c:pt idx="36">
                  <c:v>0.89740047728423411</c:v>
                </c:pt>
                <c:pt idx="37">
                  <c:v>0.89389138040295657</c:v>
                </c:pt>
                <c:pt idx="38">
                  <c:v>0.89071120971393802</c:v>
                </c:pt>
                <c:pt idx="39">
                  <c:v>0.88781948202339545</c:v>
                </c:pt>
                <c:pt idx="40">
                  <c:v>0.88518183843945897</c:v>
                </c:pt>
                <c:pt idx="41">
                  <c:v>0.88276895255379617</c:v>
                </c:pt>
                <c:pt idx="42">
                  <c:v>0.88055566138337682</c:v>
                </c:pt>
                <c:pt idx="43">
                  <c:v>0.87852026816628004</c:v>
                </c:pt>
                <c:pt idx="44">
                  <c:v>0.87664397892301127</c:v>
                </c:pt>
                <c:pt idx="45">
                  <c:v>0.87491044400212137</c:v>
                </c:pt>
                <c:pt idx="46">
                  <c:v>0.87330538266090063</c:v>
                </c:pt>
                <c:pt idx="47">
                  <c:v>0.87181627379760918</c:v>
                </c:pt>
                <c:pt idx="48">
                  <c:v>0.87043209974330982</c:v>
                </c:pt>
                <c:pt idx="49">
                  <c:v>0.86914313288454681</c:v>
                </c:pt>
                <c:pt idx="50">
                  <c:v>0.86794075706813556</c:v>
                </c:pt>
                <c:pt idx="51">
                  <c:v>0.86681731741223078</c:v>
                </c:pt>
                <c:pt idx="52">
                  <c:v>0.8657659934410713</c:v>
                </c:pt>
                <c:pt idx="53">
                  <c:v>0.86478069146741188</c:v>
                </c:pt>
                <c:pt idx="54">
                  <c:v>0.86385595293544803</c:v>
                </c:pt>
                <c:pt idx="55">
                  <c:v>0.86298687605887259</c:v>
                </c:pt>
                <c:pt idx="56">
                  <c:v>0.86216904858195154</c:v>
                </c:pt>
                <c:pt idx="57">
                  <c:v>0.86139848988480872</c:v>
                </c:pt>
                <c:pt idx="58">
                  <c:v>0.86067160096953255</c:v>
                </c:pt>
                <c:pt idx="59">
                  <c:v>0.85998512111790382</c:v>
                </c:pt>
                <c:pt idx="60">
                  <c:v>0.85933609021729929</c:v>
                </c:pt>
                <c:pt idx="61">
                  <c:v>0.85872181591886365</c:v>
                </c:pt>
                <c:pt idx="62">
                  <c:v>0.85813984492882056</c:v>
                </c:pt>
                <c:pt idx="63">
                  <c:v>0.85758793784607812</c:v>
                </c:pt>
                <c:pt idx="64">
                  <c:v>0.85706404705182648</c:v>
                </c:pt>
                <c:pt idx="65">
                  <c:v>0.85656629723333155</c:v>
                </c:pt>
                <c:pt idx="66">
                  <c:v>0.85609296818764824</c:v>
                </c:pt>
                <c:pt idx="67">
                  <c:v>0.85564247960393747</c:v>
                </c:pt>
                <c:pt idx="68">
                  <c:v>0.85521337756731175</c:v>
                </c:pt>
                <c:pt idx="69">
                  <c:v>0.85480432256424543</c:v>
                </c:pt>
                <c:pt idx="70">
                  <c:v>0.8544140788008574</c:v>
                </c:pt>
                <c:pt idx="71">
                  <c:v>0.85404150467169748</c:v>
                </c:pt>
                <c:pt idx="72">
                  <c:v>0.8536855442390574</c:v>
                </c:pt>
                <c:pt idx="73">
                  <c:v>0.85334521960166687</c:v>
                </c:pt>
                <c:pt idx="74">
                  <c:v>0.85301962404793585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4.8737129263934136E-2</c:v>
                </c:pt>
                <c:pt idx="2">
                  <c:v>0.14862856718492645</c:v>
                </c:pt>
                <c:pt idx="3">
                  <c:v>0.2550777747169054</c:v>
                </c:pt>
                <c:pt idx="4">
                  <c:v>0.35718039601907497</c:v>
                </c:pt>
                <c:pt idx="5">
                  <c:v>0.4530646053726885</c:v>
                </c:pt>
                <c:pt idx="6">
                  <c:v>0.54218653856616283</c:v>
                </c:pt>
                <c:pt idx="7">
                  <c:v>0.62411867659015241</c:v>
                </c:pt>
                <c:pt idx="8">
                  <c:v>0.69845444021318104</c:v>
                </c:pt>
                <c:pt idx="9">
                  <c:v>0.76486478507998357</c:v>
                </c:pt>
                <c:pt idx="10">
                  <c:v>0.82315398207774748</c:v>
                </c:pt>
                <c:pt idx="11">
                  <c:v>0.87329250376004852</c:v>
                </c:pt>
                <c:pt idx="12">
                  <c:v>0.91542649874848314</c:v>
                </c:pt>
                <c:pt idx="13">
                  <c:v>0.94986757916209708</c:v>
                </c:pt>
                <c:pt idx="14">
                  <c:v>0.9770681063250759</c:v>
                </c:pt>
                <c:pt idx="15">
                  <c:v>0.99758773107004506</c:v>
                </c:pt>
                <c:pt idx="16">
                  <c:v>1.0120567020223605</c:v>
                </c:pt>
                <c:pt idx="17">
                  <c:v>1.0211404974260831</c:v>
                </c:pt>
                <c:pt idx="18">
                  <c:v>1.025508957506936</c:v>
                </c:pt>
                <c:pt idx="19">
                  <c:v>1.0258116463880098</c:v>
                </c:pt>
                <c:pt idx="20">
                  <c:v>1.0226599304428297</c:v>
                </c:pt>
                <c:pt idx="21">
                  <c:v>1.0166153661249675</c:v>
                </c:pt>
                <c:pt idx="22">
                  <c:v>1.0081834648044092</c:v>
                </c:pt>
                <c:pt idx="23">
                  <c:v>0.99781168619653826</c:v>
                </c:pt>
                <c:pt idx="24">
                  <c:v>0.98589051451701593</c:v>
                </c:pt>
                <c:pt idx="25">
                  <c:v>0.97275660269463093</c:v>
                </c:pt>
                <c:pt idx="26">
                  <c:v>0.95869715850146375</c:v>
                </c:pt>
                <c:pt idx="27">
                  <c:v>0.94395494416360159</c:v>
                </c:pt>
                <c:pt idx="28">
                  <c:v>0.92873344033517469</c:v>
                </c:pt>
                <c:pt idx="29">
                  <c:v>0.91320187390554086</c:v>
                </c:pt>
                <c:pt idx="30">
                  <c:v>0.89749992434511228</c:v>
                </c:pt>
                <c:pt idx="31">
                  <c:v>0.88174200790741197</c:v>
                </c:pt>
                <c:pt idx="32">
                  <c:v>0.86602109805550853</c:v>
                </c:pt>
                <c:pt idx="33">
                  <c:v>0.85041207954312514</c:v>
                </c:pt>
                <c:pt idx="34">
                  <c:v>0.83497465778113744</c:v>
                </c:pt>
                <c:pt idx="35">
                  <c:v>0.81975585873862966</c:v>
                </c:pt>
                <c:pt idx="36">
                  <c:v>0.80479216101682438</c:v>
                </c:pt>
                <c:pt idx="37">
                  <c:v>0.79011130339957181</c:v>
                </c:pt>
                <c:pt idx="38">
                  <c:v>0.7757338099276021</c:v>
                </c:pt>
                <c:pt idx="39">
                  <c:v>0.76167427161743972</c:v>
                </c:pt>
                <c:pt idx="40">
                  <c:v>0.74794242019043056</c:v>
                </c:pt>
                <c:pt idx="41">
                  <c:v>0.73454402513626216</c:v>
                </c:pt>
                <c:pt idx="42">
                  <c:v>0.72148164144375893</c:v>
                </c:pt>
                <c:pt idx="43">
                  <c:v>0.70875523158259013</c:v>
                </c:pt>
                <c:pt idx="44">
                  <c:v>0.6963626819116292</c:v>
                </c:pt>
                <c:pt idx="45">
                  <c:v>0.68430023066149726</c:v>
                </c:pt>
                <c:pt idx="46">
                  <c:v>0.67256282199165229</c:v>
                </c:pt>
                <c:pt idx="47">
                  <c:v>0.66114439833613614</c:v>
                </c:pt>
                <c:pt idx="48">
                  <c:v>0.65003814129547</c:v>
                </c:pt>
                <c:pt idx="49">
                  <c:v>0.63923666966925285</c:v>
                </c:pt>
                <c:pt idx="50">
                  <c:v>0.62873220181816136</c:v>
                </c:pt>
                <c:pt idx="51">
                  <c:v>0.61851668836035734</c:v>
                </c:pt>
                <c:pt idx="52">
                  <c:v>0.608581920213766</c:v>
                </c:pt>
                <c:pt idx="53">
                  <c:v>0.5989196161636865</c:v>
                </c:pt>
                <c:pt idx="54">
                  <c:v>0.58952149343969473</c:v>
                </c:pt>
                <c:pt idx="55">
                  <c:v>0.58037932420513871</c:v>
                </c:pt>
                <c:pt idx="56">
                  <c:v>0.57148498037816131</c:v>
                </c:pt>
                <c:pt idx="57">
                  <c:v>0.56283046879939036</c:v>
                </c:pt>
                <c:pt idx="58">
                  <c:v>0.5544079584249122</c:v>
                </c:pt>
                <c:pt idx="59">
                  <c:v>0.54620980094273053</c:v>
                </c:pt>
                <c:pt idx="60">
                  <c:v>0.5382285459772419</c:v>
                </c:pt>
                <c:pt idx="61">
                  <c:v>0.53045695185152597</c:v>
                </c:pt>
                <c:pt idx="62">
                  <c:v>0.52288799271491726</c:v>
                </c:pt>
                <c:pt idx="63">
                  <c:v>0.51551486270798497</c:v>
                </c:pt>
                <c:pt idx="64">
                  <c:v>0.50833097772415714</c:v>
                </c:pt>
                <c:pt idx="65">
                  <c:v>0.50132997523304734</c:v>
                </c:pt>
                <c:pt idx="66">
                  <c:v>0.49450571255194059</c:v>
                </c:pt>
                <c:pt idx="67">
                  <c:v>0.48785226388627567</c:v>
                </c:pt>
                <c:pt idx="68">
                  <c:v>0.48136391640517151</c:v>
                </c:pt>
                <c:pt idx="69">
                  <c:v>0.47503516557227865</c:v>
                </c:pt>
                <c:pt idx="70">
                  <c:v>0.46886070991401102</c:v>
                </c:pt>
                <c:pt idx="71">
                  <c:v>0.46283544537527888</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5.9156033575868745E-2</c:v>
                </c:pt>
                <c:pt idx="2">
                  <c:v>0.28909114641493461</c:v>
                </c:pt>
                <c:pt idx="3">
                  <c:v>1.0317353805495177</c:v>
                </c:pt>
                <c:pt idx="4">
                  <c:v>10.226599304428426</c:v>
                </c:pt>
                <c:pt idx="5">
                  <c:v>3.2725117774170487</c:v>
                </c:pt>
                <c:pt idx="6">
                  <c:v>1.9059063414637709</c:v>
                </c:pt>
                <c:pt idx="7">
                  <c:v>1.5225320650724994</c:v>
                </c:pt>
                <c:pt idx="8">
                  <c:v>1.346712665603726</c:v>
                </c:pt>
                <c:pt idx="9">
                  <c:v>1.247913442207558</c:v>
                </c:pt>
                <c:pt idx="10">
                  <c:v>1.1856926729771937</c:v>
                </c:pt>
                <c:pt idx="11">
                  <c:v>1.1435079273058324</c:v>
                </c:pt>
                <c:pt idx="12">
                  <c:v>1.1133797629821129</c:v>
                </c:pt>
                <c:pt idx="13">
                  <c:v>1.0910094105252945</c:v>
                </c:pt>
                <c:pt idx="14">
                  <c:v>1.0738888098944259</c:v>
                </c:pt>
                <c:pt idx="15">
                  <c:v>1.0604634900415324</c:v>
                </c:pt>
                <c:pt idx="16">
                  <c:v>1.0497231042235942</c:v>
                </c:pt>
                <c:pt idx="17">
                  <c:v>1.0409852327670595</c:v>
                </c:pt>
                <c:pt idx="18">
                  <c:v>1.0337740651972653</c:v>
                </c:pt>
                <c:pt idx="19">
                  <c:v>1.0277488530879675</c:v>
                </c:pt>
                <c:pt idx="20">
                  <c:v>1.0226599304428297</c:v>
                </c:pt>
                <c:pt idx="21">
                  <c:v>1.0183207142473878</c:v>
                </c:pt>
                <c:pt idx="22">
                  <c:v>1.0145893334720295</c:v>
                </c:pt>
                <c:pt idx="23">
                  <c:v>1.0113562558441931</c:v>
                </c:pt>
                <c:pt idx="24">
                  <c:v>1.0085357606467353</c:v>
                </c:pt>
                <c:pt idx="25">
                  <c:v>1.0060599414095719</c:v>
                </c:pt>
                <c:pt idx="26">
                  <c:v>1.0038744107737645</c:v>
                </c:pt>
                <c:pt idx="27">
                  <c:v>1.0019351739581781</c:v>
                </c:pt>
                <c:pt idx="28">
                  <c:v>1.0002063191955819</c:v>
                </c:pt>
                <c:pt idx="29">
                  <c:v>0.99865828875268281</c:v>
                </c:pt>
                <c:pt idx="30">
                  <c:v>0.99726656873883179</c:v>
                </c:pt>
                <c:pt idx="31">
                  <c:v>0.99601068513428115</c:v>
                </c:pt>
                <c:pt idx="32">
                  <c:v>0.99487342653758093</c:v>
                </c:pt>
                <c:pt idx="33">
                  <c:v>0.99384023670995281</c:v>
                </c:pt>
                <c:pt idx="34">
                  <c:v>0.99289873564180164</c:v>
                </c:pt>
                <c:pt idx="35">
                  <c:v>0.9920383388606514</c:v>
                </c:pt>
                <c:pt idx="36">
                  <c:v>0.99124995252336523</c:v>
                </c:pt>
                <c:pt idx="37">
                  <c:v>0.99052572746896883</c:v>
                </c:pt>
                <c:pt idx="38">
                  <c:v>0.98985885950963304</c:v>
                </c:pt>
                <c:pt idx="39">
                  <c:v>0.98924342625387385</c:v>
                </c:pt>
                <c:pt idx="40">
                  <c:v>0.98867425299608924</c:v>
                </c:pt>
                <c:pt idx="41">
                  <c:v>0.98814680188502224</c:v>
                </c:pt>
                <c:pt idx="42">
                  <c:v>0.98765707985207818</c:v>
                </c:pt>
                <c:pt idx="43">
                  <c:v>0.98720156174651286</c:v>
                </c:pt>
                <c:pt idx="44">
                  <c:v>0.98677712586588839</c:v>
                </c:pt>
                <c:pt idx="45">
                  <c:v>0.98638099964319592</c:v>
                </c:pt>
                <c:pt idx="46">
                  <c:v>0.98601071369786886</c:v>
                </c:pt>
                <c:pt idx="47">
                  <c:v>0.98566406280702723</c:v>
                </c:pt>
                <c:pt idx="48">
                  <c:v>0.98533907262829168</c:v>
                </c:pt>
                <c:pt idx="49">
                  <c:v>0.98503397122340985</c:v>
                </c:pt>
                <c:pt idx="50">
                  <c:v>0.98474716460551737</c:v>
                </c:pt>
                <c:pt idx="51">
                  <c:v>0.9844772156718582</c:v>
                </c:pt>
                <c:pt idx="52">
                  <c:v>0.98422282599566202</c:v>
                </c:pt>
                <c:pt idx="53">
                  <c:v>0.98398282004132975</c:v>
                </c:pt>
                <c:pt idx="54">
                  <c:v>0.9837561314405594</c:v>
                </c:pt>
                <c:pt idx="55">
                  <c:v>0.98354179102698391</c:v>
                </c:pt>
                <c:pt idx="56">
                  <c:v>0.98333891637600845</c:v>
                </c:pt>
                <c:pt idx="57">
                  <c:v>0.98314670263691728</c:v>
                </c:pt>
                <c:pt idx="58">
                  <c:v>0.9829644144776718</c:v>
                </c:pt>
                <c:pt idx="59">
                  <c:v>0.98279137899046243</c:v>
                </c:pt>
                <c:pt idx="60">
                  <c:v>0.98262697942905353</c:v>
                </c:pt>
                <c:pt idx="61">
                  <c:v>0.98247064966814235</c:v>
                </c:pt>
                <c:pt idx="62">
                  <c:v>0.9823218692910124</c:v>
                </c:pt>
                <c:pt idx="63">
                  <c:v>0.98218015922524371</c:v>
                </c:pt>
                <c:pt idx="64">
                  <c:v>0.98204507785760553</c:v>
                </c:pt>
                <c:pt idx="65">
                  <c:v>0.98191621756885572</c:v>
                </c:pt>
                <c:pt idx="66">
                  <c:v>0.98179320163730399</c:v>
                </c:pt>
                <c:pt idx="67">
                  <c:v>0.9816756814669072</c:v>
                </c:pt>
                <c:pt idx="68">
                  <c:v>0.98156333410155361</c:v>
                </c:pt>
                <c:pt idx="69">
                  <c:v>0.98145585999221829</c:v>
                </c:pt>
                <c:pt idx="70">
                  <c:v>0.98135298098797863</c:v>
                </c:pt>
                <c:pt idx="71">
                  <c:v>0.98125443852557692</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-11.123775514584906</c:v>
                </c:pt>
                <c:pt idx="1">
                  <c:v>-11.53067219585941</c:v>
                </c:pt>
                <c:pt idx="2">
                  <c:v>-12.10637428014001</c:v>
                </c:pt>
                <c:pt idx="3">
                  <c:v>-12.88646757718759</c:v>
                </c:pt>
                <c:pt idx="4">
                  <c:v>-13.892186053127642</c:v>
                </c:pt>
                <c:pt idx="5">
                  <c:v>-15.122964606458249</c:v>
                </c:pt>
                <c:pt idx="6">
                  <c:v>-16.556655551595224</c:v>
                </c:pt>
                <c:pt idx="7">
                  <c:v>-18.157256176489813</c:v>
                </c:pt>
                <c:pt idx="8">
                  <c:v>-19.88507901582712</c:v>
                </c:pt>
                <c:pt idx="9">
                  <c:v>-21.704365058078508</c:v>
                </c:pt>
                <c:pt idx="10">
                  <c:v>-23.586724437573764</c:v>
                </c:pt>
                <c:pt idx="11">
                  <c:v>-25.511432077918229</c:v>
                </c:pt>
                <c:pt idx="12">
                  <c:v>-27.46421896959561</c:v>
                </c:pt>
                <c:pt idx="13">
                  <c:v>-29.43571667236936</c:v>
                </c:pt>
                <c:pt idx="14">
                  <c:v>-31.420107301441863</c:v>
                </c:pt>
                <c:pt idx="15">
                  <c:v>-33.414151786274104</c:v>
                </c:pt>
                <c:pt idx="16">
                  <c:v>-35.416604012980152</c:v>
                </c:pt>
                <c:pt idx="17">
                  <c:v>-37.427976547167397</c:v>
                </c:pt>
                <c:pt idx="18">
                  <c:v>-39.450636487930609</c:v>
                </c:pt>
                <c:pt idx="19">
                  <c:v>-41.489239674796025</c:v>
                </c:pt>
                <c:pt idx="20">
                  <c:v>-43.551533608593971</c:v>
                </c:pt>
                <c:pt idx="21">
                  <c:v>-45.649543516588203</c:v>
                </c:pt>
                <c:pt idx="22">
                  <c:v>-47.801046253467575</c:v>
                </c:pt>
                <c:pt idx="23">
                  <c:v>-50.030945651877026</c:v>
                </c:pt>
                <c:pt idx="24">
                  <c:v>-52.371625718401511</c:v>
                </c:pt>
                <c:pt idx="25">
                  <c:v>-54.86074153650047</c:v>
                </c:pt>
                <c:pt idx="26">
                  <c:v>-57.534945751075178</c:v>
                </c:pt>
                <c:pt idx="27">
                  <c:v>-60.419878953534258</c:v>
                </c:pt>
                <c:pt idx="28">
                  <c:v>-63.520215908828668</c:v>
                </c:pt>
                <c:pt idx="29">
                  <c:v>-66.815373328827604</c:v>
                </c:pt>
                <c:pt idx="30">
                  <c:v>-70.263240134757993</c:v>
                </c:pt>
                <c:pt idx="31">
                  <c:v>-73.808534243102883</c:v>
                </c:pt>
                <c:pt idx="32">
                  <c:v>-77.390344379258693</c:v>
                </c:pt>
                <c:pt idx="33">
                  <c:v>-80.946352522701574</c:v>
                </c:pt>
                <c:pt idx="34">
                  <c:v>-84.415192712813308</c:v>
                </c:pt>
                <c:pt idx="35">
                  <c:v>-87.740162648570518</c:v>
                </c:pt>
                <c:pt idx="36">
                  <c:v>-90.876249834783138</c:v>
                </c:pt>
                <c:pt idx="37">
                  <c:v>-93.798702812876456</c:v>
                </c:pt>
                <c:pt idx="38">
                  <c:v>-96.507933992329072</c:v>
                </c:pt>
                <c:pt idx="39">
                  <c:v>-99.026607534865875</c:v>
                </c:pt>
                <c:pt idx="40">
                  <c:v>-101.39028434775591</c:v>
                </c:pt>
                <c:pt idx="41">
                  <c:v>-103.63705901012008</c:v>
                </c:pt>
                <c:pt idx="42">
                  <c:v>-105.80054253567651</c:v>
                </c:pt>
                <c:pt idx="43">
                  <c:v>-107.9070511365299</c:v>
                </c:pt>
                <c:pt idx="44">
                  <c:v>-109.97566268379117</c:v>
                </c:pt>
                <c:pt idx="45">
                  <c:v>-112.01953412598246</c:v>
                </c:pt>
                <c:pt idx="46">
                  <c:v>-114.04745133981945</c:v>
                </c:pt>
                <c:pt idx="47">
                  <c:v>-116.0651612657803</c:v>
                </c:pt>
                <c:pt idx="48">
                  <c:v>-118.07637377252669</c:v>
                </c:pt>
                <c:pt idx="49">
                  <c:v>-120.0834637187871</c:v>
                </c:pt>
                <c:pt idx="50">
                  <c:v>-122.08794329822521</c:v>
                </c:pt>
                <c:pt idx="51">
                  <c:v>-124.09077216595726</c:v>
                </c:pt>
                <c:pt idx="52">
                  <c:v>-126.09255803525534</c:v>
                </c:pt>
                <c:pt idx="53">
                  <c:v>-128.09368523087807</c:v>
                </c:pt>
                <c:pt idx="54">
                  <c:v>-130.09439659789629</c:v>
                </c:pt>
                <c:pt idx="55">
                  <c:v>-132.09484550173499</c:v>
                </c:pt>
                <c:pt idx="56">
                  <c:v>-134.09512876543505</c:v>
                </c:pt>
                <c:pt idx="57">
                  <c:v>-136.09530750251264</c:v>
                </c:pt>
                <c:pt idx="58">
                  <c:v>-138.09542028187283</c:v>
                </c:pt>
                <c:pt idx="59">
                  <c:v>-140.09549144238619</c:v>
                </c:pt>
                <c:pt idx="60">
                  <c:v>-142.09553634225108</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-24.061065535882946</c:v>
                </c:pt>
                <c:pt idx="1">
                  <c:v>-29.326523854108839</c:v>
                </c:pt>
                <c:pt idx="2">
                  <c:v>-35.244038861480099</c:v>
                </c:pt>
                <c:pt idx="3">
                  <c:v>-41.611283626185653</c:v>
                </c:pt>
                <c:pt idx="4">
                  <c:v>-48.125728823957175</c:v>
                </c:pt>
                <c:pt idx="5">
                  <c:v>-54.44527724652157</c:v>
                </c:pt>
                <c:pt idx="6">
                  <c:v>-60.269572434924967</c:v>
                </c:pt>
                <c:pt idx="7">
                  <c:v>-65.398578776833503</c:v>
                </c:pt>
                <c:pt idx="8">
                  <c:v>-69.74490023911828</c:v>
                </c:pt>
                <c:pt idx="9">
                  <c:v>-73.309835770450434</c:v>
                </c:pt>
                <c:pt idx="10">
                  <c:v>-76.147190967685887</c:v>
                </c:pt>
                <c:pt idx="11">
                  <c:v>-78.331992860554919</c:v>
                </c:pt>
                <c:pt idx="12">
                  <c:v>-79.939676425081146</c:v>
                </c:pt>
                <c:pt idx="13">
                  <c:v>-81.034482394644868</c:v>
                </c:pt>
                <c:pt idx="14">
                  <c:v>-81.663887549756438</c:v>
                </c:pt>
                <c:pt idx="15">
                  <c:v>-81.85630002404956</c:v>
                </c:pt>
                <c:pt idx="16">
                  <c:v>-81.620209419662061</c:v>
                </c:pt>
                <c:pt idx="17">
                  <c:v>-80.943812240864489</c:v>
                </c:pt>
                <c:pt idx="18">
                  <c:v>-79.794746289292732</c:v>
                </c:pt>
                <c:pt idx="19">
                  <c:v>-78.120073482139361</c:v>
                </c:pt>
                <c:pt idx="20">
                  <c:v>-75.847204784631501</c:v>
                </c:pt>
                <c:pt idx="21">
                  <c:v>-72.887201713835083</c:v>
                </c:pt>
                <c:pt idx="22">
                  <c:v>-69.142832804570531</c:v>
                </c:pt>
                <c:pt idx="23">
                  <c:v>-64.524523177856992</c:v>
                </c:pt>
                <c:pt idx="24">
                  <c:v>-58.976602483088591</c:v>
                </c:pt>
                <c:pt idx="25">
                  <c:v>-52.511578222403671</c:v>
                </c:pt>
                <c:pt idx="26">
                  <c:v>-45.239955215264537</c:v>
                </c:pt>
                <c:pt idx="27">
                  <c:v>-37.372692513573654</c:v>
                </c:pt>
                <c:pt idx="28">
                  <c:v>-29.178117356603462</c:v>
                </c:pt>
                <c:pt idx="29">
                  <c:v>-20.904004581104786</c:v>
                </c:pt>
                <c:pt idx="30">
                  <c:v>-12.705945378392189</c:v>
                </c:pt>
                <c:pt idx="31">
                  <c:v>-4.6201654799120249</c:v>
                </c:pt>
                <c:pt idx="32">
                  <c:v>3.4128226380054532</c:v>
                </c:pt>
                <c:pt idx="33">
                  <c:v>11.491997616986536</c:v>
                </c:pt>
                <c:pt idx="34">
                  <c:v>19.688676771888826</c:v>
                </c:pt>
                <c:pt idx="35">
                  <c:v>27.987007369589517</c:v>
                </c:pt>
                <c:pt idx="36">
                  <c:v>36.253127721382661</c:v>
                </c:pt>
                <c:pt idx="37">
                  <c:v>44.253167699905362</c:v>
                </c:pt>
                <c:pt idx="38">
                  <c:v>51.71935976261426</c:v>
                </c:pt>
                <c:pt idx="39">
                  <c:v>58.43043355440301</c:v>
                </c:pt>
                <c:pt idx="40">
                  <c:v>64.262733136181978</c:v>
                </c:pt>
                <c:pt idx="41">
                  <c:v>69.195104951527568</c:v>
                </c:pt>
                <c:pt idx="42">
                  <c:v>73.282341498773604</c:v>
                </c:pt>
                <c:pt idx="43">
                  <c:v>76.620872937327476</c:v>
                </c:pt>
                <c:pt idx="44">
                  <c:v>79.321308739054388</c:v>
                </c:pt>
                <c:pt idx="45">
                  <c:v>81.491508349187271</c:v>
                </c:pt>
                <c:pt idx="46">
                  <c:v>83.22824881855145</c:v>
                </c:pt>
                <c:pt idx="47">
                  <c:v>84.614340699375518</c:v>
                </c:pt>
                <c:pt idx="48">
                  <c:v>85.718664224645039</c:v>
                </c:pt>
                <c:pt idx="49">
                  <c:v>86.597528553919034</c:v>
                </c:pt>
                <c:pt idx="50">
                  <c:v>87.296474714679064</c:v>
                </c:pt>
                <c:pt idx="51">
                  <c:v>87.852089020431507</c:v>
                </c:pt>
                <c:pt idx="52">
                  <c:v>88.293640765847485</c:v>
                </c:pt>
                <c:pt idx="53">
                  <c:v>88.644483936795893</c:v>
                </c:pt>
                <c:pt idx="54">
                  <c:v>88.923221805421079</c:v>
                </c:pt>
                <c:pt idx="55">
                  <c:v>89.144657853149894</c:v>
                </c:pt>
                <c:pt idx="56">
                  <c:v>89.320564137003771</c:v>
                </c:pt>
                <c:pt idx="57">
                  <c:v>89.460298171237952</c:v>
                </c:pt>
                <c:pt idx="58">
                  <c:v>89.571296221393467</c:v>
                </c:pt>
                <c:pt idx="59">
                  <c:v>89.659466791421949</c:v>
                </c:pt>
                <c:pt idx="60">
                  <c:v>89.729504009092622</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10.834772416738057</c:v>
                </c:pt>
                <c:pt idx="1">
                  <c:v>10.427886203037431</c:v>
                </c:pt>
                <c:pt idx="2">
                  <c:v>9.8522007086916457</c:v>
                </c:pt>
                <c:pt idx="3">
                  <c:v>9.0721337047890689</c:v>
                </c:pt>
                <c:pt idx="4">
                  <c:v>8.0664569003494204</c:v>
                </c:pt>
                <c:pt idx="5">
                  <c:v>6.8357443910769966</c:v>
                </c:pt>
                <c:pt idx="6">
                  <c:v>5.4021581166610861</c:v>
                </c:pt>
                <c:pt idx="7">
                  <c:v>3.8017233785125013</c:v>
                </c:pt>
                <c:pt idx="8">
                  <c:v>2.0741634389709143</c:v>
                </c:pt>
                <c:pt idx="9">
                  <c:v>0.25529403221953129</c:v>
                </c:pt>
                <c:pt idx="10">
                  <c:v>-1.6264051063700737</c:v>
                </c:pt>
                <c:pt idx="11">
                  <c:v>-3.5500665409591154</c:v>
                </c:pt>
                <c:pt idx="12">
                  <c:v>-5.501195824336957</c:v>
                </c:pt>
                <c:pt idx="13">
                  <c:v>-7.4700676902755649</c:v>
                </c:pt>
                <c:pt idx="14">
                  <c:v>-9.4502998977920782</c:v>
                </c:pt>
                <c:pt idx="15">
                  <c:v>-11.437761873922121</c:v>
                </c:pt>
                <c:pt idx="16">
                  <c:v>-13.429801921162142</c:v>
                </c:pt>
                <c:pt idx="17">
                  <c:v>-15.424723227436495</c:v>
                </c:pt>
                <c:pt idx="18">
                  <c:v>-17.421436712066704</c:v>
                </c:pt>
                <c:pt idx="19">
                  <c:v>-19.41923245413378</c:v>
                </c:pt>
                <c:pt idx="20">
                  <c:v>-21.417626263548382</c:v>
                </c:pt>
                <c:pt idx="21">
                  <c:v>-23.416248672350836</c:v>
                </c:pt>
                <c:pt idx="22">
                  <c:v>-25.414748648408612</c:v>
                </c:pt>
                <c:pt idx="23">
                  <c:v>-27.412683434347478</c:v>
                </c:pt>
                <c:pt idx="24">
                  <c:v>-29.409361095865879</c:v>
                </c:pt>
                <c:pt idx="25">
                  <c:v>-31.403601174235479</c:v>
                </c:pt>
                <c:pt idx="26">
                  <c:v>-33.393393704253675</c:v>
                </c:pt>
                <c:pt idx="27">
                  <c:v>-35.37546513457675</c:v>
                </c:pt>
                <c:pt idx="28">
                  <c:v>-37.344754365872632</c:v>
                </c:pt>
                <c:pt idx="29">
                  <c:v>-39.293716309021079</c:v>
                </c:pt>
                <c:pt idx="30">
                  <c:v>-41.211284230398171</c:v>
                </c:pt>
                <c:pt idx="31">
                  <c:v>-43.081410227400127</c:v>
                </c:pt>
                <c:pt idx="32">
                  <c:v>-44.881426060266271</c:v>
                </c:pt>
                <c:pt idx="33">
                  <c:v>-46.580976334320496</c:v>
                </c:pt>
                <c:pt idx="34">
                  <c:v>-48.142889067146882</c:v>
                </c:pt>
                <c:pt idx="35">
                  <c:v>-49.527626970513332</c:v>
                </c:pt>
                <c:pt idx="36">
                  <c:v>-50.70185285386443</c:v>
                </c:pt>
                <c:pt idx="37">
                  <c:v>-51.648543201707831</c:v>
                </c:pt>
                <c:pt idx="38">
                  <c:v>-52.373137020176756</c:v>
                </c:pt>
                <c:pt idx="39">
                  <c:v>-52.901531768883544</c:v>
                </c:pt>
                <c:pt idx="40">
                  <c:v>-53.271353463280178</c:v>
                </c:pt>
                <c:pt idx="41">
                  <c:v>-53.52200976212081</c:v>
                </c:pt>
                <c:pt idx="42">
                  <c:v>-53.687944221005836</c:v>
                </c:pt>
                <c:pt idx="43">
                  <c:v>-53.79599996823741</c:v>
                </c:pt>
                <c:pt idx="44">
                  <c:v>-53.865587982535324</c:v>
                </c:pt>
                <c:pt idx="45">
                  <c:v>-53.910075646759054</c:v>
                </c:pt>
                <c:pt idx="46">
                  <c:v>-53.938381715406649</c:v>
                </c:pt>
                <c:pt idx="47">
                  <c:v>-53.956337010081882</c:v>
                </c:pt>
                <c:pt idx="48">
                  <c:v>-53.967704341153897</c:v>
                </c:pt>
                <c:pt idx="49">
                  <c:v>-53.9748919777997</c:v>
                </c:pt>
                <c:pt idx="50">
                  <c:v>-53.979433196834606</c:v>
                </c:pt>
                <c:pt idx="51">
                  <c:v>-53.982300956973091</c:v>
                </c:pt>
                <c:pt idx="52">
                  <c:v>-53.984111365899984</c:v>
                </c:pt>
                <c:pt idx="53">
                  <c:v>-53.98525404505299</c:v>
                </c:pt>
                <c:pt idx="54">
                  <c:v>-53.985975181546749</c:v>
                </c:pt>
                <c:pt idx="55">
                  <c:v>-53.986430249518904</c:v>
                </c:pt>
                <c:pt idx="56">
                  <c:v>-53.986717402529074</c:v>
                </c:pt>
                <c:pt idx="57">
                  <c:v>-53.986898593597104</c:v>
                </c:pt>
                <c:pt idx="58">
                  <c:v>-53.98701292132111</c:v>
                </c:pt>
                <c:pt idx="59">
                  <c:v>-53.98708505878642</c:v>
                </c:pt>
                <c:pt idx="60">
                  <c:v>-53.987130575066445</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-24.177375191490569</c:v>
                </c:pt>
                <c:pt idx="1">
                  <c:v>-29.472948917549722</c:v>
                </c:pt>
                <c:pt idx="2">
                  <c:v>-35.42837686004686</c:v>
                </c:pt>
                <c:pt idx="3">
                  <c:v>-41.843350948610393</c:v>
                </c:pt>
                <c:pt idx="4">
                  <c:v>-48.41788333897226</c:v>
                </c:pt>
                <c:pt idx="5">
                  <c:v>-54.813076125233259</c:v>
                </c:pt>
                <c:pt idx="6">
                  <c:v>-60.732600069863608</c:v>
                </c:pt>
                <c:pt idx="7">
                  <c:v>-65.981488610919612</c:v>
                </c:pt>
                <c:pt idx="8">
                  <c:v>-70.478725434271936</c:v>
                </c:pt>
                <c:pt idx="9">
                  <c:v>-74.233637413847973</c:v>
                </c:pt>
                <c:pt idx="10">
                  <c:v>-77.310129395556828</c:v>
                </c:pt>
                <c:pt idx="11">
                  <c:v>-79.795928033777798</c:v>
                </c:pt>
                <c:pt idx="12">
                  <c:v>-81.78242712852213</c:v>
                </c:pt>
                <c:pt idx="13">
                  <c:v>-83.353900495850226</c:v>
                </c:pt>
                <c:pt idx="14">
                  <c:v>-84.582929853445009</c:v>
                </c:pt>
                <c:pt idx="15">
                  <c:v>-85.52929956340796</c:v>
                </c:pt>
                <c:pt idx="16">
                  <c:v>-86.240545377332651</c:v>
                </c:pt>
                <c:pt idx="17">
                  <c:v>-86.753122437417673</c:v>
                </c:pt>
                <c:pt idx="18">
                  <c:v>-87.093658725055178</c:v>
                </c:pt>
                <c:pt idx="19">
                  <c:v>-87.280044592896786</c:v>
                </c:pt>
                <c:pt idx="20">
                  <c:v>-87.322258529553423</c:v>
                </c:pt>
                <c:pt idx="21">
                  <c:v>-87.222903212635501</c:v>
                </c:pt>
                <c:pt idx="22">
                  <c:v>-86.977457341464543</c:v>
                </c:pt>
                <c:pt idx="23">
                  <c:v>-86.574247595164579</c:v>
                </c:pt>
                <c:pt idx="24">
                  <c:v>-85.994102628384539</c:v>
                </c:pt>
                <c:pt idx="25">
                  <c:v>-85.209564488570521</c:v>
                </c:pt>
                <c:pt idx="26">
                  <c:v>-84.18347902395135</c:v>
                </c:pt>
                <c:pt idx="27">
                  <c:v>-82.866986179072484</c:v>
                </c:pt>
                <c:pt idx="28">
                  <c:v>-81.197545548735619</c:v>
                </c:pt>
                <c:pt idx="29">
                  <c:v>-79.098321740462012</c:v>
                </c:pt>
                <c:pt idx="30">
                  <c:v>-76.480468023844068</c:v>
                </c:pt>
                <c:pt idx="31">
                  <c:v>-73.249919597829276</c:v>
                </c:pt>
                <c:pt idx="32">
                  <c:v>-69.320988337201172</c:v>
                </c:pt>
                <c:pt idx="33">
                  <c:v>-64.639504435126398</c:v>
                </c:pt>
                <c:pt idx="34">
                  <c:v>-59.215695842285925</c:v>
                </c:pt>
                <c:pt idx="35">
                  <c:v>-53.158731621288368</c:v>
                </c:pt>
                <c:pt idx="36">
                  <c:v>-46.693010775591191</c:v>
                </c:pt>
                <c:pt idx="37">
                  <c:v>-40.133300637593713</c:v>
                </c:pt>
                <c:pt idx="38">
                  <c:v>-33.816387227178161</c:v>
                </c:pt>
                <c:pt idx="39">
                  <c:v>-28.020835656360568</c:v>
                </c:pt>
                <c:pt idx="40">
                  <c:v>-22.9170794541314</c:v>
                </c:pt>
                <c:pt idx="41">
                  <c:v>-18.564072884727373</c:v>
                </c:pt>
                <c:pt idx="42">
                  <c:v>-14.93737526344742</c:v>
                </c:pt>
                <c:pt idx="43">
                  <c:v>-11.964829868654434</c:v>
                </c:pt>
                <c:pt idx="44">
                  <c:v>-9.5551908624707771</c:v>
                </c:pt>
                <c:pt idx="45">
                  <c:v>-7.6160213508342132</c:v>
                </c:pt>
                <c:pt idx="46">
                  <c:v>-6.0628156645967399</c:v>
                </c:pt>
                <c:pt idx="47">
                  <c:v>-4.8225211974773838</c:v>
                </c:pt>
                <c:pt idx="48">
                  <c:v>-3.8340139643345608</c:v>
                </c:pt>
                <c:pt idx="49">
                  <c:v>-3.0471484373548501</c:v>
                </c:pt>
                <c:pt idx="50">
                  <c:v>-2.4212808517378632</c:v>
                </c:pt>
                <c:pt idx="51">
                  <c:v>-1.9237155876326817</c:v>
                </c:pt>
                <c:pt idx="52">
                  <c:v>-1.5282741688218517</c:v>
                </c:pt>
                <c:pt idx="53">
                  <c:v>-1.2140578995195939</c:v>
                </c:pt>
                <c:pt idx="54">
                  <c:v>-0.96441389687735424</c:v>
                </c:pt>
                <c:pt idx="55">
                  <c:v>-0.76608797038330689</c:v>
                </c:pt>
                <c:pt idx="56">
                  <c:v>-0.60853872939768416</c:v>
                </c:pt>
                <c:pt idx="57">
                  <c:v>-0.48338622317662927</c:v>
                </c:pt>
                <c:pt idx="58">
                  <c:v>-0.3839706977182894</c:v>
                </c:pt>
                <c:pt idx="59">
                  <c:v>-0.30500045673793741</c:v>
                </c:pt>
                <c:pt idx="60">
                  <c:v>-0.2422713215279737</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52.103378119385091</c:v>
                </c:pt>
                <c:pt idx="1">
                  <c:v>49.729166851351621</c:v>
                </c:pt>
                <c:pt idx="2">
                  <c:v>47.20476955662253</c:v>
                </c:pt>
                <c:pt idx="3">
                  <c:v>44.504768832244679</c:v>
                </c:pt>
                <c:pt idx="4">
                  <c:v>41.623041839797715</c:v>
                </c:pt>
                <c:pt idx="5">
                  <c:v>38.581809417591309</c:v>
                </c:pt>
                <c:pt idx="6">
                  <c:v>35.432566692914811</c:v>
                </c:pt>
                <c:pt idx="7">
                  <c:v>32.247827685429662</c:v>
                </c:pt>
                <c:pt idx="8">
                  <c:v>29.107107638865305</c:v>
                </c:pt>
                <c:pt idx="9">
                  <c:v>26.081301248271778</c:v>
                </c:pt>
                <c:pt idx="10">
                  <c:v>23.219076375560171</c:v>
                </c:pt>
                <c:pt idx="11">
                  <c:v>20.539504166357819</c:v>
                </c:pt>
                <c:pt idx="12">
                  <c:v>18.034037972646136</c:v>
                </c:pt>
                <c:pt idx="13">
                  <c:v>15.676185116726584</c:v>
                </c:pt>
                <c:pt idx="14">
                  <c:v>13.433120367817057</c:v>
                </c:pt>
                <c:pt idx="15">
                  <c:v>11.274240917773897</c:v>
                </c:pt>
                <c:pt idx="16">
                  <c:v>9.175276111119322</c:v>
                </c:pt>
                <c:pt idx="17">
                  <c:v>7.1191443947505491</c:v>
                </c:pt>
                <c:pt idx="18">
                  <c:v>5.0952537282055488</c:v>
                </c:pt>
                <c:pt idx="19">
                  <c:v>3.0983714997050136</c:v>
                </c:pt>
                <c:pt idx="20">
                  <c:v>1.1274642822960974</c:v>
                </c:pt>
                <c:pt idx="21">
                  <c:v>-0.81570523060485856</c:v>
                </c:pt>
                <c:pt idx="22">
                  <c:v>-2.7289794789143262</c:v>
                </c:pt>
                <c:pt idx="23">
                  <c:v>-4.6143409039581629</c:v>
                </c:pt>
                <c:pt idx="24">
                  <c:v>-6.48532460030758</c:v>
                </c:pt>
                <c:pt idx="25">
                  <c:v>-8.37588375110127</c:v>
                </c:pt>
                <c:pt idx="26">
                  <c:v>-10.345579815088817</c:v>
                </c:pt>
                <c:pt idx="27">
                  <c:v>-12.474467516781653</c:v>
                </c:pt>
                <c:pt idx="28">
                  <c:v>-14.846247799281862</c:v>
                </c:pt>
                <c:pt idx="29">
                  <c:v>-17.527324725111811</c:v>
                </c:pt>
                <c:pt idx="30">
                  <c:v>-20.552918707005816</c:v>
                </c:pt>
                <c:pt idx="31">
                  <c:v>-23.925850656935225</c:v>
                </c:pt>
                <c:pt idx="32">
                  <c:v>-27.624627854934289</c:v>
                </c:pt>
                <c:pt idx="33">
                  <c:v>-31.611963985729219</c:v>
                </c:pt>
                <c:pt idx="34">
                  <c:v>-35.836901363924682</c:v>
                </c:pt>
                <c:pt idx="35">
                  <c:v>-40.232315930442454</c:v>
                </c:pt>
                <c:pt idx="36">
                  <c:v>-44.717251978135543</c:v>
                </c:pt>
                <c:pt idx="37">
                  <c:v>-49.210700295035856</c:v>
                </c:pt>
                <c:pt idx="38">
                  <c:v>-53.650731541342431</c:v>
                </c:pt>
                <c:pt idx="39">
                  <c:v>-58.005565100090159</c:v>
                </c:pt>
                <c:pt idx="40">
                  <c:v>-62.270766381420572</c:v>
                </c:pt>
                <c:pt idx="41">
                  <c:v>-66.458310342959706</c:v>
                </c:pt>
                <c:pt idx="42">
                  <c:v>-70.585893259192403</c:v>
                </c:pt>
                <c:pt idx="43">
                  <c:v>-74.670431129065378</c:v>
                </c:pt>
                <c:pt idx="44">
                  <c:v>-78.725478155217729</c:v>
                </c:pt>
                <c:pt idx="45">
                  <c:v>-82.760916939918701</c:v>
                </c:pt>
                <c:pt idx="46">
                  <c:v>-86.783565588135076</c:v>
                </c:pt>
                <c:pt idx="47">
                  <c:v>-90.797972508022127</c:v>
                </c:pt>
                <c:pt idx="48">
                  <c:v>-94.807109540408092</c:v>
                </c:pt>
                <c:pt idx="49">
                  <c:v>-98.812893399860528</c:v>
                </c:pt>
                <c:pt idx="50">
                  <c:v>-102.81655027555209</c:v>
                </c:pt>
                <c:pt idx="51">
                  <c:v>-106.8188606043089</c:v>
                </c:pt>
                <c:pt idx="52">
                  <c:v>-110.82031951791065</c:v>
                </c:pt>
                <c:pt idx="53">
                  <c:v>-114.82124050626204</c:v>
                </c:pt>
                <c:pt idx="54">
                  <c:v>-118.82182180028559</c:v>
                </c:pt>
                <c:pt idx="55">
                  <c:v>-122.82218864755437</c:v>
                </c:pt>
                <c:pt idx="56">
                  <c:v>-126.8224201426108</c:v>
                </c:pt>
                <c:pt idx="57">
                  <c:v>-130.82256621809344</c:v>
                </c:pt>
                <c:pt idx="58">
                  <c:v>-134.82265839026095</c:v>
                </c:pt>
                <c:pt idx="59">
                  <c:v>-138.82271654886517</c:v>
                </c:pt>
                <c:pt idx="60">
                  <c:v>-142.82275324521953</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72.541694908791854</c:v>
                </c:pt>
                <c:pt idx="1">
                  <c:v>68.965246919372518</c:v>
                </c:pt>
                <c:pt idx="2">
                  <c:v>65.154030353059113</c:v>
                </c:pt>
                <c:pt idx="3">
                  <c:v>61.399460836401964</c:v>
                </c:pt>
                <c:pt idx="4">
                  <c:v>58.099339062445466</c:v>
                </c:pt>
                <c:pt idx="5">
                  <c:v>55.685760483227568</c:v>
                </c:pt>
                <c:pt idx="6">
                  <c:v>54.522696560828876</c:v>
                </c:pt>
                <c:pt idx="7">
                  <c:v>54.815882369219388</c:v>
                </c:pt>
                <c:pt idx="8">
                  <c:v>56.565228520918325</c:v>
                </c:pt>
                <c:pt idx="9">
                  <c:v>59.568178303973177</c:v>
                </c:pt>
                <c:pt idx="10">
                  <c:v>63.473772253695593</c:v>
                </c:pt>
                <c:pt idx="11">
                  <c:v>67.877267105122087</c:v>
                </c:pt>
                <c:pt idx="12">
                  <c:v>72.42270173519546</c:v>
                </c:pt>
                <c:pt idx="13">
                  <c:v>76.871406777736411</c:v>
                </c:pt>
                <c:pt idx="14">
                  <c:v>81.118057957022415</c:v>
                </c:pt>
                <c:pt idx="15">
                  <c:v>85.168500482187369</c:v>
                </c:pt>
                <c:pt idx="16">
                  <c:v>89.10505520475634</c:v>
                </c:pt>
                <c:pt idx="17">
                  <c:v>93.056408924475804</c:v>
                </c:pt>
                <c:pt idx="18">
                  <c:v>97.176799302028897</c:v>
                </c:pt>
                <c:pt idx="19">
                  <c:v>101.63165528481171</c:v>
                </c:pt>
                <c:pt idx="20">
                  <c:v>106.58382013912917</c:v>
                </c:pt>
                <c:pt idx="21">
                  <c:v>112.1735483836861</c:v>
                </c:pt>
                <c:pt idx="22">
                  <c:v>118.48599661013608</c:v>
                </c:pt>
                <c:pt idx="23">
                  <c:v>125.5039742555095</c:v>
                </c:pt>
                <c:pt idx="24">
                  <c:v>133.05476040400711</c:v>
                </c:pt>
                <c:pt idx="25">
                  <c:v>140.77725871505646</c:v>
                </c:pt>
                <c:pt idx="26">
                  <c:v>148.14694870433559</c:v>
                </c:pt>
                <c:pt idx="27">
                  <c:v>154.57996742365484</c:v>
                </c:pt>
                <c:pt idx="28">
                  <c:v>159.5906174797598</c:v>
                </c:pt>
                <c:pt idx="29">
                  <c:v>162.93076987173652</c:v>
                </c:pt>
                <c:pt idx="30">
                  <c:v>164.6404468451662</c:v>
                </c:pt>
                <c:pt idx="31">
                  <c:v>164.99805361101414</c:v>
                </c:pt>
                <c:pt idx="32">
                  <c:v>164.42553811234853</c:v>
                </c:pt>
                <c:pt idx="33">
                  <c:v>163.40941550205028</c:v>
                </c:pt>
                <c:pt idx="34">
                  <c:v>162.44389517214694</c:v>
                </c:pt>
                <c:pt idx="35">
                  <c:v>161.9592012548687</c:v>
                </c:pt>
                <c:pt idx="36">
                  <c:v>162.22300696392884</c:v>
                </c:pt>
                <c:pt idx="37">
                  <c:v>163.26874813684441</c:v>
                </c:pt>
                <c:pt idx="38">
                  <c:v>164.91816937974764</c:v>
                </c:pt>
                <c:pt idx="39">
                  <c:v>166.89079046679441</c:v>
                </c:pt>
                <c:pt idx="40">
                  <c:v>168.9223063983417</c:v>
                </c:pt>
                <c:pt idx="41">
                  <c:v>170.82908537713732</c:v>
                </c:pt>
                <c:pt idx="42">
                  <c:v>172.51503738189174</c:v>
                </c:pt>
                <c:pt idx="43">
                  <c:v>173.94925691133986</c:v>
                </c:pt>
                <c:pt idx="44">
                  <c:v>175.13935082254534</c:v>
                </c:pt>
                <c:pt idx="45">
                  <c:v>176.11126020490937</c:v>
                </c:pt>
                <c:pt idx="46">
                  <c:v>176.89696233776945</c:v>
                </c:pt>
                <c:pt idx="47">
                  <c:v>177.52804586892518</c:v>
                </c:pt>
                <c:pt idx="48">
                  <c:v>178.03286882869287</c:v>
                </c:pt>
                <c:pt idx="49">
                  <c:v>178.43564810680942</c:v>
                </c:pt>
                <c:pt idx="50">
                  <c:v>178.7564851401541</c:v>
                </c:pt>
                <c:pt idx="51">
                  <c:v>179.01178639637067</c:v>
                </c:pt>
                <c:pt idx="52">
                  <c:v>179.21480599119957</c:v>
                </c:pt>
                <c:pt idx="53">
                  <c:v>179.37618388008144</c:v>
                </c:pt>
                <c:pt idx="54">
                  <c:v>179.50442791422145</c:v>
                </c:pt>
                <c:pt idx="55">
                  <c:v>179.60632436188067</c:v>
                </c:pt>
                <c:pt idx="56">
                  <c:v>179.68727792035696</c:v>
                </c:pt>
                <c:pt idx="57">
                  <c:v>179.75158880235904</c:v>
                </c:pt>
                <c:pt idx="58">
                  <c:v>179.80267635305859</c:v>
                </c:pt>
                <c:pt idx="59">
                  <c:v>179.8432584420849</c:v>
                </c:pt>
                <c:pt idx="60">
                  <c:v>179.87549484593637</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24.636862531398943</c:v>
                </c:pt>
                <c:pt idx="1">
                  <c:v>24.229965850124415</c:v>
                </c:pt>
                <c:pt idx="2">
                  <c:v>23.654263765843837</c:v>
                </c:pt>
                <c:pt idx="3">
                  <c:v>22.874170468796255</c:v>
                </c:pt>
                <c:pt idx="4">
                  <c:v>21.868451992856226</c:v>
                </c:pt>
                <c:pt idx="5">
                  <c:v>20.637673439525592</c:v>
                </c:pt>
                <c:pt idx="6">
                  <c:v>19.203982494388605</c:v>
                </c:pt>
                <c:pt idx="7">
                  <c:v>17.603381869494036</c:v>
                </c:pt>
                <c:pt idx="8">
                  <c:v>15.875559030156722</c:v>
                </c:pt>
                <c:pt idx="9">
                  <c:v>14.056272987905341</c:v>
                </c:pt>
                <c:pt idx="10">
                  <c:v>12.173913608410064</c:v>
                </c:pt>
                <c:pt idx="11">
                  <c:v>10.249205968065624</c:v>
                </c:pt>
                <c:pt idx="12">
                  <c:v>8.2964190763882559</c:v>
                </c:pt>
                <c:pt idx="13">
                  <c:v>6.3249213736144707</c:v>
                </c:pt>
                <c:pt idx="14">
                  <c:v>4.3405307445419501</c:v>
                </c:pt>
                <c:pt idx="15">
                  <c:v>2.3464862597097067</c:v>
                </c:pt>
                <c:pt idx="16">
                  <c:v>0.34403403300374835</c:v>
                </c:pt>
                <c:pt idx="17">
                  <c:v>-1.6673385011835458</c:v>
                </c:pt>
                <c:pt idx="18">
                  <c:v>-3.6899984419467962</c:v>
                </c:pt>
                <c:pt idx="19">
                  <c:v>-5.7286016288121751</c:v>
                </c:pt>
                <c:pt idx="20">
                  <c:v>-7.7908955626101184</c:v>
                </c:pt>
                <c:pt idx="21">
                  <c:v>-9.8889054706043762</c:v>
                </c:pt>
                <c:pt idx="22">
                  <c:v>-12.040408207483726</c:v>
                </c:pt>
                <c:pt idx="23">
                  <c:v>-14.270307605893212</c:v>
                </c:pt>
                <c:pt idx="24">
                  <c:v>-16.610987672417682</c:v>
                </c:pt>
                <c:pt idx="25">
                  <c:v>-19.100103490516631</c:v>
                </c:pt>
                <c:pt idx="26">
                  <c:v>-21.774307705091331</c:v>
                </c:pt>
                <c:pt idx="27">
                  <c:v>-24.659240907550419</c:v>
                </c:pt>
                <c:pt idx="28">
                  <c:v>-27.759577862844814</c:v>
                </c:pt>
                <c:pt idx="29">
                  <c:v>-31.054735282843762</c:v>
                </c:pt>
                <c:pt idx="30">
                  <c:v>-34.502602088774132</c:v>
                </c:pt>
                <c:pt idx="31">
                  <c:v>-38.047896197119051</c:v>
                </c:pt>
                <c:pt idx="32">
                  <c:v>-41.629706333274832</c:v>
                </c:pt>
                <c:pt idx="33">
                  <c:v>-45.185714476717735</c:v>
                </c:pt>
                <c:pt idx="34">
                  <c:v>-48.654554666829455</c:v>
                </c:pt>
                <c:pt idx="35">
                  <c:v>-51.979524602586665</c:v>
                </c:pt>
                <c:pt idx="36">
                  <c:v>-55.115611788799292</c:v>
                </c:pt>
                <c:pt idx="37">
                  <c:v>-58.038064766892639</c:v>
                </c:pt>
                <c:pt idx="38">
                  <c:v>-60.747295946345204</c:v>
                </c:pt>
                <c:pt idx="39">
                  <c:v>-63.265969488882028</c:v>
                </c:pt>
                <c:pt idx="40">
                  <c:v>-65.62964630177207</c:v>
                </c:pt>
                <c:pt idx="41">
                  <c:v>-67.876420964136216</c:v>
                </c:pt>
                <c:pt idx="42">
                  <c:v>-70.03990448969266</c:v>
                </c:pt>
                <c:pt idx="43">
                  <c:v>-72.146413090546062</c:v>
                </c:pt>
                <c:pt idx="44">
                  <c:v>-74.215024637807289</c:v>
                </c:pt>
                <c:pt idx="45">
                  <c:v>-76.258896079998649</c:v>
                </c:pt>
                <c:pt idx="46">
                  <c:v>-78.286813293835635</c:v>
                </c:pt>
                <c:pt idx="47">
                  <c:v>-80.304523219796465</c:v>
                </c:pt>
                <c:pt idx="48">
                  <c:v>-82.31573572654284</c:v>
                </c:pt>
                <c:pt idx="49">
                  <c:v>-84.322825672803262</c:v>
                </c:pt>
                <c:pt idx="50">
                  <c:v>-86.327305252241359</c:v>
                </c:pt>
                <c:pt idx="51">
                  <c:v>-88.330134119973408</c:v>
                </c:pt>
                <c:pt idx="52">
                  <c:v>-90.331919989271498</c:v>
                </c:pt>
                <c:pt idx="53">
                  <c:v>-92.333047184894198</c:v>
                </c:pt>
                <c:pt idx="54">
                  <c:v>-94.333758551912467</c:v>
                </c:pt>
                <c:pt idx="55">
                  <c:v>-96.334207455751155</c:v>
                </c:pt>
                <c:pt idx="56">
                  <c:v>-98.334490719451196</c:v>
                </c:pt>
                <c:pt idx="57">
                  <c:v>-100.33466945652877</c:v>
                </c:pt>
                <c:pt idx="58">
                  <c:v>-102.33478223588895</c:v>
                </c:pt>
                <c:pt idx="59">
                  <c:v>-104.33485339640234</c:v>
                </c:pt>
                <c:pt idx="60">
                  <c:v>-106.33489829626726</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-24.061065535882936</c:v>
                </c:pt>
                <c:pt idx="1">
                  <c:v>-29.326523854108789</c:v>
                </c:pt>
                <c:pt idx="2">
                  <c:v>-35.244038861480021</c:v>
                </c:pt>
                <c:pt idx="3">
                  <c:v>-41.611283626185525</c:v>
                </c:pt>
                <c:pt idx="4">
                  <c:v>-48.125728823957218</c:v>
                </c:pt>
                <c:pt idx="5">
                  <c:v>-54.445277246521513</c:v>
                </c:pt>
                <c:pt idx="6">
                  <c:v>-60.269572434924889</c:v>
                </c:pt>
                <c:pt idx="7">
                  <c:v>-65.398578776833517</c:v>
                </c:pt>
                <c:pt idx="8">
                  <c:v>-69.744900239118266</c:v>
                </c:pt>
                <c:pt idx="9">
                  <c:v>-73.309835770450391</c:v>
                </c:pt>
                <c:pt idx="10">
                  <c:v>-76.147190967685901</c:v>
                </c:pt>
                <c:pt idx="11">
                  <c:v>-78.331992860554962</c:v>
                </c:pt>
                <c:pt idx="12">
                  <c:v>-79.93967642508116</c:v>
                </c:pt>
                <c:pt idx="13">
                  <c:v>-81.034482394644826</c:v>
                </c:pt>
                <c:pt idx="14">
                  <c:v>-81.663887549756424</c:v>
                </c:pt>
                <c:pt idx="15">
                  <c:v>-81.856300024049531</c:v>
                </c:pt>
                <c:pt idx="16">
                  <c:v>-81.620209419662089</c:v>
                </c:pt>
                <c:pt idx="17">
                  <c:v>-80.943812240864489</c:v>
                </c:pt>
                <c:pt idx="18">
                  <c:v>-79.794746289292732</c:v>
                </c:pt>
                <c:pt idx="19">
                  <c:v>-78.120073482139333</c:v>
                </c:pt>
                <c:pt idx="20">
                  <c:v>-75.847204784631501</c:v>
                </c:pt>
                <c:pt idx="21">
                  <c:v>-72.88720171383504</c:v>
                </c:pt>
                <c:pt idx="22">
                  <c:v>-69.142832804570546</c:v>
                </c:pt>
                <c:pt idx="23">
                  <c:v>-64.524523177856906</c:v>
                </c:pt>
                <c:pt idx="24">
                  <c:v>-58.976602483088556</c:v>
                </c:pt>
                <c:pt idx="25">
                  <c:v>-52.511578222403628</c:v>
                </c:pt>
                <c:pt idx="26">
                  <c:v>-45.239955215264516</c:v>
                </c:pt>
                <c:pt idx="27">
                  <c:v>-37.372692513573689</c:v>
                </c:pt>
                <c:pt idx="28">
                  <c:v>-29.178117356603511</c:v>
                </c:pt>
                <c:pt idx="29">
                  <c:v>-20.904004581104804</c:v>
                </c:pt>
                <c:pt idx="30">
                  <c:v>-12.705945378392178</c:v>
                </c:pt>
                <c:pt idx="31">
                  <c:v>-4.6201654799119964</c:v>
                </c:pt>
                <c:pt idx="32">
                  <c:v>3.4128226380054456</c:v>
                </c:pt>
                <c:pt idx="33">
                  <c:v>11.491997616986565</c:v>
                </c:pt>
                <c:pt idx="34">
                  <c:v>19.688676771888748</c:v>
                </c:pt>
                <c:pt idx="35">
                  <c:v>27.987007369589588</c:v>
                </c:pt>
                <c:pt idx="36">
                  <c:v>36.253127721382427</c:v>
                </c:pt>
                <c:pt idx="37">
                  <c:v>44.253167699905255</c:v>
                </c:pt>
                <c:pt idx="38">
                  <c:v>51.719359762614296</c:v>
                </c:pt>
                <c:pt idx="39">
                  <c:v>58.430433554402995</c:v>
                </c:pt>
                <c:pt idx="40">
                  <c:v>64.262733136182007</c:v>
                </c:pt>
                <c:pt idx="41">
                  <c:v>69.195104951527512</c:v>
                </c:pt>
                <c:pt idx="42">
                  <c:v>73.282341498773604</c:v>
                </c:pt>
                <c:pt idx="43">
                  <c:v>76.620872937327462</c:v>
                </c:pt>
                <c:pt idx="44">
                  <c:v>79.32130873905443</c:v>
                </c:pt>
                <c:pt idx="45">
                  <c:v>81.491508349187256</c:v>
                </c:pt>
                <c:pt idx="46">
                  <c:v>83.228248818551421</c:v>
                </c:pt>
                <c:pt idx="47">
                  <c:v>84.614340699375489</c:v>
                </c:pt>
                <c:pt idx="48">
                  <c:v>85.718664224645039</c:v>
                </c:pt>
                <c:pt idx="49">
                  <c:v>86.597528553919034</c:v>
                </c:pt>
                <c:pt idx="50">
                  <c:v>87.29647471467905</c:v>
                </c:pt>
                <c:pt idx="51">
                  <c:v>87.852089020431521</c:v>
                </c:pt>
                <c:pt idx="52">
                  <c:v>88.293640765847471</c:v>
                </c:pt>
                <c:pt idx="53">
                  <c:v>88.644483936795893</c:v>
                </c:pt>
                <c:pt idx="54">
                  <c:v>88.923221805421079</c:v>
                </c:pt>
                <c:pt idx="55">
                  <c:v>89.144657853149894</c:v>
                </c:pt>
                <c:pt idx="56">
                  <c:v>89.320564137003771</c:v>
                </c:pt>
                <c:pt idx="57">
                  <c:v>89.460298171237952</c:v>
                </c:pt>
                <c:pt idx="58">
                  <c:v>89.571296221393467</c:v>
                </c:pt>
                <c:pt idx="59">
                  <c:v>89.659466791421949</c:v>
                </c:pt>
                <c:pt idx="60">
                  <c:v>89.729504009092622</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-63.220707407831647</c:v>
                </c:pt>
                <c:pt idx="1">
                  <c:v>-61.249702284318886</c:v>
                </c:pt>
                <c:pt idx="2">
                  <c:v>-59.295275033995637</c:v>
                </c:pt>
                <c:pt idx="3">
                  <c:v>-57.366566740622524</c:v>
                </c:pt>
                <c:pt idx="4">
                  <c:v>-55.477284327240859</c:v>
                </c:pt>
                <c:pt idx="5">
                  <c:v>-53.647348478113457</c:v>
                </c:pt>
                <c:pt idx="6">
                  <c:v>-51.904351379537431</c:v>
                </c:pt>
                <c:pt idx="7">
                  <c:v>-50.283814496800183</c:v>
                </c:pt>
                <c:pt idx="8">
                  <c:v>-48.826680906477471</c:v>
                </c:pt>
                <c:pt idx="9">
                  <c:v>-47.572796518556693</c:v>
                </c:pt>
                <c:pt idx="10">
                  <c:v>-46.551403688592295</c:v>
                </c:pt>
                <c:pt idx="11">
                  <c:v>-45.773193063786977</c:v>
                </c:pt>
                <c:pt idx="12">
                  <c:v>-45.229468301558697</c:v>
                </c:pt>
                <c:pt idx="13">
                  <c:v>-44.899780490205274</c:v>
                </c:pt>
                <c:pt idx="14">
                  <c:v>-44.76368430116117</c:v>
                </c:pt>
                <c:pt idx="15">
                  <c:v>-44.810737705606975</c:v>
                </c:pt>
                <c:pt idx="16">
                  <c:v>-45.045307577940726</c:v>
                </c:pt>
                <c:pt idx="17">
                  <c:v>-45.485228719810479</c:v>
                </c:pt>
                <c:pt idx="18">
                  <c:v>-46.154605269763636</c:v>
                </c:pt>
                <c:pt idx="19">
                  <c:v>-47.072783693858597</c:v>
                </c:pt>
                <c:pt idx="20">
                  <c:v>-48.244418851075167</c:v>
                </c:pt>
                <c:pt idx="21">
                  <c:v>-49.656525186805979</c:v>
                </c:pt>
                <c:pt idx="22">
                  <c:v>-51.284414939254546</c:v>
                </c:pt>
                <c:pt idx="23">
                  <c:v>-53.102521204195547</c:v>
                </c:pt>
                <c:pt idx="24">
                  <c:v>-55.094127947925031</c:v>
                </c:pt>
                <c:pt idx="25">
                  <c:v>-57.256356847510929</c:v>
                </c:pt>
                <c:pt idx="26">
                  <c:v>-59.599446829621954</c:v>
                </c:pt>
                <c:pt idx="27">
                  <c:v>-62.140606800673879</c:v>
                </c:pt>
                <c:pt idx="28">
                  <c:v>-64.893898938382407</c:v>
                </c:pt>
                <c:pt idx="29">
                  <c:v>-67.859652480518349</c:v>
                </c:pt>
                <c:pt idx="30">
                  <c:v>-71.017859297909723</c:v>
                </c:pt>
                <c:pt idx="31">
                  <c:v>-74.327716059577099</c:v>
                </c:pt>
                <c:pt idx="32">
                  <c:v>-77.731866989509129</c:v>
                </c:pt>
                <c:pt idx="33">
                  <c:v>-81.162528051498185</c:v>
                </c:pt>
                <c:pt idx="34">
                  <c:v>-84.548011399863086</c:v>
                </c:pt>
                <c:pt idx="35">
                  <c:v>-87.820240423565693</c:v>
                </c:pt>
                <c:pt idx="36">
                  <c:v>-90.924182057457998</c:v>
                </c:pt>
                <c:pt idx="37">
                  <c:v>-93.82746611630445</c:v>
                </c:pt>
                <c:pt idx="38">
                  <c:v>-96.525338078330876</c:v>
                </c:pt>
                <c:pt idx="39">
                  <c:v>-99.0372444698245</c:v>
                </c:pt>
                <c:pt idx="40">
                  <c:v>-101.39684504406478</c:v>
                </c:pt>
                <c:pt idx="41">
                  <c:v>-103.64113480484713</c:v>
                </c:pt>
                <c:pt idx="42">
                  <c:v>-105.80308784556581</c:v>
                </c:pt>
                <c:pt idx="43">
                  <c:v>-107.90864638033884</c:v>
                </c:pt>
                <c:pt idx="44">
                  <c:v>-109.97666487564445</c:v>
                </c:pt>
                <c:pt idx="45">
                  <c:v>-112.02016472270158</c:v>
                </c:pt>
                <c:pt idx="46">
                  <c:v>-114.04784852121557</c:v>
                </c:pt>
                <c:pt idx="47">
                  <c:v>-116.06541159129372</c:v>
                </c:pt>
                <c:pt idx="48">
                  <c:v>-118.0765316059137</c:v>
                </c:pt>
                <c:pt idx="49">
                  <c:v>-120.08356326053352</c:v>
                </c:pt>
                <c:pt idx="50">
                  <c:v>-122.08800608713341</c:v>
                </c:pt>
                <c:pt idx="51">
                  <c:v>-124.09081177603427</c:v>
                </c:pt>
                <c:pt idx="52">
                  <c:v>-126.09258302471837</c:v>
                </c:pt>
                <c:pt idx="53">
                  <c:v>-128.09370099704591</c:v>
                </c:pt>
                <c:pt idx="54">
                  <c:v>-130.09440654523078</c:v>
                </c:pt>
                <c:pt idx="55">
                  <c:v>-132.09485177790165</c:v>
                </c:pt>
                <c:pt idx="56">
                  <c:v>-134.09513272535798</c:v>
                </c:pt>
                <c:pt idx="57">
                  <c:v>-136.095310001027</c:v>
                </c:pt>
                <c:pt idx="58">
                  <c:v>-138.09542185831762</c:v>
                </c:pt>
                <c:pt idx="59">
                  <c:v>-140.09549243705112</c:v>
                </c:pt>
                <c:pt idx="60">
                  <c:v>-142.09553696984048</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83.261472166014954</c:v>
                </c:pt>
                <c:pt idx="1">
                  <c:v>81.533557614704307</c:v>
                </c:pt>
                <c:pt idx="2">
                  <c:v>79.374684410576336</c:v>
                </c:pt>
                <c:pt idx="3">
                  <c:v>76.688922208669851</c:v>
                </c:pt>
                <c:pt idx="4">
                  <c:v>73.369646274797745</c:v>
                </c:pt>
                <c:pt idx="5">
                  <c:v>69.308084208061629</c:v>
                </c:pt>
                <c:pt idx="6">
                  <c:v>64.410543380099426</c:v>
                </c:pt>
                <c:pt idx="7">
                  <c:v>58.626205518920194</c:v>
                </c:pt>
                <c:pt idx="8">
                  <c:v>51.981664956065551</c:v>
                </c:pt>
                <c:pt idx="9">
                  <c:v>44.607409331998959</c:v>
                </c:pt>
                <c:pt idx="10">
                  <c:v>36.732556261950968</c:v>
                </c:pt>
                <c:pt idx="11">
                  <c:v>28.633587275779554</c:v>
                </c:pt>
                <c:pt idx="12">
                  <c:v>20.554884298639418</c:v>
                </c:pt>
                <c:pt idx="13">
                  <c:v>12.645072667865534</c:v>
                </c:pt>
                <c:pt idx="14">
                  <c:v>4.9427578981564571</c:v>
                </c:pt>
                <c:pt idx="15">
                  <c:v>-2.588083363092633</c:v>
                </c:pt>
                <c:pt idx="16">
                  <c:v>-9.9939433098619332</c:v>
                </c:pt>
                <c:pt idx="17">
                  <c:v>-17.26177588633762</c:v>
                </c:pt>
                <c:pt idx="18">
                  <c:v>-24.265053790776058</c:v>
                </c:pt>
                <c:pt idx="19">
                  <c:v>-30.749504866092302</c:v>
                </c:pt>
                <c:pt idx="20">
                  <c:v>-36.372566882714828</c:v>
                </c:pt>
                <c:pt idx="21">
                  <c:v>-40.780801955207551</c:v>
                </c:pt>
                <c:pt idx="22">
                  <c:v>-43.683423634578595</c:v>
                </c:pt>
                <c:pt idx="23">
                  <c:v>-44.889778474085787</c:v>
                </c:pt>
                <c:pt idx="24">
                  <c:v>-44.313620498001434</c:v>
                </c:pt>
                <c:pt idx="25">
                  <c:v>-41.968932430528724</c:v>
                </c:pt>
                <c:pt idx="26">
                  <c:v>-37.975469619485352</c:v>
                </c:pt>
                <c:pt idx="27">
                  <c:v>-32.568913166429148</c:v>
                </c:pt>
                <c:pt idx="28">
                  <c:v>-26.089100747035125</c:v>
                </c:pt>
                <c:pt idx="29">
                  <c:v>-18.921212549983299</c:v>
                </c:pt>
                <c:pt idx="30">
                  <c:v>-11.40030052298806</c:v>
                </c:pt>
                <c:pt idx="31">
                  <c:v>-3.7310877645551663</c:v>
                </c:pt>
                <c:pt idx="32">
                  <c:v>4.027648815167546</c:v>
                </c:pt>
                <c:pt idx="33">
                  <c:v>11.911150652543002</c:v>
                </c:pt>
                <c:pt idx="34">
                  <c:v>19.963546287612317</c:v>
                </c:pt>
                <c:pt idx="35">
                  <c:v>28.158180887743473</c:v>
                </c:pt>
                <c:pt idx="36">
                  <c:v>36.35419460644956</c:v>
                </c:pt>
                <c:pt idx="37">
                  <c:v>44.310100877295049</c:v>
                </c:pt>
                <c:pt idx="38">
                  <c:v>51.750264166836487</c:v>
                </c:pt>
                <c:pt idx="39">
                  <c:v>58.446762969684492</c:v>
                </c:pt>
                <c:pt idx="40">
                  <c:v>64.271202950204326</c:v>
                </c:pt>
                <c:pt idx="41">
                  <c:v>69.199444427782481</c:v>
                </c:pt>
                <c:pt idx="42">
                  <c:v>73.284547123994258</c:v>
                </c:pt>
                <c:pt idx="43">
                  <c:v>76.621988258251179</c:v>
                </c:pt>
                <c:pt idx="44">
                  <c:v>79.321870885161886</c:v>
                </c:pt>
                <c:pt idx="45">
                  <c:v>81.491791096200316</c:v>
                </c:pt>
                <c:pt idx="46">
                  <c:v>83.228390847405066</c:v>
                </c:pt>
                <c:pt idx="47">
                  <c:v>84.614411983780116</c:v>
                </c:pt>
                <c:pt idx="48">
                  <c:v>85.718699983584301</c:v>
                </c:pt>
                <c:pt idx="49">
                  <c:v>86.597546486006379</c:v>
                </c:pt>
                <c:pt idx="50">
                  <c:v>87.296483705228439</c:v>
                </c:pt>
                <c:pt idx="51">
                  <c:v>87.852093527397543</c:v>
                </c:pt>
                <c:pt idx="52">
                  <c:v>88.293643025003149</c:v>
                </c:pt>
                <c:pt idx="53">
                  <c:v>88.644485069157668</c:v>
                </c:pt>
                <c:pt idx="54">
                  <c:v>88.923222372978529</c:v>
                </c:pt>
                <c:pt idx="55">
                  <c:v>89.144658137612623</c:v>
                </c:pt>
                <c:pt idx="56">
                  <c:v>89.320564279576075</c:v>
                </c:pt>
                <c:pt idx="57">
                  <c:v>89.460298242694392</c:v>
                </c:pt>
                <c:pt idx="58">
                  <c:v>89.571296257206853</c:v>
                </c:pt>
                <c:pt idx="59">
                  <c:v>89.659466809371267</c:v>
                </c:pt>
                <c:pt idx="60">
                  <c:v>89.729504018088619</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-41.262159476508685</c:v>
                </c:pt>
                <c:pt idx="1">
                  <c:v>-39.291143885422073</c:v>
                </c:pt>
                <c:pt idx="2">
                  <c:v>-37.336700045163973</c:v>
                </c:pt>
                <c:pt idx="3">
                  <c:v>-35.407965458645862</c:v>
                </c:pt>
                <c:pt idx="4">
                  <c:v>-33.518641373763799</c:v>
                </c:pt>
                <c:pt idx="5">
                  <c:v>-31.688639480578203</c:v>
                </c:pt>
                <c:pt idx="6">
                  <c:v>-29.945537711281123</c:v>
                </c:pt>
                <c:pt idx="7">
                  <c:v>-28.324834941797896</c:v>
                </c:pt>
                <c:pt idx="8">
                  <c:v>-26.86743845167943</c:v>
                </c:pt>
                <c:pt idx="9">
                  <c:v>-25.613137428258653</c:v>
                </c:pt>
                <c:pt idx="10">
                  <c:v>-24.591084357388596</c:v>
                </c:pt>
                <c:pt idx="11">
                  <c:v>-23.811827526827848</c:v>
                </c:pt>
                <c:pt idx="12">
                  <c:v>-23.266445156300041</c:v>
                </c:pt>
                <c:pt idx="13">
                  <c:v>-22.934131508111477</c:v>
                </c:pt>
                <c:pt idx="14">
                  <c:v>-22.793876897511389</c:v>
                </c:pt>
                <c:pt idx="15">
                  <c:v>-22.834347793254985</c:v>
                </c:pt>
                <c:pt idx="16">
                  <c:v>-23.058505486122716</c:v>
                </c:pt>
                <c:pt idx="17">
                  <c:v>-23.481975400079573</c:v>
                </c:pt>
                <c:pt idx="18">
                  <c:v>-24.125405493899741</c:v>
                </c:pt>
                <c:pt idx="19">
                  <c:v>-25.002776473196352</c:v>
                </c:pt>
                <c:pt idx="20">
                  <c:v>-26.110511506029582</c:v>
                </c:pt>
                <c:pt idx="21">
                  <c:v>-27.423230342568594</c:v>
                </c:pt>
                <c:pt idx="22">
                  <c:v>-28.898117334195593</c:v>
                </c:pt>
                <c:pt idx="23">
                  <c:v>-30.484258986666006</c:v>
                </c:pt>
                <c:pt idx="24">
                  <c:v>-32.131863325389403</c:v>
                </c:pt>
                <c:pt idx="25">
                  <c:v>-33.799216485245942</c:v>
                </c:pt>
                <c:pt idx="26">
                  <c:v>-35.457894782800466</c:v>
                </c:pt>
                <c:pt idx="27">
                  <c:v>-37.096192981716399</c:v>
                </c:pt>
                <c:pt idx="28">
                  <c:v>-38.718437395426399</c:v>
                </c:pt>
                <c:pt idx="29">
                  <c:v>-40.337995460711831</c:v>
                </c:pt>
                <c:pt idx="30">
                  <c:v>-41.965903393549894</c:v>
                </c:pt>
                <c:pt idx="31">
                  <c:v>-43.600592043874357</c:v>
                </c:pt>
                <c:pt idx="32">
                  <c:v>-45.222948670516736</c:v>
                </c:pt>
                <c:pt idx="33">
                  <c:v>-46.797151863117115</c:v>
                </c:pt>
                <c:pt idx="34">
                  <c:v>-48.275707754196645</c:v>
                </c:pt>
                <c:pt idx="35">
                  <c:v>-49.607704745508528</c:v>
                </c:pt>
                <c:pt idx="36">
                  <c:v>-50.749785076539283</c:v>
                </c:pt>
                <c:pt idx="37">
                  <c:v>-51.677306505135824</c:v>
                </c:pt>
                <c:pt idx="38">
                  <c:v>-52.39054110617856</c:v>
                </c:pt>
                <c:pt idx="39">
                  <c:v>-52.912168703842141</c:v>
                </c:pt>
                <c:pt idx="40">
                  <c:v>-53.277914159589059</c:v>
                </c:pt>
                <c:pt idx="41">
                  <c:v>-53.526085556847875</c:v>
                </c:pt>
                <c:pt idx="42">
                  <c:v>-53.69048953089515</c:v>
                </c:pt>
                <c:pt idx="43">
                  <c:v>-53.79759521204636</c:v>
                </c:pt>
                <c:pt idx="44">
                  <c:v>-53.86659017438862</c:v>
                </c:pt>
                <c:pt idx="45">
                  <c:v>-53.910706243478153</c:v>
                </c:pt>
                <c:pt idx="46">
                  <c:v>-53.938778896802802</c:v>
                </c:pt>
                <c:pt idx="47">
                  <c:v>-53.956587335595295</c:v>
                </c:pt>
                <c:pt idx="48">
                  <c:v>-53.96786217454094</c:v>
                </c:pt>
                <c:pt idx="49">
                  <c:v>-53.974991519546123</c:v>
                </c:pt>
                <c:pt idx="50">
                  <c:v>-53.979495985742822</c:v>
                </c:pt>
                <c:pt idx="51">
                  <c:v>-53.982340567050109</c:v>
                </c:pt>
                <c:pt idx="52">
                  <c:v>-53.984136355363006</c:v>
                </c:pt>
                <c:pt idx="53">
                  <c:v>-53.985269811220824</c:v>
                </c:pt>
                <c:pt idx="54">
                  <c:v>-53.985985128881225</c:v>
                </c:pt>
                <c:pt idx="55">
                  <c:v>-53.986436525685576</c:v>
                </c:pt>
                <c:pt idx="56">
                  <c:v>-53.986721362452002</c:v>
                </c:pt>
                <c:pt idx="57">
                  <c:v>-53.986901092111488</c:v>
                </c:pt>
                <c:pt idx="58">
                  <c:v>-53.987014497765884</c:v>
                </c:pt>
                <c:pt idx="59">
                  <c:v>-53.987086053451357</c:v>
                </c:pt>
                <c:pt idx="60">
                  <c:v>-53.987131202655839</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83.145162510407346</c:v>
                </c:pt>
                <c:pt idx="1">
                  <c:v>81.387132551263392</c:v>
                </c:pt>
                <c:pt idx="2">
                  <c:v>79.190346412009589</c:v>
                </c:pt>
                <c:pt idx="3">
                  <c:v>76.456854886245111</c:v>
                </c:pt>
                <c:pt idx="4">
                  <c:v>73.07749175978266</c:v>
                </c:pt>
                <c:pt idx="5">
                  <c:v>68.940285329349962</c:v>
                </c:pt>
                <c:pt idx="6">
                  <c:v>63.947515745160793</c:v>
                </c:pt>
                <c:pt idx="7">
                  <c:v>58.043295684834071</c:v>
                </c:pt>
                <c:pt idx="8">
                  <c:v>51.247839760911845</c:v>
                </c:pt>
                <c:pt idx="9">
                  <c:v>43.683607688601462</c:v>
                </c:pt>
                <c:pt idx="10">
                  <c:v>35.56961783408012</c:v>
                </c:pt>
                <c:pt idx="11">
                  <c:v>27.169652102556679</c:v>
                </c:pt>
                <c:pt idx="12">
                  <c:v>18.712133595198395</c:v>
                </c:pt>
                <c:pt idx="13">
                  <c:v>10.325654566660155</c:v>
                </c:pt>
                <c:pt idx="14">
                  <c:v>2.0237155944679004</c:v>
                </c:pt>
                <c:pt idx="15">
                  <c:v>-6.2610829024510277</c:v>
                </c:pt>
                <c:pt idx="16">
                  <c:v>-14.61427926753251</c:v>
                </c:pt>
                <c:pt idx="17">
                  <c:v>-23.071086082890801</c:v>
                </c:pt>
                <c:pt idx="18">
                  <c:v>-31.563966226538415</c:v>
                </c:pt>
                <c:pt idx="19">
                  <c:v>-39.909475976849713</c:v>
                </c:pt>
                <c:pt idx="20">
                  <c:v>-47.847620627636793</c:v>
                </c:pt>
                <c:pt idx="21">
                  <c:v>-55.116503454008054</c:v>
                </c:pt>
                <c:pt idx="22">
                  <c:v>-61.518048171472486</c:v>
                </c:pt>
                <c:pt idx="23">
                  <c:v>-66.939502891393431</c:v>
                </c:pt>
                <c:pt idx="24">
                  <c:v>-71.33112064329741</c:v>
                </c:pt>
                <c:pt idx="25">
                  <c:v>-74.666918696695546</c:v>
                </c:pt>
                <c:pt idx="26">
                  <c:v>-76.918993428172129</c:v>
                </c:pt>
                <c:pt idx="27">
                  <c:v>-78.063206831927928</c:v>
                </c:pt>
                <c:pt idx="28">
                  <c:v>-78.108528939167215</c:v>
                </c:pt>
                <c:pt idx="29">
                  <c:v>-77.115529709340535</c:v>
                </c:pt>
                <c:pt idx="30">
                  <c:v>-75.174823168439929</c:v>
                </c:pt>
                <c:pt idx="31">
                  <c:v>-72.360841882472442</c:v>
                </c:pt>
                <c:pt idx="32">
                  <c:v>-68.706162160039</c:v>
                </c:pt>
                <c:pt idx="33">
                  <c:v>-64.220351399569921</c:v>
                </c:pt>
                <c:pt idx="34">
                  <c:v>-58.940826326562515</c:v>
                </c:pt>
                <c:pt idx="35">
                  <c:v>-52.987558103134354</c:v>
                </c:pt>
                <c:pt idx="36">
                  <c:v>-46.591943890524178</c:v>
                </c:pt>
                <c:pt idx="37">
                  <c:v>-40.076367460204146</c:v>
                </c:pt>
                <c:pt idx="38">
                  <c:v>-33.785482822955892</c:v>
                </c:pt>
                <c:pt idx="39">
                  <c:v>-28.004506241079145</c:v>
                </c:pt>
                <c:pt idx="40">
                  <c:v>-22.908609640109081</c:v>
                </c:pt>
                <c:pt idx="41">
                  <c:v>-18.559733408472422</c:v>
                </c:pt>
                <c:pt idx="42">
                  <c:v>-14.935169638226723</c:v>
                </c:pt>
                <c:pt idx="43">
                  <c:v>-11.963714547730733</c:v>
                </c:pt>
                <c:pt idx="44">
                  <c:v>-9.5546287163633181</c:v>
                </c:pt>
                <c:pt idx="45">
                  <c:v>-7.6157386038211774</c:v>
                </c:pt>
                <c:pt idx="46">
                  <c:v>-6.0626736357431215</c:v>
                </c:pt>
                <c:pt idx="47">
                  <c:v>-4.8224499130727887</c:v>
                </c:pt>
                <c:pt idx="48">
                  <c:v>-3.8339782053953106</c:v>
                </c:pt>
                <c:pt idx="49">
                  <c:v>-3.0471305052674964</c:v>
                </c:pt>
                <c:pt idx="50">
                  <c:v>-2.4212718611884805</c:v>
                </c:pt>
                <c:pt idx="51">
                  <c:v>-1.9237110806666475</c:v>
                </c:pt>
                <c:pt idx="52">
                  <c:v>-1.5282719096661799</c:v>
                </c:pt>
                <c:pt idx="53">
                  <c:v>-1.21405676715782</c:v>
                </c:pt>
                <c:pt idx="54">
                  <c:v>-0.96441332931989854</c:v>
                </c:pt>
                <c:pt idx="55">
                  <c:v>-0.7660876859205743</c:v>
                </c:pt>
                <c:pt idx="56">
                  <c:v>-0.60853858682537387</c:v>
                </c:pt>
                <c:pt idx="57">
                  <c:v>-0.48338615172018978</c:v>
                </c:pt>
                <c:pt idx="58">
                  <c:v>-0.38397066190491158</c:v>
                </c:pt>
                <c:pt idx="59">
                  <c:v>-0.30500043878862798</c:v>
                </c:pt>
                <c:pt idx="60">
                  <c:v>-0.2422713125319772</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2.5223401803847558</c:v>
                </c:pt>
                <c:pt idx="1">
                  <c:v>2.5223432404590778</c:v>
                </c:pt>
                <c:pt idx="2">
                  <c:v>2.5223571392317448</c:v>
                </c:pt>
                <c:pt idx="3">
                  <c:v>2.5223819426191678</c:v>
                </c:pt>
                <c:pt idx="4">
                  <c:v>2.5224177499646112</c:v>
                </c:pt>
                <c:pt idx="5">
                  <c:v>2.5224646948200968</c:v>
                </c:pt>
                <c:pt idx="6">
                  <c:v>2.5225229459905565</c:v>
                </c:pt>
                <c:pt idx="7">
                  <c:v>2.5225927088574114</c:v>
                </c:pt>
                <c:pt idx="8">
                  <c:v>2.5226742269999747</c:v>
                </c:pt>
                <c:pt idx="9">
                  <c:v>2.5227677841380221</c:v>
                </c:pt>
                <c:pt idx="10">
                  <c:v>2.5228737064254414</c:v>
                </c:pt>
                <c:pt idx="11">
                  <c:v>2.5229923651291193</c:v>
                </c:pt>
                <c:pt idx="12">
                  <c:v>2.5231241797356994</c:v>
                </c:pt>
                <c:pt idx="13">
                  <c:v>2.523269621534479</c:v>
                </c:pt>
                <c:pt idx="14">
                  <c:v>2.5234292177364992</c:v>
                </c:pt>
                <c:pt idx="15">
                  <c:v>2.5236035561981804</c:v>
                </c:pt>
                <c:pt idx="16">
                  <c:v>2.5237932908325007</c:v>
                </c:pt>
                <c:pt idx="17">
                  <c:v>2.5239991478045072</c:v>
                </c:pt>
                <c:pt idx="18">
                  <c:v>2.5242219326259399</c:v>
                </c:pt>
                <c:pt idx="19">
                  <c:v>2.5244625382869765</c:v>
                </c:pt>
                <c:pt idx="20">
                  <c:v>2.5247219545869122</c:v>
                </c:pt>
                <c:pt idx="21">
                  <c:v>2.5250012788584719</c:v>
                </c:pt>
                <c:pt idx="22">
                  <c:v>2.5253017283190191</c:v>
                </c:pt>
                <c:pt idx="23">
                  <c:v>2.5256246543280758</c:v>
                </c:pt>
                <c:pt idx="24">
                  <c:v>2.5259715588892186</c:v>
                </c:pt>
                <c:pt idx="25">
                  <c:v>2.5263441138053304</c:v>
                </c:pt>
                <c:pt idx="26">
                  <c:v>2.5267441829853849</c:v>
                </c:pt>
                <c:pt idx="27">
                  <c:v>2.5271738485118078</c:v>
                </c:pt>
                <c:pt idx="28">
                  <c:v>2.5276354412163213</c:v>
                </c:pt>
                <c:pt idx="29">
                  <c:v>2.5281315766901953</c:v>
                </c:pt>
                <c:pt idx="30">
                  <c:v>2.5286651978762276</c:v>
                </c:pt>
                <c:pt idx="31">
                  <c:v>2.5292396256811278</c:v>
                </c:pt>
                <c:pt idx="32">
                  <c:v>2.5298586194132238</c:v>
                </c:pt>
                <c:pt idx="33">
                  <c:v>2.5305264493367554</c:v>
                </c:pt>
                <c:pt idx="34">
                  <c:v>2.5312479842614914</c:v>
                </c:pt>
                <c:pt idx="35">
                  <c:v>2.5320287979234184</c:v>
                </c:pt>
                <c:pt idx="36">
                  <c:v>2.5328752990214021</c:v>
                </c:pt>
                <c:pt idx="37">
                  <c:v>2.5337948912745389</c:v>
                </c:pt>
                <c:pt idx="38">
                  <c:v>2.5347961718955503</c:v>
                </c:pt>
                <c:pt idx="39">
                  <c:v>2.5358891796757925</c:v>
                </c:pt>
                <c:pt idx="40">
                  <c:v>2.5370857077657538</c:v>
                </c:pt>
                <c:pt idx="41">
                  <c:v>2.5383997017158988</c:v>
                </c:pt>
                <c:pt idx="42">
                  <c:v>2.5398477711674907</c:v>
                </c:pt>
                <c:pt idx="43">
                  <c:v>2.5414498549271816</c:v>
                </c:pt>
                <c:pt idx="44">
                  <c:v>2.5432300958658853</c:v>
                </c:pt>
                <c:pt idx="45">
                  <c:v>2.5452180071342818</c:v>
                </c:pt>
                <c:pt idx="46">
                  <c:v>2.5474500494745964</c:v>
                </c:pt>
                <c:pt idx="47">
                  <c:v>2.5499717991959105</c:v>
                </c:pt>
                <c:pt idx="48">
                  <c:v>2.5528409819652342</c:v>
                </c:pt>
                <c:pt idx="49">
                  <c:v>2.5561318044517041</c:v>
                </c:pt>
                <c:pt idx="50">
                  <c:v>2.559941281077057</c:v>
                </c:pt>
                <c:pt idx="51">
                  <c:v>2.5643987166397224</c:v>
                </c:pt>
                <c:pt idx="52">
                  <c:v>2.5696803470059386</c:v>
                </c:pt>
                <c:pt idx="53">
                  <c:v>2.5760327356355726</c:v>
                </c:pt>
                <c:pt idx="54">
                  <c:v>2.5838117070118063</c:v>
                </c:pt>
                <c:pt idx="55">
                  <c:v>2.5935503411821648</c:v>
                </c:pt>
                <c:pt idx="56">
                  <c:v>2.6060849022489734</c:v>
                </c:pt>
                <c:pt idx="57">
                  <c:v>2.6228057269883269</c:v>
                </c:pt>
                <c:pt idx="58">
                  <c:v>2.6462060634028841</c:v>
                </c:pt>
                <c:pt idx="59">
                  <c:v>2.68124200928884</c:v>
                </c:pt>
                <c:pt idx="60">
                  <c:v>2.7393497896126462</c:v>
                </c:pt>
                <c:pt idx="61">
                  <c:v>2.8540146787964336</c:v>
                </c:pt>
                <c:pt idx="62">
                  <c:v>3.1801742316290138</c:v>
                </c:pt>
                <c:pt idx="63">
                  <c:v>11.718510151042306</c:v>
                </c:pt>
                <c:pt idx="64">
                  <c:v>16.824463945068619</c:v>
                </c:pt>
                <c:pt idx="65">
                  <c:v>17.153766647759731</c:v>
                </c:pt>
                <c:pt idx="66">
                  <c:v>17.269012324465265</c:v>
                </c:pt>
                <c:pt idx="67">
                  <c:v>17.327323286342832</c:v>
                </c:pt>
                <c:pt idx="68">
                  <c:v>17.362453259696707</c:v>
                </c:pt>
                <c:pt idx="69">
                  <c:v>17.385904668309237</c:v>
                </c:pt>
                <c:pt idx="70">
                  <c:v>17.402656286403914</c:v>
                </c:pt>
                <c:pt idx="71">
                  <c:v>17.415210832859728</c:v>
                </c:pt>
                <c:pt idx="72">
                  <c:v>17.424963168588118</c:v>
                </c:pt>
                <c:pt idx="73">
                  <c:v>17.432751940383923</c:v>
                </c:pt>
                <c:pt idx="74">
                  <c:v>17.439111580052852</c:v>
                </c:pt>
                <c:pt idx="75">
                  <c:v>17.444398725296089</c:v>
                </c:pt>
                <c:pt idx="76">
                  <c:v>17.448860452612273</c:v>
                </c:pt>
                <c:pt idx="77">
                  <c:v>17.452673334503228</c:v>
                </c:pt>
                <c:pt idx="78">
                  <c:v>17.455966904079027</c:v>
                </c:pt>
                <c:pt idx="79">
                  <c:v>17.458838335036511</c:v>
                </c:pt>
                <c:pt idx="80">
                  <c:v>17.461361947899157</c:v>
                </c:pt>
                <c:pt idx="81">
                  <c:v>17.46359555146816</c:v>
                </c:pt>
                <c:pt idx="82">
                  <c:v>17.465584783902393</c:v>
                </c:pt>
                <c:pt idx="83">
                  <c:v>17.46736615272841</c:v>
                </c:pt>
                <c:pt idx="84">
                  <c:v>17.468969207014467</c:v>
                </c:pt>
                <c:pt idx="85">
                  <c:v>17.470418117576127</c:v>
                </c:pt>
                <c:pt idx="86">
                  <c:v>17.47173284522469</c:v>
                </c:pt>
                <c:pt idx="87">
                  <c:v>17.472930017119378</c:v>
                </c:pt>
                <c:pt idx="88">
                  <c:v>17.474023592896462</c:v>
                </c:pt>
                <c:pt idx="89">
                  <c:v>17.475025377136603</c:v>
                </c:pt>
                <c:pt idx="90">
                  <c:v>17.475945417984377</c:v>
                </c:pt>
                <c:pt idx="91">
                  <c:v>17.476792320365689</c:v>
                </c:pt>
                <c:pt idx="92">
                  <c:v>17.477573494406258</c:v>
                </c:pt>
                <c:pt idx="93">
                  <c:v>17.478295354161908</c:v>
                </c:pt>
                <c:pt idx="94">
                  <c:v>17.478963477875219</c:v>
                </c:pt>
                <c:pt idx="95">
                  <c:v>17.479582738169704</c:v>
                </c:pt>
                <c:pt idx="96">
                  <c:v>17.480157408554057</c:v>
                </c:pt>
                <c:pt idx="97">
                  <c:v>17.480691251111129</c:v>
                </c:pt>
                <c:pt idx="98">
                  <c:v>17.481187589131036</c:v>
                </c:pt>
                <c:pt idx="99">
                  <c:v>17.48164936761378</c:v>
                </c:pt>
                <c:pt idx="100">
                  <c:v>17.482079203933004</c:v>
                </c:pt>
                <c:pt idx="101">
                  <c:v>17.482479430471734</c:v>
                </c:pt>
                <c:pt idx="102">
                  <c:v>17.482852130666725</c:v>
                </c:pt>
                <c:pt idx="103">
                  <c:v>17.483199169614171</c:v>
                </c:pt>
                <c:pt idx="104">
                  <c:v>17.483522220160872</c:v>
                </c:pt>
                <c:pt idx="105">
                  <c:v>17.483822785231226</c:v>
                </c:pt>
                <c:pt idx="106">
                  <c:v>17.484102216999762</c:v>
                </c:pt>
                <c:pt idx="107">
                  <c:v>17.484361733406679</c:v>
                </c:pt>
                <c:pt idx="108">
                  <c:v>17.484602432428243</c:v>
                </c:pt>
                <c:pt idx="109">
                  <c:v>17.484825304437436</c:v>
                </c:pt>
                <c:pt idx="110">
                  <c:v>17.485031242937698</c:v>
                </c:pt>
                <c:pt idx="111">
                  <c:v>17.485221053900887</c:v>
                </c:pt>
                <c:pt idx="112">
                  <c:v>17.485395463904986</c:v>
                </c:pt>
                <c:pt idx="113">
                  <c:v>17.485555127234917</c:v>
                </c:pt>
                <c:pt idx="114">
                  <c:v>17.485700632082725</c:v>
                </c:pt>
                <c:pt idx="115">
                  <c:v>17.485832505962474</c:v>
                </c:pt>
                <c:pt idx="116">
                  <c:v>17.485951220437901</c:v>
                </c:pt>
                <c:pt idx="117">
                  <c:v>17.486057195244229</c:v>
                </c:pt>
                <c:pt idx="118">
                  <c:v>17.486150801874512</c:v>
                </c:pt>
                <c:pt idx="119">
                  <c:v>17.48623236668789</c:v>
                </c:pt>
                <c:pt idx="120">
                  <c:v>17.486302173591202</c:v>
                </c:pt>
                <c:pt idx="121">
                  <c:v>17.486360466334091</c:v>
                </c:pt>
                <c:pt idx="122">
                  <c:v>17.486407450453751</c:v>
                </c:pt>
                <c:pt idx="123">
                  <c:v>17.486443294897146</c:v>
                </c:pt>
                <c:pt idx="124">
                  <c:v>17.486468133345937</c:v>
                </c:pt>
                <c:pt idx="125">
                  <c:v>17.486482065262315</c:v>
                </c:pt>
                <c:pt idx="126">
                  <c:v>17.486485156671051</c:v>
                </c:pt>
                <c:pt idx="127">
                  <c:v>17.486477440689221</c:v>
                </c:pt>
                <c:pt idx="128">
                  <c:v>17.486458917810435</c:v>
                </c:pt>
                <c:pt idx="129">
                  <c:v>17.486429555949162</c:v>
                </c:pt>
                <c:pt idx="130">
                  <c:v>17.486389290243935</c:v>
                </c:pt>
                <c:pt idx="131">
                  <c:v>17.486338022619499</c:v>
                </c:pt>
                <c:pt idx="132">
                  <c:v>17.486275621099658</c:v>
                </c:pt>
                <c:pt idx="133">
                  <c:v>17.486201918863411</c:v>
                </c:pt>
                <c:pt idx="134">
                  <c:v>17.486116713030984</c:v>
                </c:pt>
                <c:pt idx="135">
                  <c:v>17.486019763161696</c:v>
                </c:pt>
                <c:pt idx="136">
                  <c:v>17.485910789444844</c:v>
                </c:pt>
                <c:pt idx="137">
                  <c:v>17.485789470554934</c:v>
                </c:pt>
                <c:pt idx="138">
                  <c:v>17.485655441141681</c:v>
                </c:pt>
                <c:pt idx="139">
                  <c:v>17.485508288916286</c:v>
                </c:pt>
                <c:pt idx="140">
                  <c:v>17.485347551288953</c:v>
                </c:pt>
                <c:pt idx="141">
                  <c:v>17.485172711505697</c:v>
                </c:pt>
                <c:pt idx="142">
                  <c:v>17.484983194219332</c:v>
                </c:pt>
                <c:pt idx="143">
                  <c:v>17.484778360423455</c:v>
                </c:pt>
                <c:pt idx="144">
                  <c:v>17.484557501659868</c:v>
                </c:pt>
                <c:pt idx="145">
                  <c:v>17.484319833395716</c:v>
                </c:pt>
                <c:pt idx="146">
                  <c:v>17.484064487449075</c:v>
                </c:pt>
                <c:pt idx="147">
                  <c:v>17.483790503316666</c:v>
                </c:pt>
                <c:pt idx="148">
                  <c:v>17.483496818229604</c:v>
                </c:pt>
                <c:pt idx="149">
                  <c:v>17.48318225573265</c:v>
                </c:pt>
                <c:pt idx="150">
                  <c:v>17.482845512536336</c:v>
                </c:pt>
                <c:pt idx="151">
                  <c:v>17.482485143348232</c:v>
                </c:pt>
                <c:pt idx="152">
                  <c:v>17.482099543320491</c:v>
                </c:pt>
                <c:pt idx="153">
                  <c:v>17.481686927682155</c:v>
                </c:pt>
                <c:pt idx="154">
                  <c:v>17.481245308025198</c:v>
                </c:pt>
                <c:pt idx="155">
                  <c:v>17.480772464597564</c:v>
                </c:pt>
                <c:pt idx="156">
                  <c:v>17.480265913809081</c:v>
                </c:pt>
                <c:pt idx="157">
                  <c:v>17.479722869966196</c:v>
                </c:pt>
                <c:pt idx="158">
                  <c:v>17.479140200015859</c:v>
                </c:pt>
                <c:pt idx="159">
                  <c:v>17.478514369772455</c:v>
                </c:pt>
                <c:pt idx="160">
                  <c:v>17.477841379706327</c:v>
                </c:pt>
                <c:pt idx="161">
                  <c:v>17.4771166878641</c:v>
                </c:pt>
                <c:pt idx="162">
                  <c:v>17.47633511681601</c:v>
                </c:pt>
                <c:pt idx="163">
                  <c:v>17.475490740642414</c:v>
                </c:pt>
                <c:pt idx="164">
                  <c:v>17.474576746787129</c:v>
                </c:pt>
                <c:pt idx="165">
                  <c:v>17.473585266020052</c:v>
                </c:pt>
                <c:pt idx="166">
                  <c:v>17.472507161582246</c:v>
                </c:pt>
                <c:pt idx="167">
                  <c:v>17.471331765620675</c:v>
                </c:pt>
                <c:pt idx="168">
                  <c:v>17.470046546881274</c:v>
                </c:pt>
                <c:pt idx="169">
                  <c:v>17.468636687805748</c:v>
                </c:pt>
                <c:pt idx="170">
                  <c:v>17.467084540858526</c:v>
                </c:pt>
                <c:pt idx="171">
                  <c:v>17.465368921853361</c:v>
                </c:pt>
                <c:pt idx="172">
                  <c:v>17.463464180284156</c:v>
                </c:pt>
                <c:pt idx="173">
                  <c:v>17.46133896003289</c:v>
                </c:pt>
                <c:pt idx="174">
                  <c:v>17.45895452311353</c:v>
                </c:pt>
                <c:pt idx="175">
                  <c:v>17.45626244552993</c:v>
                </c:pt>
                <c:pt idx="176">
                  <c:v>17.453201392669278</c:v>
                </c:pt>
                <c:pt idx="177">
                  <c:v>17.449692514764507</c:v>
                </c:pt>
                <c:pt idx="178">
                  <c:v>17.445632720808163</c:v>
                </c:pt>
                <c:pt idx="179">
                  <c:v>17.440884596072589</c:v>
                </c:pt>
                <c:pt idx="180">
                  <c:v>17.435260832850162</c:v>
                </c:pt>
                <c:pt idx="181">
                  <c:v>17.428499345366909</c:v>
                </c:pt>
                <c:pt idx="182">
                  <c:v>17.420221849775267</c:v>
                </c:pt>
                <c:pt idx="183">
                  <c:v>17.409861506165491</c:v>
                </c:pt>
                <c:pt idx="184">
                  <c:v>17.396528859159528</c:v>
                </c:pt>
                <c:pt idx="185">
                  <c:v>17.378744617996453</c:v>
                </c:pt>
                <c:pt idx="186">
                  <c:v>17.35385468804521</c:v>
                </c:pt>
                <c:pt idx="187">
                  <c:v>17.316579211319628</c:v>
                </c:pt>
                <c:pt idx="188">
                  <c:v>17.254719100604813</c:v>
                </c:pt>
                <c:pt idx="189">
                  <c:v>17.132460895964151</c:v>
                </c:pt>
                <c:pt idx="190">
                  <c:v>16.782732567010019</c:v>
                </c:pt>
                <c:pt idx="191">
                  <c:v>10.579482704209237</c:v>
                </c:pt>
                <c:pt idx="192">
                  <c:v>3.2258113148073235</c:v>
                </c:pt>
                <c:pt idx="193">
                  <c:v>2.8762946553052675</c:v>
                </c:pt>
                <c:pt idx="194">
                  <c:v>2.7540756277569312</c:v>
                </c:pt>
                <c:pt idx="195">
                  <c:v>2.6922292270084336</c:v>
                </c:pt>
                <c:pt idx="196">
                  <c:v>2.654960095222112</c:v>
                </c:pt>
                <c:pt idx="197">
                  <c:v>2.6300736112476235</c:v>
                </c:pt>
                <c:pt idx="198">
                  <c:v>2.61229144726315</c:v>
                </c:pt>
                <c:pt idx="199">
                  <c:v>2.5989601477823951</c:v>
                </c:pt>
                <c:pt idx="200">
                  <c:v>2.5886007273752263</c:v>
                </c:pt>
                <c:pt idx="201">
                  <c:v>2.5803238914756097</c:v>
                </c:pt>
                <c:pt idx="202">
                  <c:v>2.573562891407537</c:v>
                </c:pt>
                <c:pt idx="203">
                  <c:v>2.5679394982098218</c:v>
                </c:pt>
                <c:pt idx="204">
                  <c:v>2.5631916607341667</c:v>
                </c:pt>
                <c:pt idx="205">
                  <c:v>2.5591320939918258</c:v>
                </c:pt>
                <c:pt idx="206">
                  <c:v>2.5556233986626946</c:v>
                </c:pt>
                <c:pt idx="207">
                  <c:v>2.5525624944865415</c:v>
                </c:pt>
                <c:pt idx="208">
                  <c:v>2.5498705393773067</c:v>
                </c:pt>
                <c:pt idx="209">
                  <c:v>2.5474862043294699</c:v>
                </c:pt>
                <c:pt idx="210">
                  <c:v>2.5453610695172353</c:v>
                </c:pt>
                <c:pt idx="211">
                  <c:v>2.5434564001076172</c:v>
                </c:pt>
                <c:pt idx="212">
                  <c:v>2.5417408424018566</c:v>
                </c:pt>
                <c:pt idx="213">
                  <c:v>2.5401887477743808</c:v>
                </c:pt>
                <c:pt idx="214">
                  <c:v>2.5387789335185058</c:v>
                </c:pt>
                <c:pt idx="215">
                  <c:v>2.5374937532748199</c:v>
                </c:pt>
                <c:pt idx="216">
                  <c:v>2.5363183904289146</c:v>
                </c:pt>
                <c:pt idx="217">
                  <c:v>2.5352403144911362</c:v>
                </c:pt>
                <c:pt idx="218">
                  <c:v>2.5342488582319938</c:v>
                </c:pt>
                <c:pt idx="219">
                  <c:v>2.5333348854051758</c:v>
                </c:pt>
                <c:pt idx="220">
                  <c:v>2.5324905272041347</c:v>
                </c:pt>
                <c:pt idx="221">
                  <c:v>2.5317089714257914</c:v>
                </c:pt>
                <c:pt idx="222">
                  <c:v>2.5309842924443062</c:v>
                </c:pt>
                <c:pt idx="223">
                  <c:v>2.5303113130771333</c:v>
                </c:pt>
                <c:pt idx="224">
                  <c:v>2.5296854915788973</c:v>
                </c:pt>
                <c:pt idx="225">
                  <c:v>2.529102828595831</c:v>
                </c:pt>
                <c:pt idx="226">
                  <c:v>2.5285597900905721</c:v>
                </c:pt>
                <c:pt idx="227">
                  <c:v>2.5280532431360019</c:v>
                </c:pt>
                <c:pt idx="228">
                  <c:v>2.5275804021448876</c:v>
                </c:pt>
                <c:pt idx="229">
                  <c:v>2.5271387836169801</c:v>
                </c:pt>
                <c:pt idx="230">
                  <c:v>2.5267261678761095</c:v>
                </c:pt>
                <c:pt idx="231">
                  <c:v>2.5263405665776446</c:v>
                </c:pt>
                <c:pt idx="232">
                  <c:v>2.5259801950035126</c:v>
                </c:pt>
                <c:pt idx="233">
                  <c:v>2.5256434483494168</c:v>
                </c:pt>
                <c:pt idx="234">
                  <c:v>2.5253288813575203</c:v>
                </c:pt>
                <c:pt idx="235">
                  <c:v>2.5250351907666371</c:v>
                </c:pt>
                <c:pt idx="236">
                  <c:v>2.5247612001419064</c:v>
                </c:pt>
                <c:pt idx="237">
                  <c:v>2.5245058467295882</c:v>
                </c:pt>
                <c:pt idx="238">
                  <c:v>2.5242681700351861</c:v>
                </c:pt>
                <c:pt idx="239">
                  <c:v>2.5240473018808522</c:v>
                </c:pt>
                <c:pt idx="240">
                  <c:v>2.5238424577328153</c:v>
                </c:pt>
                <c:pt idx="241">
                  <c:v>2.5236529291267669</c:v>
                </c:pt>
                <c:pt idx="242">
                  <c:v>2.5234780770459713</c:v>
                </c:pt>
                <c:pt idx="243">
                  <c:v>2.5233173261289581</c:v>
                </c:pt>
                <c:pt idx="244">
                  <c:v>2.5231701596022535</c:v>
                </c:pt>
                <c:pt idx="245">
                  <c:v>2.5230361148528377</c:v>
                </c:pt>
                <c:pt idx="246">
                  <c:v>2.5229147795639841</c:v>
                </c:pt>
                <c:pt idx="247">
                  <c:v>2.5228057883533559</c:v>
                </c:pt>
                <c:pt idx="248">
                  <c:v>2.5227088198585239</c:v>
                </c:pt>
                <c:pt idx="249">
                  <c:v>2.5226235942272242</c:v>
                </c:pt>
                <c:pt idx="250">
                  <c:v>2.5225498709726741</c:v>
                </c:pt>
                <c:pt idx="251">
                  <c:v>2.5224874471630567</c:v>
                </c:pt>
                <c:pt idx="252">
                  <c:v>2.5224361559205972</c:v>
                </c:pt>
                <c:pt idx="253">
                  <c:v>2.5223958652062315</c:v>
                </c:pt>
                <c:pt idx="254">
                  <c:v>2.5223664768755309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1.3381587752732875E-2</c:v>
                </c:pt>
                <c:pt idx="2">
                  <c:v>5.417744928378939E-2</c:v>
                </c:pt>
                <c:pt idx="3">
                  <c:v>0.12409844524052979</c:v>
                </c:pt>
                <c:pt idx="4">
                  <c:v>0.22498680334121374</c:v>
                </c:pt>
                <c:pt idx="5">
                  <c:v>0.3566781668680335</c:v>
                </c:pt>
                <c:pt idx="6">
                  <c:v>0.51338896225863906</c:v>
                </c:pt>
                <c:pt idx="7">
                  <c:v>0.68032747893818435</c:v>
                </c:pt>
                <c:pt idx="8">
                  <c:v>0.83535621882718636</c:v>
                </c:pt>
                <c:pt idx="9">
                  <c:v>0.95843481562704957</c:v>
                </c:pt>
                <c:pt idx="10">
                  <c:v>1.0413709054401954</c:v>
                </c:pt>
                <c:pt idx="11">
                  <c:v>1.088198668202879</c:v>
                </c:pt>
                <c:pt idx="12">
                  <c:v>1.1084931388167647</c:v>
                </c:pt>
                <c:pt idx="13">
                  <c:v>1.1115674913544578</c:v>
                </c:pt>
                <c:pt idx="14">
                  <c:v>1.1042853807893167</c:v>
                </c:pt>
                <c:pt idx="15">
                  <c:v>1.0910887056554814</c:v>
                </c:pt>
                <c:pt idx="16">
                  <c:v>1.0746723113287839</c:v>
                </c:pt>
                <c:pt idx="17">
                  <c:v>1.0566195191746961</c:v>
                </c:pt>
                <c:pt idx="18">
                  <c:v>1.037845448076042</c:v>
                </c:pt>
                <c:pt idx="19">
                  <c:v>1.0188735417218833</c:v>
                </c:pt>
                <c:pt idx="20">
                  <c:v>1</c:v>
                </c:pt>
                <c:pt idx="21">
                  <c:v>0.98138965031546732</c:v>
                </c:pt>
                <c:pt idx="22">
                  <c:v>0.9631314900157173</c:v>
                </c:pt>
                <c:pt idx="23">
                  <c:v>0.94527085224831742</c:v>
                </c:pt>
                <c:pt idx="24">
                  <c:v>0.92782806402903806</c:v>
                </c:pt>
                <c:pt idx="25">
                  <c:v>0.91080928195834676</c:v>
                </c:pt>
                <c:pt idx="26">
                  <c:v>0.89421277942398358</c:v>
                </c:pt>
                <c:pt idx="27">
                  <c:v>0.87803257847930805</c:v>
                </c:pt>
                <c:pt idx="28">
                  <c:v>0.86226052787537666</c:v>
                </c:pt>
                <c:pt idx="29">
                  <c:v>0.84688747208411574</c:v>
                </c:pt>
                <c:pt idx="30">
                  <c:v>0.83190389076840643</c:v>
                </c:pt>
                <c:pt idx="31">
                  <c:v>0.81730023270626317</c:v>
                </c:pt>
                <c:pt idx="32">
                  <c:v>0.80306707646186837</c:v>
                </c:pt>
                <c:pt idx="33">
                  <c:v>0.78919519566771856</c:v>
                </c:pt>
                <c:pt idx="34">
                  <c:v>0.77567557435627821</c:v>
                </c:pt>
                <c:pt idx="35">
                  <c:v>0.76249939843818415</c:v>
                </c:pt>
                <c:pt idx="36">
                  <c:v>0.74965803791257413</c:v>
                </c:pt>
                <c:pt idx="37">
                  <c:v>0.73714302759003214</c:v>
                </c:pt>
                <c:pt idx="38">
                  <c:v>0.72494605013826496</c:v>
                </c:pt>
                <c:pt idx="39">
                  <c:v>0.71305892299604012</c:v>
                </c:pt>
                <c:pt idx="40">
                  <c:v>0.70147358945789828</c:v>
                </c:pt>
                <c:pt idx="41">
                  <c:v>0.69018211359494852</c:v>
                </c:pt>
                <c:pt idx="42">
                  <c:v>0.67917667839265561</c:v>
                </c:pt>
                <c:pt idx="43">
                  <c:v>0.6684495864018013</c:v>
                </c:pt>
                <c:pt idx="44">
                  <c:v>0.65799326222138399</c:v>
                </c:pt>
                <c:pt idx="45">
                  <c:v>0.6478002562073838</c:v>
                </c:pt>
                <c:pt idx="46">
                  <c:v>0.63786324889712176</c:v>
                </c:pt>
                <c:pt idx="47">
                  <c:v>0.62817505573754728</c:v>
                </c:pt>
                <c:pt idx="48">
                  <c:v>0.61872863179787141</c:v>
                </c:pt>
                <c:pt idx="49">
                  <c:v>0.60951707622796236</c:v>
                </c:pt>
                <c:pt idx="50">
                  <c:v>0.60053363629265111</c:v>
                </c:pt>
                <c:pt idx="51">
                  <c:v>0.59177171086846048</c:v>
                </c:pt>
                <c:pt idx="52">
                  <c:v>0.58322485333450935</c:v>
                </c:pt>
                <c:pt idx="53">
                  <c:v>0.57488677382466224</c:v>
                </c:pt>
                <c:pt idx="54">
                  <c:v>0.56675134083498491</c:v>
                </c:pt>
                <c:pt idx="55">
                  <c:v>0.55881258220054653</c:v>
                </c:pt>
                <c:pt idx="56">
                  <c:v>0.55106468546997323</c:v>
                </c:pt>
                <c:pt idx="57">
                  <c:v>0.54350199771592356</c:v>
                </c:pt>
                <c:pt idx="58">
                  <c:v>0.53611902482589768</c:v>
                </c:pt>
                <c:pt idx="59">
                  <c:v>0.52891043032122231</c:v>
                </c:pt>
                <c:pt idx="60">
                  <c:v>0.52187103375337396</c:v>
                </c:pt>
                <c:pt idx="61">
                  <c:v>0.51499580872660644</c:v>
                </c:pt>
                <c:pt idx="62">
                  <c:v>0.50827988059442153</c:v>
                </c:pt>
                <c:pt idx="63">
                  <c:v>0.50171852387529714</c:v>
                </c:pt>
                <c:pt idx="64">
                  <c:v>0.49530715943034731</c:v>
                </c:pt>
                <c:pt idx="65">
                  <c:v>0.48904135144259447</c:v>
                </c:pt>
                <c:pt idx="66">
                  <c:v>0.48291680423433553</c:v>
                </c:pt>
                <c:pt idx="67">
                  <c:v>0.47692935895585264</c:v>
                </c:pt>
                <c:pt idx="68">
                  <c:v>0.47107499017554044</c:v>
                </c:pt>
                <c:pt idx="69">
                  <c:v>0.46534980239841822</c:v>
                </c:pt>
                <c:pt idx="70">
                  <c:v>0.45975002653709224</c:v>
                </c:pt>
                <c:pt idx="71">
                  <c:v>0.45427201635642034</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0.91758925269460456</c:v>
                </c:pt>
                <c:pt idx="1">
                  <c:v>0.91758925269460456</c:v>
                </c:pt>
                <c:pt idx="2">
                  <c:v>0.91758925269460456</c:v>
                </c:pt>
                <c:pt idx="3">
                  <c:v>0.91758925269460456</c:v>
                </c:pt>
                <c:pt idx="4">
                  <c:v>0.91758925269460456</c:v>
                </c:pt>
                <c:pt idx="5">
                  <c:v>0.91758925269460456</c:v>
                </c:pt>
                <c:pt idx="6">
                  <c:v>0.91758925269460456</c:v>
                </c:pt>
                <c:pt idx="7">
                  <c:v>0.91758925269460456</c:v>
                </c:pt>
                <c:pt idx="8">
                  <c:v>0.91758925269460456</c:v>
                </c:pt>
                <c:pt idx="11">
                  <c:v>0.91758925269460456</c:v>
                </c:pt>
                <c:pt idx="12">
                  <c:v>0.91758925269460456</c:v>
                </c:pt>
                <c:pt idx="15">
                  <c:v>0.91758925269460456</c:v>
                </c:pt>
                <c:pt idx="16">
                  <c:v>0.91758925269460456</c:v>
                </c:pt>
                <c:pt idx="17">
                  <c:v>0.91758925269460456</c:v>
                </c:pt>
                <c:pt idx="18">
                  <c:v>0.91758925269460456</c:v>
                </c:pt>
                <c:pt idx="19">
                  <c:v>0.91758925269460456</c:v>
                </c:pt>
                <c:pt idx="20">
                  <c:v>0.91758925269460456</c:v>
                </c:pt>
                <c:pt idx="21">
                  <c:v>0.91758925269460456</c:v>
                </c:pt>
                <c:pt idx="22">
                  <c:v>0.91758925269460456</c:v>
                </c:pt>
                <c:pt idx="23">
                  <c:v>0.91758925269460456</c:v>
                </c:pt>
                <c:pt idx="24">
                  <c:v>0.91758925269460456</c:v>
                </c:pt>
                <c:pt idx="25">
                  <c:v>0.91758925269460456</c:v>
                </c:pt>
                <c:pt idx="26">
                  <c:v>0.91758925269460456</c:v>
                </c:pt>
                <c:pt idx="27">
                  <c:v>0.91758925269460456</c:v>
                </c:pt>
                <c:pt idx="28">
                  <c:v>0.91758925269460456</c:v>
                </c:pt>
                <c:pt idx="29">
                  <c:v>0.91758925269460456</c:v>
                </c:pt>
                <c:pt idx="30">
                  <c:v>0.91758925269460456</c:v>
                </c:pt>
                <c:pt idx="31">
                  <c:v>0.91758925269460456</c:v>
                </c:pt>
                <c:pt idx="32">
                  <c:v>0.91758925269460456</c:v>
                </c:pt>
                <c:pt idx="33">
                  <c:v>0.91758925269460456</c:v>
                </c:pt>
                <c:pt idx="34">
                  <c:v>0.91758925269460456</c:v>
                </c:pt>
                <c:pt idx="35">
                  <c:v>0.91758925269460456</c:v>
                </c:pt>
                <c:pt idx="36">
                  <c:v>0.91758925269460456</c:v>
                </c:pt>
                <c:pt idx="37">
                  <c:v>0.91758925269460456</c:v>
                </c:pt>
                <c:pt idx="38">
                  <c:v>0.91758925269460456</c:v>
                </c:pt>
                <c:pt idx="39">
                  <c:v>0.91758925269460456</c:v>
                </c:pt>
                <c:pt idx="40">
                  <c:v>0.91758925269460456</c:v>
                </c:pt>
                <c:pt idx="41">
                  <c:v>0.91758925269460456</c:v>
                </c:pt>
                <c:pt idx="42">
                  <c:v>0.91758925269460456</c:v>
                </c:pt>
                <c:pt idx="43">
                  <c:v>0.91758925269460456</c:v>
                </c:pt>
                <c:pt idx="44">
                  <c:v>0.91758925269460456</c:v>
                </c:pt>
                <c:pt idx="45">
                  <c:v>0.91758925269460456</c:v>
                </c:pt>
                <c:pt idx="46">
                  <c:v>0.91758925269460456</c:v>
                </c:pt>
                <c:pt idx="47">
                  <c:v>0.91758925269460456</c:v>
                </c:pt>
                <c:pt idx="48">
                  <c:v>0.91758925269460456</c:v>
                </c:pt>
                <c:pt idx="49">
                  <c:v>0.91758925269460456</c:v>
                </c:pt>
                <c:pt idx="50">
                  <c:v>0.91758925269460456</c:v>
                </c:pt>
                <c:pt idx="51">
                  <c:v>0.91758925269460456</c:v>
                </c:pt>
                <c:pt idx="52">
                  <c:v>0.91758925269460456</c:v>
                </c:pt>
                <c:pt idx="53">
                  <c:v>0.91758925269460456</c:v>
                </c:pt>
                <c:pt idx="54">
                  <c:v>0.91758925269460456</c:v>
                </c:pt>
                <c:pt idx="55">
                  <c:v>0.91758925269460456</c:v>
                </c:pt>
                <c:pt idx="56">
                  <c:v>0.91758925269460456</c:v>
                </c:pt>
                <c:pt idx="57">
                  <c:v>0.91758925269460456</c:v>
                </c:pt>
                <c:pt idx="58">
                  <c:v>0.91758925269460456</c:v>
                </c:pt>
                <c:pt idx="59">
                  <c:v>0.91758925269460456</c:v>
                </c:pt>
                <c:pt idx="60">
                  <c:v>0.91758925269460456</c:v>
                </c:pt>
                <c:pt idx="61">
                  <c:v>0.91758925269460456</c:v>
                </c:pt>
                <c:pt idx="62">
                  <c:v>0.91758925269460456</c:v>
                </c:pt>
                <c:pt idx="63">
                  <c:v>0.91758925269460456</c:v>
                </c:pt>
                <c:pt idx="64">
                  <c:v>0.91758925269460456</c:v>
                </c:pt>
                <c:pt idx="65">
                  <c:v>0.91758925269460456</c:v>
                </c:pt>
                <c:pt idx="66">
                  <c:v>0.91758925269460456</c:v>
                </c:pt>
                <c:pt idx="67">
                  <c:v>0.91758925269460456</c:v>
                </c:pt>
                <c:pt idx="68">
                  <c:v>0.91758925269460456</c:v>
                </c:pt>
                <c:pt idx="69">
                  <c:v>0.91758925269460456</c:v>
                </c:pt>
                <c:pt idx="70">
                  <c:v>0.91758925269460456</c:v>
                </c:pt>
                <c:pt idx="71">
                  <c:v>0.91758925269460456</c:v>
                </c:pt>
                <c:pt idx="72">
                  <c:v>0.91758925269460456</c:v>
                </c:pt>
                <c:pt idx="73">
                  <c:v>0.91758925269460456</c:v>
                </c:pt>
                <c:pt idx="74">
                  <c:v>0.91758925269460456</c:v>
                </c:pt>
                <c:pt idx="75">
                  <c:v>0.91758925269460456</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0.88822196381005514</c:v>
                </c:pt>
                <c:pt idx="1">
                  <c:v>0.88822196381005514</c:v>
                </c:pt>
                <c:pt idx="2">
                  <c:v>0.88822196381005514</c:v>
                </c:pt>
                <c:pt idx="3">
                  <c:v>0.88822196381005514</c:v>
                </c:pt>
                <c:pt idx="4">
                  <c:v>0.88822196381005514</c:v>
                </c:pt>
                <c:pt idx="5">
                  <c:v>0.88822196381005514</c:v>
                </c:pt>
                <c:pt idx="6">
                  <c:v>0.88822196381005514</c:v>
                </c:pt>
                <c:pt idx="7">
                  <c:v>0.88822196381005514</c:v>
                </c:pt>
                <c:pt idx="8">
                  <c:v>0.88822196381005514</c:v>
                </c:pt>
                <c:pt idx="11">
                  <c:v>0.88822196381005514</c:v>
                </c:pt>
                <c:pt idx="12">
                  <c:v>0.88822196381005514</c:v>
                </c:pt>
                <c:pt idx="15">
                  <c:v>0.88822196381005514</c:v>
                </c:pt>
                <c:pt idx="16">
                  <c:v>0.88822196381005514</c:v>
                </c:pt>
                <c:pt idx="17">
                  <c:v>0.88822196381005514</c:v>
                </c:pt>
                <c:pt idx="18">
                  <c:v>0.88822196381005514</c:v>
                </c:pt>
                <c:pt idx="19">
                  <c:v>0.88822196381005514</c:v>
                </c:pt>
                <c:pt idx="20">
                  <c:v>0.88822196381005514</c:v>
                </c:pt>
                <c:pt idx="21">
                  <c:v>0.88822196381005514</c:v>
                </c:pt>
                <c:pt idx="22">
                  <c:v>0.88822196381005514</c:v>
                </c:pt>
                <c:pt idx="23">
                  <c:v>0.88822196381005514</c:v>
                </c:pt>
                <c:pt idx="24">
                  <c:v>0.88822196381005514</c:v>
                </c:pt>
                <c:pt idx="25">
                  <c:v>0.88822196381005514</c:v>
                </c:pt>
                <c:pt idx="26">
                  <c:v>0.88822196381005514</c:v>
                </c:pt>
                <c:pt idx="27">
                  <c:v>0.88822196381005514</c:v>
                </c:pt>
                <c:pt idx="28">
                  <c:v>0.88822196381005514</c:v>
                </c:pt>
                <c:pt idx="29">
                  <c:v>0.88822196381005514</c:v>
                </c:pt>
                <c:pt idx="30">
                  <c:v>0.88822196381005514</c:v>
                </c:pt>
                <c:pt idx="31">
                  <c:v>0.88822196381005514</c:v>
                </c:pt>
                <c:pt idx="32">
                  <c:v>0.88822196381005514</c:v>
                </c:pt>
                <c:pt idx="33">
                  <c:v>0.88822196381005514</c:v>
                </c:pt>
                <c:pt idx="34">
                  <c:v>0.88822196381005514</c:v>
                </c:pt>
                <c:pt idx="35">
                  <c:v>0.88822196381005514</c:v>
                </c:pt>
                <c:pt idx="36">
                  <c:v>0.88822196381005514</c:v>
                </c:pt>
                <c:pt idx="37">
                  <c:v>0.88822196381005514</c:v>
                </c:pt>
                <c:pt idx="38">
                  <c:v>0.88822196381005514</c:v>
                </c:pt>
                <c:pt idx="39">
                  <c:v>0.88822196381005514</c:v>
                </c:pt>
                <c:pt idx="40">
                  <c:v>0.88822196381005514</c:v>
                </c:pt>
                <c:pt idx="41">
                  <c:v>0.88822196381005514</c:v>
                </c:pt>
                <c:pt idx="42">
                  <c:v>0.88822196381005514</c:v>
                </c:pt>
                <c:pt idx="43">
                  <c:v>0.88822196381005514</c:v>
                </c:pt>
                <c:pt idx="44">
                  <c:v>0.88822196381005514</c:v>
                </c:pt>
                <c:pt idx="45">
                  <c:v>0.88822196381005514</c:v>
                </c:pt>
                <c:pt idx="46">
                  <c:v>0.88822196381005514</c:v>
                </c:pt>
                <c:pt idx="47">
                  <c:v>0.88822196381005514</c:v>
                </c:pt>
                <c:pt idx="48">
                  <c:v>0.88822196381005514</c:v>
                </c:pt>
                <c:pt idx="49">
                  <c:v>0.88822196381005514</c:v>
                </c:pt>
                <c:pt idx="50">
                  <c:v>0.88822196381005514</c:v>
                </c:pt>
                <c:pt idx="51">
                  <c:v>0.88822196381005514</c:v>
                </c:pt>
                <c:pt idx="52">
                  <c:v>0.88822196381005514</c:v>
                </c:pt>
                <c:pt idx="53">
                  <c:v>0.88822196381005514</c:v>
                </c:pt>
                <c:pt idx="54">
                  <c:v>0.88822196381005514</c:v>
                </c:pt>
                <c:pt idx="55">
                  <c:v>0.88822196381005514</c:v>
                </c:pt>
                <c:pt idx="56">
                  <c:v>0.88822196381005514</c:v>
                </c:pt>
                <c:pt idx="57">
                  <c:v>0.88822196381005514</c:v>
                </c:pt>
                <c:pt idx="58">
                  <c:v>0.88822196381005514</c:v>
                </c:pt>
                <c:pt idx="59">
                  <c:v>0.88822196381005514</c:v>
                </c:pt>
                <c:pt idx="60">
                  <c:v>0.88822196381005514</c:v>
                </c:pt>
                <c:pt idx="61">
                  <c:v>0.88822196381005514</c:v>
                </c:pt>
                <c:pt idx="62">
                  <c:v>0.88822196381005514</c:v>
                </c:pt>
                <c:pt idx="63">
                  <c:v>0.88822196381005514</c:v>
                </c:pt>
                <c:pt idx="64">
                  <c:v>0.88822196381005514</c:v>
                </c:pt>
                <c:pt idx="65">
                  <c:v>0.88822196381005514</c:v>
                </c:pt>
                <c:pt idx="66">
                  <c:v>0.88822196381005514</c:v>
                </c:pt>
                <c:pt idx="67">
                  <c:v>0.88822196381005514</c:v>
                </c:pt>
                <c:pt idx="68">
                  <c:v>0.88822196381005514</c:v>
                </c:pt>
                <c:pt idx="69">
                  <c:v>0.88822196381005514</c:v>
                </c:pt>
                <c:pt idx="70">
                  <c:v>0.88822196381005514</c:v>
                </c:pt>
                <c:pt idx="71">
                  <c:v>0.88822196381005514</c:v>
                </c:pt>
                <c:pt idx="72">
                  <c:v>0.88822196381005514</c:v>
                </c:pt>
                <c:pt idx="73">
                  <c:v>0.88822196381005514</c:v>
                </c:pt>
                <c:pt idx="74">
                  <c:v>0.88822196381005514</c:v>
                </c:pt>
                <c:pt idx="75">
                  <c:v>0.88822196381005514</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1.3539258276134197E-2</c:v>
                </c:pt>
                <c:pt idx="2">
                  <c:v>5.6901880583870496E-2</c:v>
                </c:pt>
                <c:pt idx="3">
                  <c:v>0.13984193825929001</c:v>
                </c:pt>
                <c:pt idx="4">
                  <c:v>0.28548446682819817</c:v>
                </c:pt>
                <c:pt idx="5">
                  <c:v>0.5511880676626294</c:v>
                </c:pt>
                <c:pt idx="6">
                  <c:v>1.1147972515300919</c:v>
                </c:pt>
                <c:pt idx="7">
                  <c:v>2.9073033723920103</c:v>
                </c:pt>
                <c:pt idx="8">
                  <c:v>65.982311374706612</c:v>
                </c:pt>
                <c:pt idx="9">
                  <c:v>3.8296820391805344</c:v>
                </c:pt>
                <c:pt idx="10">
                  <c:v>2.2875401813263108</c:v>
                </c:pt>
                <c:pt idx="11">
                  <c:v>1.7624365017438699</c:v>
                </c:pt>
                <c:pt idx="12">
                  <c:v>1.5004672680669391</c:v>
                </c:pt>
                <c:pt idx="13">
                  <c:v>1.3448935559389448</c:v>
                </c:pt>
                <c:pt idx="14">
                  <c:v>1.2426601939425483</c:v>
                </c:pt>
                <c:pt idx="15">
                  <c:v>1.1708564513369069</c:v>
                </c:pt>
                <c:pt idx="16">
                  <c:v>1.1179862245368608</c:v>
                </c:pt>
                <c:pt idx="17">
                  <c:v>1.0776565232702939</c:v>
                </c:pt>
                <c:pt idx="18">
                  <c:v>1.0460349125898074</c:v>
                </c:pt>
                <c:pt idx="19">
                  <c:v>1.0206882227977405</c:v>
                </c:pt>
                <c:pt idx="20">
                  <c:v>1</c:v>
                </c:pt>
                <c:pt idx="21">
                  <c:v>0.98285615868546761</c:v>
                </c:pt>
                <c:pt idx="22">
                  <c:v>0.96846513744222229</c:v>
                </c:pt>
                <c:pt idx="23">
                  <c:v>0.95624994441994404</c:v>
                </c:pt>
                <c:pt idx="24">
                  <c:v>0.94578070022765792</c:v>
                </c:pt>
                <c:pt idx="25">
                  <c:v>0.93673102398330643</c:v>
                </c:pt>
                <c:pt idx="26">
                  <c:v>0.92884899567153623</c:v>
                </c:pt>
                <c:pt idx="27">
                  <c:v>0.92193732386469029</c:v>
                </c:pt>
                <c:pt idx="28">
                  <c:v>0.91583949398137088</c:v>
                </c:pt>
                <c:pt idx="29">
                  <c:v>0.91042990009040281</c:v>
                </c:pt>
                <c:pt idx="30">
                  <c:v>0.9056066894433914</c:v>
                </c:pt>
                <c:pt idx="31">
                  <c:v>0.90128649119577431</c:v>
                </c:pt>
                <c:pt idx="32">
                  <c:v>0.89740047728423411</c:v>
                </c:pt>
                <c:pt idx="33">
                  <c:v>0.89389138040295657</c:v>
                </c:pt>
                <c:pt idx="34">
                  <c:v>0.89071120971393802</c:v>
                </c:pt>
                <c:pt idx="35">
                  <c:v>0.88781948202339545</c:v>
                </c:pt>
                <c:pt idx="36">
                  <c:v>0.88518183843945897</c:v>
                </c:pt>
                <c:pt idx="37">
                  <c:v>0.88276895255379617</c:v>
                </c:pt>
                <c:pt idx="38">
                  <c:v>0.88055566138337682</c:v>
                </c:pt>
                <c:pt idx="39">
                  <c:v>0.87852026816628004</c:v>
                </c:pt>
                <c:pt idx="40">
                  <c:v>0.87664397892301127</c:v>
                </c:pt>
                <c:pt idx="41">
                  <c:v>0.87491044400212137</c:v>
                </c:pt>
                <c:pt idx="42">
                  <c:v>0.87330538266090063</c:v>
                </c:pt>
                <c:pt idx="43">
                  <c:v>0.87181627379760918</c:v>
                </c:pt>
                <c:pt idx="44">
                  <c:v>0.87043209974330982</c:v>
                </c:pt>
                <c:pt idx="45">
                  <c:v>0.86914313288454681</c:v>
                </c:pt>
                <c:pt idx="46">
                  <c:v>0.86794075706813556</c:v>
                </c:pt>
                <c:pt idx="47">
                  <c:v>0.86681731741223078</c:v>
                </c:pt>
                <c:pt idx="48">
                  <c:v>0.8657659934410713</c:v>
                </c:pt>
                <c:pt idx="49">
                  <c:v>0.86478069146741188</c:v>
                </c:pt>
                <c:pt idx="50">
                  <c:v>0.86385595293544803</c:v>
                </c:pt>
                <c:pt idx="51">
                  <c:v>0.86298687605887259</c:v>
                </c:pt>
                <c:pt idx="52">
                  <c:v>0.86216904858195154</c:v>
                </c:pt>
                <c:pt idx="53">
                  <c:v>0.86139848988480872</c:v>
                </c:pt>
                <c:pt idx="54">
                  <c:v>0.86067160096953255</c:v>
                </c:pt>
                <c:pt idx="55">
                  <c:v>0.85998512111790382</c:v>
                </c:pt>
                <c:pt idx="56">
                  <c:v>0.85933609021729929</c:v>
                </c:pt>
                <c:pt idx="57">
                  <c:v>0.85872181591886365</c:v>
                </c:pt>
                <c:pt idx="58">
                  <c:v>0.85813984492882056</c:v>
                </c:pt>
                <c:pt idx="59">
                  <c:v>0.85758793784607812</c:v>
                </c:pt>
                <c:pt idx="60">
                  <c:v>0.85706404705182648</c:v>
                </c:pt>
                <c:pt idx="61">
                  <c:v>0.85656629723333155</c:v>
                </c:pt>
                <c:pt idx="62">
                  <c:v>0.85609296818764824</c:v>
                </c:pt>
                <c:pt idx="63">
                  <c:v>0.85564247960393747</c:v>
                </c:pt>
                <c:pt idx="64">
                  <c:v>0.85521337756731175</c:v>
                </c:pt>
                <c:pt idx="65">
                  <c:v>0.85480432256424543</c:v>
                </c:pt>
                <c:pt idx="66">
                  <c:v>0.8544140788008574</c:v>
                </c:pt>
                <c:pt idx="67">
                  <c:v>0.85404150467169748</c:v>
                </c:pt>
                <c:pt idx="68">
                  <c:v>0.8536855442390574</c:v>
                </c:pt>
                <c:pt idx="69">
                  <c:v>0.85334521960166687</c:v>
                </c:pt>
                <c:pt idx="70">
                  <c:v>0.85301962404793585</c:v>
                </c:pt>
                <c:pt idx="71">
                  <c:v>0.85270791590249118</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24.47224933983679</c:v>
                </c:pt>
                <c:pt idx="1">
                  <c:v>24.479470320501491</c:v>
                </c:pt>
                <c:pt idx="2">
                  <c:v>24.477249234660686</c:v>
                </c:pt>
                <c:pt idx="3">
                  <c:v>24.478888428946966</c:v>
                </c:pt>
                <c:pt idx="4">
                  <c:v>24.480356361450596</c:v>
                </c:pt>
                <c:pt idx="5">
                  <c:v>24.47818121777879</c:v>
                </c:pt>
                <c:pt idx="6">
                  <c:v>24.477426646378458</c:v>
                </c:pt>
                <c:pt idx="7">
                  <c:v>24.470456698650459</c:v>
                </c:pt>
                <c:pt idx="8">
                  <c:v>24.467455055999785</c:v>
                </c:pt>
                <c:pt idx="9">
                  <c:v>24.459875060406517</c:v>
                </c:pt>
                <c:pt idx="10">
                  <c:v>24.458723646775525</c:v>
                </c:pt>
                <c:pt idx="11">
                  <c:v>24.454483176133472</c:v>
                </c:pt>
                <c:pt idx="12">
                  <c:v>24.455574910680806</c:v>
                </c:pt>
                <c:pt idx="13">
                  <c:v>24.452621129095689</c:v>
                </c:pt>
                <c:pt idx="14">
                  <c:v>24.451479723197838</c:v>
                </c:pt>
                <c:pt idx="15">
                  <c:v>24.445894018830693</c:v>
                </c:pt>
                <c:pt idx="16">
                  <c:v>24.440544431677552</c:v>
                </c:pt>
                <c:pt idx="17">
                  <c:v>24.433609507847571</c:v>
                </c:pt>
                <c:pt idx="18">
                  <c:v>24.427873019654591</c:v>
                </c:pt>
                <c:pt idx="19">
                  <c:v>24.424044465153091</c:v>
                </c:pt>
                <c:pt idx="20">
                  <c:v>24.421111043582961</c:v>
                </c:pt>
                <c:pt idx="21">
                  <c:v>24.42038968207309</c:v>
                </c:pt>
                <c:pt idx="22">
                  <c:v>24.417602900508772</c:v>
                </c:pt>
                <c:pt idx="23">
                  <c:v>24.415369779660878</c:v>
                </c:pt>
                <c:pt idx="24">
                  <c:v>24.409079087843072</c:v>
                </c:pt>
                <c:pt idx="25">
                  <c:v>24.403727995045315</c:v>
                </c:pt>
                <c:pt idx="26">
                  <c:v>24.395876493376335</c:v>
                </c:pt>
                <c:pt idx="27">
                  <c:v>24.3912741796095</c:v>
                </c:pt>
                <c:pt idx="28">
                  <c:v>24.386429236439721</c:v>
                </c:pt>
                <c:pt idx="29">
                  <c:v>24.385055027505491</c:v>
                </c:pt>
                <c:pt idx="30">
                  <c:v>24.382906788416133</c:v>
                </c:pt>
                <c:pt idx="31">
                  <c:v>24.381417651956067</c:v>
                </c:pt>
                <c:pt idx="32">
                  <c:v>24.37751824283599</c:v>
                </c:pt>
                <c:pt idx="33">
                  <c:v>24.372330485406543</c:v>
                </c:pt>
                <c:pt idx="34">
                  <c:v>24.365800009460202</c:v>
                </c:pt>
                <c:pt idx="35">
                  <c:v>24.359167983140825</c:v>
                </c:pt>
                <c:pt idx="36">
                  <c:v>24.354220492399989</c:v>
                </c:pt>
                <c:pt idx="37">
                  <c:v>24.350429171369122</c:v>
                </c:pt>
                <c:pt idx="38">
                  <c:v>24.349131503112144</c:v>
                </c:pt>
                <c:pt idx="39">
                  <c:v>24.347279587125389</c:v>
                </c:pt>
                <c:pt idx="40">
                  <c:v>24.345925745289577</c:v>
                </c:pt>
                <c:pt idx="41">
                  <c:v>24.341588615532093</c:v>
                </c:pt>
                <c:pt idx="42">
                  <c:v>24.336904812992085</c:v>
                </c:pt>
                <c:pt idx="43">
                  <c:v>24.329812943950241</c:v>
                </c:pt>
                <c:pt idx="44">
                  <c:v>24.324428981686395</c:v>
                </c:pt>
                <c:pt idx="45">
                  <c:v>24.319036840732309</c:v>
                </c:pt>
                <c:pt idx="46">
                  <c:v>24.316904311365793</c:v>
                </c:pt>
                <c:pt idx="47">
                  <c:v>24.314865616627479</c:v>
                </c:pt>
                <c:pt idx="48">
                  <c:v>24.31445029770645</c:v>
                </c:pt>
                <c:pt idx="49">
                  <c:v>24.311836623480772</c:v>
                </c:pt>
                <c:pt idx="50">
                  <c:v>24.308702170870536</c:v>
                </c:pt>
                <c:pt idx="51">
                  <c:v>24.302714821909106</c:v>
                </c:pt>
                <c:pt idx="52">
                  <c:v>24.2970834388552</c:v>
                </c:pt>
                <c:pt idx="53">
                  <c:v>24.290813450039984</c:v>
                </c:pt>
                <c:pt idx="54">
                  <c:v>24.287201419024939</c:v>
                </c:pt>
                <c:pt idx="55">
                  <c:v>24.284332469399754</c:v>
                </c:pt>
                <c:pt idx="56">
                  <c:v>24.283921789079219</c:v>
                </c:pt>
                <c:pt idx="57">
                  <c:v>24.28247730185123</c:v>
                </c:pt>
                <c:pt idx="58">
                  <c:v>24.281450497815293</c:v>
                </c:pt>
                <c:pt idx="59">
                  <c:v>24.277526215113092</c:v>
                </c:pt>
                <c:pt idx="60">
                  <c:v>24.275153338677764</c:v>
                </c:pt>
                <c:pt idx="61">
                  <c:v>24.271167791771578</c:v>
                </c:pt>
                <c:pt idx="62">
                  <c:v>24.27822527320378</c:v>
                </c:pt>
                <c:pt idx="63">
                  <c:v>24.237463888452663</c:v>
                </c:pt>
                <c:pt idx="64">
                  <c:v>24.138150779672987</c:v>
                </c:pt>
                <c:pt idx="65">
                  <c:v>24.044112247499996</c:v>
                </c:pt>
                <c:pt idx="66">
                  <c:v>23.957301353841668</c:v>
                </c:pt>
                <c:pt idx="67">
                  <c:v>23.880715279425182</c:v>
                </c:pt>
                <c:pt idx="68">
                  <c:v>23.807047062771439</c:v>
                </c:pt>
                <c:pt idx="69">
                  <c:v>23.742165329151486</c:v>
                </c:pt>
                <c:pt idx="70">
                  <c:v>23.680331793729696</c:v>
                </c:pt>
                <c:pt idx="71">
                  <c:v>23.628378922631562</c:v>
                </c:pt>
                <c:pt idx="72">
                  <c:v>23.580671708590913</c:v>
                </c:pt>
                <c:pt idx="73">
                  <c:v>23.542419446880459</c:v>
                </c:pt>
                <c:pt idx="74">
                  <c:v>23.507031073721365</c:v>
                </c:pt>
                <c:pt idx="75">
                  <c:v>23.477660281344011</c:v>
                </c:pt>
                <c:pt idx="76">
                  <c:v>23.448611867004434</c:v>
                </c:pt>
                <c:pt idx="77">
                  <c:v>23.422720679844829</c:v>
                </c:pt>
                <c:pt idx="78">
                  <c:v>23.397428155745473</c:v>
                </c:pt>
                <c:pt idx="79">
                  <c:v>23.375534680168499</c:v>
                </c:pt>
                <c:pt idx="80">
                  <c:v>23.35699867806904</c:v>
                </c:pt>
                <c:pt idx="81">
                  <c:v>23.342404742576594</c:v>
                </c:pt>
                <c:pt idx="82">
                  <c:v>23.332193889139244</c:v>
                </c:pt>
                <c:pt idx="83">
                  <c:v>23.323526794334466</c:v>
                </c:pt>
                <c:pt idx="84">
                  <c:v>23.317448890820806</c:v>
                </c:pt>
                <c:pt idx="85">
                  <c:v>23.309568498639297</c:v>
                </c:pt>
                <c:pt idx="86">
                  <c:v>23.303356771263918</c:v>
                </c:pt>
                <c:pt idx="87">
                  <c:v>23.295032235238473</c:v>
                </c:pt>
                <c:pt idx="88">
                  <c:v>23.290305082277378</c:v>
                </c:pt>
                <c:pt idx="89">
                  <c:v>23.285504695691571</c:v>
                </c:pt>
                <c:pt idx="90">
                  <c:v>23.285812139904063</c:v>
                </c:pt>
                <c:pt idx="91">
                  <c:v>23.286342133590445</c:v>
                </c:pt>
                <c:pt idx="92">
                  <c:v>23.290047377924658</c:v>
                </c:pt>
                <c:pt idx="93">
                  <c:v>23.292035056286952</c:v>
                </c:pt>
                <c:pt idx="94">
                  <c:v>23.294192349450583</c:v>
                </c:pt>
                <c:pt idx="95">
                  <c:v>23.294349763458872</c:v>
                </c:pt>
                <c:pt idx="96">
                  <c:v>23.294391750306289</c:v>
                </c:pt>
                <c:pt idx="97">
                  <c:v>23.295312573824457</c:v>
                </c:pt>
                <c:pt idx="98">
                  <c:v>23.297443298036303</c:v>
                </c:pt>
                <c:pt idx="99">
                  <c:v>23.302848538514425</c:v>
                </c:pt>
                <c:pt idx="100">
                  <c:v>23.308477075282767</c:v>
                </c:pt>
                <c:pt idx="101">
                  <c:v>23.31649540364743</c:v>
                </c:pt>
                <c:pt idx="102">
                  <c:v>23.321614473871282</c:v>
                </c:pt>
                <c:pt idx="103">
                  <c:v>23.327556474811409</c:v>
                </c:pt>
                <c:pt idx="104">
                  <c:v>23.329516412231076</c:v>
                </c:pt>
                <c:pt idx="105">
                  <c:v>23.333419123593803</c:v>
                </c:pt>
                <c:pt idx="106">
                  <c:v>23.335500247990129</c:v>
                </c:pt>
                <c:pt idx="107">
                  <c:v>23.341593024465698</c:v>
                </c:pt>
                <c:pt idx="108">
                  <c:v>23.347526870089268</c:v>
                </c:pt>
                <c:pt idx="109">
                  <c:v>23.356565826817317</c:v>
                </c:pt>
                <c:pt idx="110">
                  <c:v>23.364304633182581</c:v>
                </c:pt>
                <c:pt idx="111">
                  <c:v>23.371895585896979</c:v>
                </c:pt>
                <c:pt idx="112">
                  <c:v>23.377215458571001</c:v>
                </c:pt>
                <c:pt idx="113">
                  <c:v>23.381021089212279</c:v>
                </c:pt>
                <c:pt idx="114">
                  <c:v>23.384772307088777</c:v>
                </c:pt>
                <c:pt idx="115">
                  <c:v>23.388327239095542</c:v>
                </c:pt>
                <c:pt idx="116">
                  <c:v>23.394935785260873</c:v>
                </c:pt>
                <c:pt idx="117">
                  <c:v>23.401567052563795</c:v>
                </c:pt>
                <c:pt idx="118">
                  <c:v>23.411338822713081</c:v>
                </c:pt>
                <c:pt idx="119">
                  <c:v>23.418558297926339</c:v>
                </c:pt>
                <c:pt idx="120">
                  <c:v>23.426930553944789</c:v>
                </c:pt>
                <c:pt idx="121">
                  <c:v>23.430845338194331</c:v>
                </c:pt>
                <c:pt idx="122">
                  <c:v>23.435888578719357</c:v>
                </c:pt>
                <c:pt idx="123">
                  <c:v>23.43806796961853</c:v>
                </c:pt>
                <c:pt idx="124">
                  <c:v>23.44347114400157</c:v>
                </c:pt>
                <c:pt idx="125">
                  <c:v>23.448510768726159</c:v>
                </c:pt>
                <c:pt idx="126">
                  <c:v>23.456993841313651</c:v>
                </c:pt>
                <c:pt idx="127">
                  <c:v>23.464893709021119</c:v>
                </c:pt>
                <c:pt idx="128">
                  <c:v>23.473324561599672</c:v>
                </c:pt>
                <c:pt idx="129">
                  <c:v>23.479654489417747</c:v>
                </c:pt>
                <c:pt idx="130">
                  <c:v>23.484230063110225</c:v>
                </c:pt>
                <c:pt idx="131">
                  <c:v>23.487777504366846</c:v>
                </c:pt>
                <c:pt idx="132">
                  <c:v>23.490441813386759</c:v>
                </c:pt>
                <c:pt idx="133">
                  <c:v>23.495281661897476</c:v>
                </c:pt>
                <c:pt idx="134">
                  <c:v>23.500428877321852</c:v>
                </c:pt>
                <c:pt idx="135">
                  <c:v>23.508887663148208</c:v>
                </c:pt>
                <c:pt idx="136">
                  <c:v>23.515964646414478</c:v>
                </c:pt>
                <c:pt idx="137">
                  <c:v>23.524502289520296</c:v>
                </c:pt>
                <c:pt idx="138">
                  <c:v>23.529112926054076</c:v>
                </c:pt>
                <c:pt idx="139">
                  <c:v>23.534174214008726</c:v>
                </c:pt>
                <c:pt idx="140">
                  <c:v>23.535773743166644</c:v>
                </c:pt>
                <c:pt idx="141">
                  <c:v>23.539651250156091</c:v>
                </c:pt>
                <c:pt idx="142">
                  <c:v>23.542671940949546</c:v>
                </c:pt>
                <c:pt idx="143">
                  <c:v>23.549401198625212</c:v>
                </c:pt>
                <c:pt idx="144">
                  <c:v>23.555863940351195</c:v>
                </c:pt>
                <c:pt idx="145">
                  <c:v>23.564176807943667</c:v>
                </c:pt>
                <c:pt idx="146">
                  <c:v>23.570379516733411</c:v>
                </c:pt>
                <c:pt idx="147">
                  <c:v>23.575754374340168</c:v>
                </c:pt>
                <c:pt idx="148">
                  <c:v>23.578679137343709</c:v>
                </c:pt>
                <c:pt idx="149">
                  <c:v>23.580994115925442</c:v>
                </c:pt>
                <c:pt idx="150">
                  <c:v>23.583497707837836</c:v>
                </c:pt>
                <c:pt idx="151">
                  <c:v>23.587223955052771</c:v>
                </c:pt>
                <c:pt idx="152">
                  <c:v>23.593159105293061</c:v>
                </c:pt>
                <c:pt idx="153">
                  <c:v>23.599756522562203</c:v>
                </c:pt>
                <c:pt idx="154">
                  <c:v>23.607358876815521</c:v>
                </c:pt>
                <c:pt idx="155">
                  <c:v>23.612840998290011</c:v>
                </c:pt>
                <c:pt idx="156">
                  <c:v>23.617677596345146</c:v>
                </c:pt>
                <c:pt idx="157">
                  <c:v>23.619491036374093</c:v>
                </c:pt>
                <c:pt idx="158">
                  <c:v>23.621947867924643</c:v>
                </c:pt>
                <c:pt idx="159">
                  <c:v>23.62341815559639</c:v>
                </c:pt>
                <c:pt idx="160">
                  <c:v>23.627955617145275</c:v>
                </c:pt>
                <c:pt idx="161">
                  <c:v>23.632707255487226</c:v>
                </c:pt>
                <c:pt idx="162">
                  <c:v>23.640157802869137</c:v>
                </c:pt>
                <c:pt idx="163">
                  <c:v>23.64602845527034</c:v>
                </c:pt>
                <c:pt idx="164">
                  <c:v>23.652082393493462</c:v>
                </c:pt>
                <c:pt idx="165">
                  <c:v>23.654915832074252</c:v>
                </c:pt>
                <c:pt idx="166">
                  <c:v>23.657380356181331</c:v>
                </c:pt>
                <c:pt idx="167">
                  <c:v>23.658223981907039</c:v>
                </c:pt>
                <c:pt idx="168">
                  <c:v>23.660669995306652</c:v>
                </c:pt>
                <c:pt idx="169">
                  <c:v>23.664090658120035</c:v>
                </c:pt>
                <c:pt idx="170">
                  <c:v>23.669669096974424</c:v>
                </c:pt>
                <c:pt idx="171">
                  <c:v>23.676054785475507</c:v>
                </c:pt>
                <c:pt idx="172">
                  <c:v>23.682043740197905</c:v>
                </c:pt>
                <c:pt idx="173">
                  <c:v>23.687018920610342</c:v>
                </c:pt>
                <c:pt idx="174">
                  <c:v>23.689418621970578</c:v>
                </c:pt>
                <c:pt idx="175">
                  <c:v>23.691359378011068</c:v>
                </c:pt>
                <c:pt idx="176">
                  <c:v>23.691706215041592</c:v>
                </c:pt>
                <c:pt idx="177">
                  <c:v>23.694519111048134</c:v>
                </c:pt>
                <c:pt idx="178">
                  <c:v>23.697301376963097</c:v>
                </c:pt>
                <c:pt idx="179">
                  <c:v>23.703715736299724</c:v>
                </c:pt>
                <c:pt idx="180">
                  <c:v>23.708806800459815</c:v>
                </c:pt>
                <c:pt idx="181">
                  <c:v>23.715623812722161</c:v>
                </c:pt>
                <c:pt idx="182">
                  <c:v>23.718638523853038</c:v>
                </c:pt>
                <c:pt idx="183">
                  <c:v>23.7220394971967</c:v>
                </c:pt>
                <c:pt idx="184">
                  <c:v>23.721961833560872</c:v>
                </c:pt>
                <c:pt idx="185">
                  <c:v>23.723771191171547</c:v>
                </c:pt>
                <c:pt idx="186">
                  <c:v>23.72465655049232</c:v>
                </c:pt>
                <c:pt idx="187">
                  <c:v>23.728617172024627</c:v>
                </c:pt>
                <c:pt idx="188">
                  <c:v>23.731720392958636</c:v>
                </c:pt>
                <c:pt idx="189">
                  <c:v>23.735203659260613</c:v>
                </c:pt>
                <c:pt idx="190">
                  <c:v>23.732118139669936</c:v>
                </c:pt>
                <c:pt idx="191">
                  <c:v>23.757555430279982</c:v>
                </c:pt>
                <c:pt idx="192">
                  <c:v>23.849269702074558</c:v>
                </c:pt>
                <c:pt idx="193">
                  <c:v>23.948585420499274</c:v>
                </c:pt>
                <c:pt idx="194">
                  <c:v>24.034511541493586</c:v>
                </c:pt>
                <c:pt idx="195">
                  <c:v>24.113934959699648</c:v>
                </c:pt>
                <c:pt idx="196">
                  <c:v>24.187405755508593</c:v>
                </c:pt>
                <c:pt idx="197">
                  <c:v>24.254318549546319</c:v>
                </c:pt>
                <c:pt idx="198">
                  <c:v>24.316157327343721</c:v>
                </c:pt>
                <c:pt idx="199">
                  <c:v>24.369706321859518</c:v>
                </c:pt>
                <c:pt idx="200">
                  <c:v>24.417444957584191</c:v>
                </c:pt>
                <c:pt idx="201">
                  <c:v>24.457031715290022</c:v>
                </c:pt>
                <c:pt idx="202">
                  <c:v>24.492394486309216</c:v>
                </c:pt>
                <c:pt idx="203">
                  <c:v>24.52293677408975</c:v>
                </c:pt>
                <c:pt idx="204">
                  <c:v>24.551871548259555</c:v>
                </c:pt>
                <c:pt idx="205">
                  <c:v>24.578819679293257</c:v>
                </c:pt>
                <c:pt idx="206">
                  <c:v>24.603919078387577</c:v>
                </c:pt>
                <c:pt idx="207">
                  <c:v>24.626762535659083</c:v>
                </c:pt>
                <c:pt idx="208">
                  <c:v>24.645065895369648</c:v>
                </c:pt>
                <c:pt idx="209">
                  <c:v>24.66047871864053</c:v>
                </c:pt>
                <c:pt idx="210">
                  <c:v>24.670478841291867</c:v>
                </c:pt>
                <c:pt idx="211">
                  <c:v>24.679789850419752</c:v>
                </c:pt>
                <c:pt idx="212">
                  <c:v>24.685749061845613</c:v>
                </c:pt>
                <c:pt idx="213">
                  <c:v>24.69404917759843</c:v>
                </c:pt>
                <c:pt idx="214">
                  <c:v>24.700298646602203</c:v>
                </c:pt>
                <c:pt idx="215">
                  <c:v>24.708779215835065</c:v>
                </c:pt>
                <c:pt idx="216">
                  <c:v>24.713745219211042</c:v>
                </c:pt>
                <c:pt idx="217">
                  <c:v>24.71842152951141</c:v>
                </c:pt>
                <c:pt idx="218">
                  <c:v>24.718567828790867</c:v>
                </c:pt>
                <c:pt idx="219">
                  <c:v>24.717649676470565</c:v>
                </c:pt>
                <c:pt idx="220">
                  <c:v>24.714589714469366</c:v>
                </c:pt>
                <c:pt idx="221">
                  <c:v>24.712001833898256</c:v>
                </c:pt>
                <c:pt idx="222">
                  <c:v>24.710620962209816</c:v>
                </c:pt>
                <c:pt idx="223">
                  <c:v>24.709736166469472</c:v>
                </c:pt>
                <c:pt idx="224">
                  <c:v>24.710511174293842</c:v>
                </c:pt>
                <c:pt idx="225">
                  <c:v>24.708843644224178</c:v>
                </c:pt>
                <c:pt idx="226">
                  <c:v>24.707462775006267</c:v>
                </c:pt>
                <c:pt idx="227">
                  <c:v>24.701407052401272</c:v>
                </c:pt>
                <c:pt idx="228">
                  <c:v>24.696353853934671</c:v>
                </c:pt>
                <c:pt idx="229">
                  <c:v>24.687885874740672</c:v>
                </c:pt>
                <c:pt idx="230">
                  <c:v>24.683080056068555</c:v>
                </c:pt>
                <c:pt idx="231">
                  <c:v>24.676963670137965</c:v>
                </c:pt>
                <c:pt idx="232">
                  <c:v>24.712855655200563</c:v>
                </c:pt>
                <c:pt idx="233">
                  <c:v>24.671231253319448</c:v>
                </c:pt>
                <c:pt idx="234">
                  <c:v>24.668844714990538</c:v>
                </c:pt>
                <c:pt idx="235">
                  <c:v>24.66315140118822</c:v>
                </c:pt>
                <c:pt idx="236">
                  <c:v>24.656670429567729</c:v>
                </c:pt>
                <c:pt idx="237">
                  <c:v>24.648206962686871</c:v>
                </c:pt>
                <c:pt idx="238">
                  <c:v>24.639807753275747</c:v>
                </c:pt>
                <c:pt idx="239">
                  <c:v>24.632812446227053</c:v>
                </c:pt>
                <c:pt idx="240">
                  <c:v>24.626903494791858</c:v>
                </c:pt>
                <c:pt idx="241">
                  <c:v>24.623507231949148</c:v>
                </c:pt>
                <c:pt idx="242">
                  <c:v>24.619466419634652</c:v>
                </c:pt>
                <c:pt idx="243">
                  <c:v>24.615892565868478</c:v>
                </c:pt>
                <c:pt idx="244">
                  <c:v>24.609551138289323</c:v>
                </c:pt>
                <c:pt idx="245">
                  <c:v>24.602210677593146</c:v>
                </c:pt>
                <c:pt idx="246">
                  <c:v>24.593541817887495</c:v>
                </c:pt>
                <c:pt idx="247">
                  <c:v>24.584651107784282</c:v>
                </c:pt>
                <c:pt idx="248">
                  <c:v>24.578543417439437</c:v>
                </c:pt>
                <c:pt idx="249">
                  <c:v>24.571712185098704</c:v>
                </c:pt>
                <c:pt idx="250">
                  <c:v>24.570614436294527</c:v>
                </c:pt>
                <c:pt idx="251">
                  <c:v>24.563959216362338</c:v>
                </c:pt>
                <c:pt idx="252">
                  <c:v>24.565583236604351</c:v>
                </c:pt>
                <c:pt idx="253">
                  <c:v>24.553908735042217</c:v>
                </c:pt>
                <c:pt idx="254">
                  <c:v>24.562373111715772</c:v>
                </c:pt>
                <c:pt idx="255">
                  <c:v>24.499257452385439</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24.013765767607932</c:v>
                </c:pt>
                <c:pt idx="1">
                  <c:v>24.014348403230201</c:v>
                </c:pt>
                <c:pt idx="2">
                  <c:v>24.01479285588573</c:v>
                </c:pt>
                <c:pt idx="3">
                  <c:v>24.015094845252481</c:v>
                </c:pt>
                <c:pt idx="4">
                  <c:v>24.015251463007772</c:v>
                </c:pt>
                <c:pt idx="5">
                  <c:v>24.015261200836996</c:v>
                </c:pt>
                <c:pt idx="6">
                  <c:v>24.015123964959542</c:v>
                </c:pt>
                <c:pt idx="7">
                  <c:v>24.014841077031924</c:v>
                </c:pt>
                <c:pt idx="8">
                  <c:v>24.014415261419536</c:v>
                </c:pt>
                <c:pt idx="9">
                  <c:v>24.013850618959488</c:v>
                </c:pt>
                <c:pt idx="10">
                  <c:v>24.013152587467346</c:v>
                </c:pt>
                <c:pt idx="11">
                  <c:v>24.012327889367956</c:v>
                </c:pt>
                <c:pt idx="12">
                  <c:v>24.011384466954844</c:v>
                </c:pt>
                <c:pt idx="13">
                  <c:v>24.010331405901571</c:v>
                </c:pt>
                <c:pt idx="14">
                  <c:v>24.009178847761753</c:v>
                </c:pt>
                <c:pt idx="15">
                  <c:v>24.007937892300308</c:v>
                </c:pt>
                <c:pt idx="16">
                  <c:v>24.006620490596728</c:v>
                </c:pt>
                <c:pt idx="17">
                  <c:v>24.005239329949571</c:v>
                </c:pt>
                <c:pt idx="18">
                  <c:v>24.003807711690889</c:v>
                </c:pt>
                <c:pt idx="19">
                  <c:v>24.002339423087115</c:v>
                </c:pt>
                <c:pt idx="20">
                  <c:v>24.000848604560158</c:v>
                </c:pt>
                <c:pt idx="21">
                  <c:v>23.999349613507391</c:v>
                </c:pt>
                <c:pt idx="22">
                  <c:v>23.997856886032078</c:v>
                </c:pt>
                <c:pt idx="23">
                  <c:v>23.996384797915834</c:v>
                </c:pt>
                <c:pt idx="24">
                  <c:v>23.994947526171924</c:v>
                </c:pt>
                <c:pt idx="25">
                  <c:v>23.993558912512938</c:v>
                </c:pt>
                <c:pt idx="26">
                  <c:v>23.992232330047514</c:v>
                </c:pt>
                <c:pt idx="27">
                  <c:v>23.990980554489973</c:v>
                </c:pt>
                <c:pt idx="28">
                  <c:v>23.989815641123226</c:v>
                </c:pt>
                <c:pt idx="29">
                  <c:v>23.988748808699793</c:v>
                </c:pt>
                <c:pt idx="30">
                  <c:v>23.987790331399108</c:v>
                </c:pt>
                <c:pt idx="31">
                  <c:v>23.986949439881542</c:v>
                </c:pt>
                <c:pt idx="32">
                  <c:v>23.986234232392068</c:v>
                </c:pt>
                <c:pt idx="33">
                  <c:v>23.985651596769802</c:v>
                </c:pt>
                <c:pt idx="34">
                  <c:v>23.985207144114266</c:v>
                </c:pt>
                <c:pt idx="35">
                  <c:v>23.984905154747519</c:v>
                </c:pt>
                <c:pt idx="36">
                  <c:v>23.984748536992232</c:v>
                </c:pt>
                <c:pt idx="37">
                  <c:v>23.984738799163001</c:v>
                </c:pt>
                <c:pt idx="38">
                  <c:v>23.984876035040458</c:v>
                </c:pt>
                <c:pt idx="39">
                  <c:v>23.985158922968076</c:v>
                </c:pt>
                <c:pt idx="40">
                  <c:v>23.985584738580464</c:v>
                </c:pt>
                <c:pt idx="41">
                  <c:v>23.986149381040512</c:v>
                </c:pt>
                <c:pt idx="42">
                  <c:v>23.986847412532654</c:v>
                </c:pt>
                <c:pt idx="43">
                  <c:v>23.98767211063204</c:v>
                </c:pt>
                <c:pt idx="44">
                  <c:v>23.988615533045156</c:v>
                </c:pt>
                <c:pt idx="45">
                  <c:v>23.989668594098433</c:v>
                </c:pt>
                <c:pt idx="46">
                  <c:v>23.990821152238247</c:v>
                </c:pt>
                <c:pt idx="47">
                  <c:v>23.992062107699692</c:v>
                </c:pt>
                <c:pt idx="48">
                  <c:v>23.993379509403272</c:v>
                </c:pt>
                <c:pt idx="49">
                  <c:v>23.994760670050429</c:v>
                </c:pt>
                <c:pt idx="50">
                  <c:v>23.996192288309114</c:v>
                </c:pt>
                <c:pt idx="51">
                  <c:v>23.997660576912882</c:v>
                </c:pt>
                <c:pt idx="52">
                  <c:v>23.999151395439842</c:v>
                </c:pt>
                <c:pt idx="53">
                  <c:v>24.000650386492612</c:v>
                </c:pt>
                <c:pt idx="54">
                  <c:v>24.002143113967918</c:v>
                </c:pt>
                <c:pt idx="55">
                  <c:v>24.00361520208417</c:v>
                </c:pt>
                <c:pt idx="56">
                  <c:v>24.005052473828076</c:v>
                </c:pt>
                <c:pt idx="57">
                  <c:v>24.006441087487062</c:v>
                </c:pt>
                <c:pt idx="58">
                  <c:v>24.007767669952486</c:v>
                </c:pt>
                <c:pt idx="59">
                  <c:v>24.009019445510027</c:v>
                </c:pt>
                <c:pt idx="60">
                  <c:v>24.010184358876778</c:v>
                </c:pt>
                <c:pt idx="61">
                  <c:v>24.011251191300207</c:v>
                </c:pt>
                <c:pt idx="62">
                  <c:v>24.012209668600889</c:v>
                </c:pt>
                <c:pt idx="63">
                  <c:v>24.013050560118462</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48.4900857016478</c:v>
                </c:pt>
                <c:pt idx="1">
                  <c:v>48.97545161008064</c:v>
                </c:pt>
                <c:pt idx="2">
                  <c:v>49.45142338627231</c:v>
                </c:pt>
                <c:pt idx="3">
                  <c:v>49.91341716182545</c:v>
                </c:pt>
                <c:pt idx="4">
                  <c:v>50.356983684129986</c:v>
                </c:pt>
                <c:pt idx="5">
                  <c:v>50.777851165098014</c:v>
                </c:pt>
                <c:pt idx="6">
                  <c:v>51.171966420818229</c:v>
                </c:pt>
                <c:pt idx="7">
                  <c:v>51.535533905932738</c:v>
                </c:pt>
                <c:pt idx="8">
                  <c:v>51.865052266813684</c:v>
                </c:pt>
                <c:pt idx="9">
                  <c:v>52.157348061512728</c:v>
                </c:pt>
                <c:pt idx="10">
                  <c:v>52.409606321741776</c:v>
                </c:pt>
                <c:pt idx="11">
                  <c:v>52.61939766255643</c:v>
                </c:pt>
                <c:pt idx="12">
                  <c:v>52.784701678661044</c:v>
                </c:pt>
                <c:pt idx="13">
                  <c:v>52.903926402016154</c:v>
                </c:pt>
                <c:pt idx="14">
                  <c:v>52.975923633360985</c:v>
                </c:pt>
                <c:pt idx="15">
                  <c:v>53</c:v>
                </c:pt>
                <c:pt idx="16">
                  <c:v>52.975923633360985</c:v>
                </c:pt>
                <c:pt idx="17">
                  <c:v>52.903926402016154</c:v>
                </c:pt>
                <c:pt idx="18">
                  <c:v>52.784701678661044</c:v>
                </c:pt>
                <c:pt idx="19">
                  <c:v>52.61939766255643</c:v>
                </c:pt>
                <c:pt idx="20">
                  <c:v>52.409606321741776</c:v>
                </c:pt>
                <c:pt idx="21">
                  <c:v>52.157348061512721</c:v>
                </c:pt>
                <c:pt idx="22">
                  <c:v>51.865052266813684</c:v>
                </c:pt>
                <c:pt idx="23">
                  <c:v>51.535533905932738</c:v>
                </c:pt>
                <c:pt idx="24">
                  <c:v>51.171966420818222</c:v>
                </c:pt>
                <c:pt idx="25">
                  <c:v>50.777851165098006</c:v>
                </c:pt>
                <c:pt idx="26">
                  <c:v>50.356983684129986</c:v>
                </c:pt>
                <c:pt idx="27">
                  <c:v>49.913417161825443</c:v>
                </c:pt>
                <c:pt idx="28">
                  <c:v>49.45142338627231</c:v>
                </c:pt>
                <c:pt idx="29">
                  <c:v>48.97545161008064</c:v>
                </c:pt>
                <c:pt idx="30">
                  <c:v>48.4900857016478</c:v>
                </c:pt>
                <c:pt idx="31">
                  <c:v>47.999999999999993</c:v>
                </c:pt>
                <c:pt idx="32">
                  <c:v>47.509914298352193</c:v>
                </c:pt>
                <c:pt idx="33">
                  <c:v>47.024548389919353</c:v>
                </c:pt>
                <c:pt idx="34">
                  <c:v>46.548576613727683</c:v>
                </c:pt>
                <c:pt idx="35">
                  <c:v>46.086582838174543</c:v>
                </c:pt>
                <c:pt idx="36">
                  <c:v>45.643016315870007</c:v>
                </c:pt>
                <c:pt idx="37">
                  <c:v>45.222148834901979</c:v>
                </c:pt>
                <c:pt idx="38">
                  <c:v>44.828033579181763</c:v>
                </c:pt>
                <c:pt idx="39">
                  <c:v>44.464466094067255</c:v>
                </c:pt>
                <c:pt idx="40">
                  <c:v>44.134947733186308</c:v>
                </c:pt>
                <c:pt idx="41">
                  <c:v>43.842651938487265</c:v>
                </c:pt>
                <c:pt idx="42">
                  <c:v>43.590393678258216</c:v>
                </c:pt>
                <c:pt idx="43">
                  <c:v>43.380602337443563</c:v>
                </c:pt>
                <c:pt idx="44">
                  <c:v>43.215298321338949</c:v>
                </c:pt>
                <c:pt idx="45">
                  <c:v>43.096073597983846</c:v>
                </c:pt>
                <c:pt idx="46">
                  <c:v>43.024076366639015</c:v>
                </c:pt>
                <c:pt idx="47">
                  <c:v>43</c:v>
                </c:pt>
                <c:pt idx="48">
                  <c:v>43.024076366639015</c:v>
                </c:pt>
                <c:pt idx="49">
                  <c:v>43.096073597983846</c:v>
                </c:pt>
                <c:pt idx="50">
                  <c:v>43.215298321338963</c:v>
                </c:pt>
                <c:pt idx="51">
                  <c:v>43.38060233744357</c:v>
                </c:pt>
                <c:pt idx="52">
                  <c:v>43.590393678258231</c:v>
                </c:pt>
                <c:pt idx="53">
                  <c:v>43.842651938487279</c:v>
                </c:pt>
                <c:pt idx="54">
                  <c:v>44.134947733186323</c:v>
                </c:pt>
                <c:pt idx="55">
                  <c:v>44.464466094067269</c:v>
                </c:pt>
                <c:pt idx="56">
                  <c:v>44.828033579181785</c:v>
                </c:pt>
                <c:pt idx="57">
                  <c:v>45.222148834902001</c:v>
                </c:pt>
                <c:pt idx="58">
                  <c:v>45.643016315870028</c:v>
                </c:pt>
                <c:pt idx="59">
                  <c:v>46.086582838174564</c:v>
                </c:pt>
                <c:pt idx="60">
                  <c:v>46.548576613727704</c:v>
                </c:pt>
                <c:pt idx="61">
                  <c:v>47.024548389919374</c:v>
                </c:pt>
                <c:pt idx="62">
                  <c:v>47.509914298352214</c:v>
                </c:pt>
                <c:pt idx="63">
                  <c:v>48.000000000000014</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nl-NL"/>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1.3381587752732875E-2</c:v>
                </c:pt>
                <c:pt idx="2">
                  <c:v>5.417744928378939E-2</c:v>
                </c:pt>
                <c:pt idx="3">
                  <c:v>0.12409844524052979</c:v>
                </c:pt>
                <c:pt idx="4">
                  <c:v>0.22498680334121374</c:v>
                </c:pt>
                <c:pt idx="5">
                  <c:v>0.3566781668680335</c:v>
                </c:pt>
                <c:pt idx="6">
                  <c:v>0.51338896225863906</c:v>
                </c:pt>
                <c:pt idx="7">
                  <c:v>0.68032747893818435</c:v>
                </c:pt>
                <c:pt idx="8">
                  <c:v>0.83535621882718636</c:v>
                </c:pt>
                <c:pt idx="11">
                  <c:v>0.95843481562704957</c:v>
                </c:pt>
                <c:pt idx="12">
                  <c:v>1.0413709054401954</c:v>
                </c:pt>
                <c:pt idx="15">
                  <c:v>1.088198668202879</c:v>
                </c:pt>
                <c:pt idx="16">
                  <c:v>1.1084931388167647</c:v>
                </c:pt>
                <c:pt idx="17">
                  <c:v>1.1115674913544578</c:v>
                </c:pt>
                <c:pt idx="18">
                  <c:v>1.1042853807893167</c:v>
                </c:pt>
                <c:pt idx="19">
                  <c:v>1.0910887056554814</c:v>
                </c:pt>
                <c:pt idx="20">
                  <c:v>1.0746723113287839</c:v>
                </c:pt>
                <c:pt idx="21">
                  <c:v>1.0566195191746961</c:v>
                </c:pt>
                <c:pt idx="22">
                  <c:v>1.037845448076042</c:v>
                </c:pt>
                <c:pt idx="23">
                  <c:v>1.0188735417218833</c:v>
                </c:pt>
                <c:pt idx="24">
                  <c:v>1</c:v>
                </c:pt>
                <c:pt idx="25">
                  <c:v>0.98138965031546732</c:v>
                </c:pt>
                <c:pt idx="26">
                  <c:v>0.9631314900157173</c:v>
                </c:pt>
                <c:pt idx="27">
                  <c:v>0.94527085224831742</c:v>
                </c:pt>
                <c:pt idx="28">
                  <c:v>0.92782806402903806</c:v>
                </c:pt>
                <c:pt idx="29">
                  <c:v>0.91080928195834676</c:v>
                </c:pt>
                <c:pt idx="30">
                  <c:v>0.89421277942398358</c:v>
                </c:pt>
                <c:pt idx="31">
                  <c:v>0.87803257847930805</c:v>
                </c:pt>
                <c:pt idx="32">
                  <c:v>0.86226052787537666</c:v>
                </c:pt>
                <c:pt idx="33">
                  <c:v>0.84688747208411574</c:v>
                </c:pt>
                <c:pt idx="34">
                  <c:v>0.83190389076840643</c:v>
                </c:pt>
                <c:pt idx="35">
                  <c:v>0.81730023270626317</c:v>
                </c:pt>
                <c:pt idx="36">
                  <c:v>0.80306707646186837</c:v>
                </c:pt>
                <c:pt idx="37">
                  <c:v>0.78919519566771856</c:v>
                </c:pt>
                <c:pt idx="38">
                  <c:v>0.77567557435627821</c:v>
                </c:pt>
                <c:pt idx="39">
                  <c:v>0.76249939843818415</c:v>
                </c:pt>
                <c:pt idx="40">
                  <c:v>0.74965803791257413</c:v>
                </c:pt>
                <c:pt idx="41">
                  <c:v>0.73714302759003214</c:v>
                </c:pt>
                <c:pt idx="42">
                  <c:v>0.72494605013826496</c:v>
                </c:pt>
                <c:pt idx="43">
                  <c:v>0.71305892299604012</c:v>
                </c:pt>
                <c:pt idx="44">
                  <c:v>0.70147358945789828</c:v>
                </c:pt>
                <c:pt idx="45">
                  <c:v>0.69018211359494852</c:v>
                </c:pt>
                <c:pt idx="46">
                  <c:v>0.67917667839265561</c:v>
                </c:pt>
                <c:pt idx="47">
                  <c:v>0.6684495864018013</c:v>
                </c:pt>
                <c:pt idx="48">
                  <c:v>0.65799326222138399</c:v>
                </c:pt>
                <c:pt idx="49">
                  <c:v>0.6478002562073838</c:v>
                </c:pt>
                <c:pt idx="50">
                  <c:v>0.63786324889712176</c:v>
                </c:pt>
                <c:pt idx="51">
                  <c:v>0.62817505573754728</c:v>
                </c:pt>
                <c:pt idx="52">
                  <c:v>0.61872863179787141</c:v>
                </c:pt>
                <c:pt idx="53">
                  <c:v>0.60951707622796236</c:v>
                </c:pt>
                <c:pt idx="54">
                  <c:v>0.60053363629265111</c:v>
                </c:pt>
                <c:pt idx="55">
                  <c:v>0.59177171086846048</c:v>
                </c:pt>
                <c:pt idx="56">
                  <c:v>0.58322485333450935</c:v>
                </c:pt>
                <c:pt idx="57">
                  <c:v>0.57488677382466224</c:v>
                </c:pt>
                <c:pt idx="58">
                  <c:v>0.56675134083498491</c:v>
                </c:pt>
                <c:pt idx="59">
                  <c:v>0.55881258220054653</c:v>
                </c:pt>
                <c:pt idx="60">
                  <c:v>0.55106468546997323</c:v>
                </c:pt>
                <c:pt idx="61">
                  <c:v>0.54350199771592356</c:v>
                </c:pt>
                <c:pt idx="62">
                  <c:v>0.53611902482589768</c:v>
                </c:pt>
                <c:pt idx="63">
                  <c:v>0.52891043032122231</c:v>
                </c:pt>
                <c:pt idx="64">
                  <c:v>0.52187103375337396</c:v>
                </c:pt>
                <c:pt idx="65">
                  <c:v>0.51499580872660644</c:v>
                </c:pt>
                <c:pt idx="66">
                  <c:v>0.50827988059442153</c:v>
                </c:pt>
                <c:pt idx="67">
                  <c:v>0.50171852387529714</c:v>
                </c:pt>
                <c:pt idx="68">
                  <c:v>0.49530715943034731</c:v>
                </c:pt>
                <c:pt idx="69">
                  <c:v>0.48904135144259447</c:v>
                </c:pt>
                <c:pt idx="70">
                  <c:v>0.48291680423433553</c:v>
                </c:pt>
                <c:pt idx="71">
                  <c:v>0.47692935895585264</c:v>
                </c:pt>
                <c:pt idx="72">
                  <c:v>0.47107499017554044</c:v>
                </c:pt>
                <c:pt idx="73">
                  <c:v>0.46534980239841822</c:v>
                </c:pt>
                <c:pt idx="74">
                  <c:v>0.45975002653709224</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0.91758925269460456</c:v>
                </c:pt>
                <c:pt idx="1">
                  <c:v>0.91758925269460456</c:v>
                </c:pt>
                <c:pt idx="2">
                  <c:v>0.91758925269460456</c:v>
                </c:pt>
                <c:pt idx="3">
                  <c:v>0.91758925269460456</c:v>
                </c:pt>
                <c:pt idx="4">
                  <c:v>0.91758925269460456</c:v>
                </c:pt>
                <c:pt idx="5">
                  <c:v>0.91758925269460456</c:v>
                </c:pt>
                <c:pt idx="6">
                  <c:v>0.91758925269460456</c:v>
                </c:pt>
                <c:pt idx="7">
                  <c:v>0.91758925269460456</c:v>
                </c:pt>
                <c:pt idx="8">
                  <c:v>0.91758925269460456</c:v>
                </c:pt>
                <c:pt idx="11">
                  <c:v>0.91758925269460456</c:v>
                </c:pt>
                <c:pt idx="12">
                  <c:v>0.91758925269460456</c:v>
                </c:pt>
                <c:pt idx="15">
                  <c:v>0.91758925269460456</c:v>
                </c:pt>
                <c:pt idx="16">
                  <c:v>0.91758925269460456</c:v>
                </c:pt>
                <c:pt idx="17">
                  <c:v>0.91758925269460456</c:v>
                </c:pt>
                <c:pt idx="18">
                  <c:v>0.91758925269460456</c:v>
                </c:pt>
                <c:pt idx="19">
                  <c:v>0.91758925269460456</c:v>
                </c:pt>
                <c:pt idx="20">
                  <c:v>0.91758925269460456</c:v>
                </c:pt>
                <c:pt idx="21">
                  <c:v>0.91758925269460456</c:v>
                </c:pt>
                <c:pt idx="22">
                  <c:v>0.91758925269460456</c:v>
                </c:pt>
                <c:pt idx="23">
                  <c:v>0.91758925269460456</c:v>
                </c:pt>
                <c:pt idx="24">
                  <c:v>0.91758925269460456</c:v>
                </c:pt>
                <c:pt idx="25">
                  <c:v>0.91758925269460456</c:v>
                </c:pt>
                <c:pt idx="26">
                  <c:v>0.91758925269460456</c:v>
                </c:pt>
                <c:pt idx="27">
                  <c:v>0.91758925269460456</c:v>
                </c:pt>
                <c:pt idx="28">
                  <c:v>0.91758925269460456</c:v>
                </c:pt>
                <c:pt idx="29">
                  <c:v>0.91758925269460456</c:v>
                </c:pt>
                <c:pt idx="30">
                  <c:v>0.91758925269460456</c:v>
                </c:pt>
                <c:pt idx="31">
                  <c:v>0.91758925269460456</c:v>
                </c:pt>
                <c:pt idx="32">
                  <c:v>0.91758925269460456</c:v>
                </c:pt>
                <c:pt idx="33">
                  <c:v>0.91758925269460456</c:v>
                </c:pt>
                <c:pt idx="34">
                  <c:v>0.91758925269460456</c:v>
                </c:pt>
                <c:pt idx="35">
                  <c:v>0.91758925269460456</c:v>
                </c:pt>
                <c:pt idx="36">
                  <c:v>0.91758925269460456</c:v>
                </c:pt>
                <c:pt idx="37">
                  <c:v>0.91758925269460456</c:v>
                </c:pt>
                <c:pt idx="38">
                  <c:v>0.91758925269460456</c:v>
                </c:pt>
                <c:pt idx="39">
                  <c:v>0.91758925269460456</c:v>
                </c:pt>
                <c:pt idx="40">
                  <c:v>0.91758925269460456</c:v>
                </c:pt>
                <c:pt idx="41">
                  <c:v>0.91758925269460456</c:v>
                </c:pt>
                <c:pt idx="42">
                  <c:v>0.91758925269460456</c:v>
                </c:pt>
                <c:pt idx="43">
                  <c:v>0.91758925269460456</c:v>
                </c:pt>
                <c:pt idx="44">
                  <c:v>0.91758925269460456</c:v>
                </c:pt>
                <c:pt idx="45">
                  <c:v>0.91758925269460456</c:v>
                </c:pt>
                <c:pt idx="46">
                  <c:v>0.91758925269460456</c:v>
                </c:pt>
                <c:pt idx="47">
                  <c:v>0.91758925269460456</c:v>
                </c:pt>
                <c:pt idx="48">
                  <c:v>0.91758925269460456</c:v>
                </c:pt>
                <c:pt idx="49">
                  <c:v>0.91758925269460456</c:v>
                </c:pt>
                <c:pt idx="50">
                  <c:v>0.91758925269460456</c:v>
                </c:pt>
                <c:pt idx="51">
                  <c:v>0.91758925269460456</c:v>
                </c:pt>
                <c:pt idx="52">
                  <c:v>0.91758925269460456</c:v>
                </c:pt>
                <c:pt idx="53">
                  <c:v>0.91758925269460456</c:v>
                </c:pt>
                <c:pt idx="54">
                  <c:v>0.91758925269460456</c:v>
                </c:pt>
                <c:pt idx="55">
                  <c:v>0.91758925269460456</c:v>
                </c:pt>
                <c:pt idx="56">
                  <c:v>0.91758925269460456</c:v>
                </c:pt>
                <c:pt idx="57">
                  <c:v>0.91758925269460456</c:v>
                </c:pt>
                <c:pt idx="58">
                  <c:v>0.91758925269460456</c:v>
                </c:pt>
                <c:pt idx="59">
                  <c:v>0.91758925269460456</c:v>
                </c:pt>
                <c:pt idx="60">
                  <c:v>0.91758925269460456</c:v>
                </c:pt>
                <c:pt idx="61">
                  <c:v>0.91758925269460456</c:v>
                </c:pt>
                <c:pt idx="62">
                  <c:v>0.91758925269460456</c:v>
                </c:pt>
                <c:pt idx="63">
                  <c:v>0.91758925269460456</c:v>
                </c:pt>
                <c:pt idx="64">
                  <c:v>0.91758925269460456</c:v>
                </c:pt>
                <c:pt idx="65">
                  <c:v>0.91758925269460456</c:v>
                </c:pt>
                <c:pt idx="66">
                  <c:v>0.91758925269460456</c:v>
                </c:pt>
                <c:pt idx="67">
                  <c:v>0.91758925269460456</c:v>
                </c:pt>
                <c:pt idx="68">
                  <c:v>0.91758925269460456</c:v>
                </c:pt>
                <c:pt idx="69">
                  <c:v>0.91758925269460456</c:v>
                </c:pt>
                <c:pt idx="70">
                  <c:v>0.91758925269460456</c:v>
                </c:pt>
                <c:pt idx="71">
                  <c:v>0.91758925269460456</c:v>
                </c:pt>
                <c:pt idx="72">
                  <c:v>0.91758925269460456</c:v>
                </c:pt>
                <c:pt idx="73">
                  <c:v>0.91758925269460456</c:v>
                </c:pt>
                <c:pt idx="74">
                  <c:v>0.91758925269460456</c:v>
                </c:pt>
                <c:pt idx="75">
                  <c:v>0.91758925269460456</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0.88822196381005514</c:v>
                </c:pt>
                <c:pt idx="1">
                  <c:v>0.88822196381005514</c:v>
                </c:pt>
                <c:pt idx="2">
                  <c:v>0.88822196381005514</c:v>
                </c:pt>
                <c:pt idx="3">
                  <c:v>0.88822196381005514</c:v>
                </c:pt>
                <c:pt idx="4">
                  <c:v>0.88822196381005514</c:v>
                </c:pt>
                <c:pt idx="5">
                  <c:v>0.88822196381005514</c:v>
                </c:pt>
                <c:pt idx="6">
                  <c:v>0.88822196381005514</c:v>
                </c:pt>
                <c:pt idx="7">
                  <c:v>0.88822196381005514</c:v>
                </c:pt>
                <c:pt idx="8">
                  <c:v>0.88822196381005514</c:v>
                </c:pt>
                <c:pt idx="11">
                  <c:v>0.88822196381005514</c:v>
                </c:pt>
                <c:pt idx="12">
                  <c:v>0.88822196381005514</c:v>
                </c:pt>
                <c:pt idx="15">
                  <c:v>0.88822196381005514</c:v>
                </c:pt>
                <c:pt idx="16">
                  <c:v>0.88822196381005514</c:v>
                </c:pt>
                <c:pt idx="17">
                  <c:v>0.88822196381005514</c:v>
                </c:pt>
                <c:pt idx="18">
                  <c:v>0.88822196381005514</c:v>
                </c:pt>
                <c:pt idx="19">
                  <c:v>0.88822196381005514</c:v>
                </c:pt>
                <c:pt idx="20">
                  <c:v>0.88822196381005514</c:v>
                </c:pt>
                <c:pt idx="21">
                  <c:v>0.88822196381005514</c:v>
                </c:pt>
                <c:pt idx="22">
                  <c:v>0.88822196381005514</c:v>
                </c:pt>
                <c:pt idx="23">
                  <c:v>0.88822196381005514</c:v>
                </c:pt>
                <c:pt idx="24">
                  <c:v>0.88822196381005514</c:v>
                </c:pt>
                <c:pt idx="25">
                  <c:v>0.88822196381005514</c:v>
                </c:pt>
                <c:pt idx="26">
                  <c:v>0.88822196381005514</c:v>
                </c:pt>
                <c:pt idx="27">
                  <c:v>0.88822196381005514</c:v>
                </c:pt>
                <c:pt idx="28">
                  <c:v>0.88822196381005514</c:v>
                </c:pt>
                <c:pt idx="29">
                  <c:v>0.88822196381005514</c:v>
                </c:pt>
                <c:pt idx="30">
                  <c:v>0.88822196381005514</c:v>
                </c:pt>
                <c:pt idx="31">
                  <c:v>0.88822196381005514</c:v>
                </c:pt>
                <c:pt idx="32">
                  <c:v>0.88822196381005514</c:v>
                </c:pt>
                <c:pt idx="33">
                  <c:v>0.88822196381005514</c:v>
                </c:pt>
                <c:pt idx="34">
                  <c:v>0.88822196381005514</c:v>
                </c:pt>
                <c:pt idx="35">
                  <c:v>0.88822196381005514</c:v>
                </c:pt>
                <c:pt idx="36">
                  <c:v>0.88822196381005514</c:v>
                </c:pt>
                <c:pt idx="37">
                  <c:v>0.88822196381005514</c:v>
                </c:pt>
                <c:pt idx="38">
                  <c:v>0.88822196381005514</c:v>
                </c:pt>
                <c:pt idx="39">
                  <c:v>0.88822196381005514</c:v>
                </c:pt>
                <c:pt idx="40">
                  <c:v>0.88822196381005514</c:v>
                </c:pt>
                <c:pt idx="41">
                  <c:v>0.88822196381005514</c:v>
                </c:pt>
                <c:pt idx="42">
                  <c:v>0.88822196381005514</c:v>
                </c:pt>
                <c:pt idx="43">
                  <c:v>0.88822196381005514</c:v>
                </c:pt>
                <c:pt idx="44">
                  <c:v>0.88822196381005514</c:v>
                </c:pt>
                <c:pt idx="45">
                  <c:v>0.88822196381005514</c:v>
                </c:pt>
                <c:pt idx="46">
                  <c:v>0.88822196381005514</c:v>
                </c:pt>
                <c:pt idx="47">
                  <c:v>0.88822196381005514</c:v>
                </c:pt>
                <c:pt idx="48">
                  <c:v>0.88822196381005514</c:v>
                </c:pt>
                <c:pt idx="49">
                  <c:v>0.88822196381005514</c:v>
                </c:pt>
                <c:pt idx="50">
                  <c:v>0.88822196381005514</c:v>
                </c:pt>
                <c:pt idx="51">
                  <c:v>0.88822196381005514</c:v>
                </c:pt>
                <c:pt idx="52">
                  <c:v>0.88822196381005514</c:v>
                </c:pt>
                <c:pt idx="53">
                  <c:v>0.88822196381005514</c:v>
                </c:pt>
                <c:pt idx="54">
                  <c:v>0.88822196381005514</c:v>
                </c:pt>
                <c:pt idx="55">
                  <c:v>0.88822196381005514</c:v>
                </c:pt>
                <c:pt idx="56">
                  <c:v>0.88822196381005514</c:v>
                </c:pt>
                <c:pt idx="57">
                  <c:v>0.88822196381005514</c:v>
                </c:pt>
                <c:pt idx="58">
                  <c:v>0.88822196381005514</c:v>
                </c:pt>
                <c:pt idx="59">
                  <c:v>0.88822196381005514</c:v>
                </c:pt>
                <c:pt idx="60">
                  <c:v>0.88822196381005514</c:v>
                </c:pt>
                <c:pt idx="61">
                  <c:v>0.88822196381005514</c:v>
                </c:pt>
                <c:pt idx="62">
                  <c:v>0.88822196381005514</c:v>
                </c:pt>
                <c:pt idx="63">
                  <c:v>0.88822196381005514</c:v>
                </c:pt>
                <c:pt idx="64">
                  <c:v>0.88822196381005514</c:v>
                </c:pt>
                <c:pt idx="65">
                  <c:v>0.88822196381005514</c:v>
                </c:pt>
                <c:pt idx="66">
                  <c:v>0.88822196381005514</c:v>
                </c:pt>
                <c:pt idx="67">
                  <c:v>0.88822196381005514</c:v>
                </c:pt>
                <c:pt idx="68">
                  <c:v>0.88822196381005514</c:v>
                </c:pt>
                <c:pt idx="69">
                  <c:v>0.88822196381005514</c:v>
                </c:pt>
                <c:pt idx="70">
                  <c:v>0.88822196381005514</c:v>
                </c:pt>
                <c:pt idx="71">
                  <c:v>0.88822196381005514</c:v>
                </c:pt>
                <c:pt idx="72">
                  <c:v>0.88822196381005514</c:v>
                </c:pt>
                <c:pt idx="73">
                  <c:v>0.88822196381005514</c:v>
                </c:pt>
                <c:pt idx="74">
                  <c:v>0.88822196381005514</c:v>
                </c:pt>
                <c:pt idx="75">
                  <c:v>0.88822196381005514</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1.3539258276134197E-2</c:v>
                </c:pt>
                <c:pt idx="2">
                  <c:v>5.6901880583870496E-2</c:v>
                </c:pt>
                <c:pt idx="3">
                  <c:v>0.13984193825929001</c:v>
                </c:pt>
                <c:pt idx="4">
                  <c:v>0.28548446682819817</c:v>
                </c:pt>
                <c:pt idx="5">
                  <c:v>0.5511880676626294</c:v>
                </c:pt>
                <c:pt idx="6">
                  <c:v>1.1147972515300919</c:v>
                </c:pt>
                <c:pt idx="7">
                  <c:v>2.9073033723920103</c:v>
                </c:pt>
                <c:pt idx="8">
                  <c:v>65.982311374706612</c:v>
                </c:pt>
                <c:pt idx="11">
                  <c:v>3.8296820391805344</c:v>
                </c:pt>
                <c:pt idx="12">
                  <c:v>2.2875401813263108</c:v>
                </c:pt>
                <c:pt idx="15">
                  <c:v>1.7624365017438699</c:v>
                </c:pt>
                <c:pt idx="16">
                  <c:v>1.5004672680669391</c:v>
                </c:pt>
                <c:pt idx="17">
                  <c:v>1.3448935559389448</c:v>
                </c:pt>
                <c:pt idx="18">
                  <c:v>1.2426601939425483</c:v>
                </c:pt>
                <c:pt idx="19">
                  <c:v>1.1708564513369069</c:v>
                </c:pt>
                <c:pt idx="20">
                  <c:v>1.1179862245368608</c:v>
                </c:pt>
                <c:pt idx="21">
                  <c:v>1.0776565232702939</c:v>
                </c:pt>
                <c:pt idx="22">
                  <c:v>1.0460349125898074</c:v>
                </c:pt>
                <c:pt idx="23">
                  <c:v>1.0206882227977405</c:v>
                </c:pt>
                <c:pt idx="24">
                  <c:v>1</c:v>
                </c:pt>
                <c:pt idx="25">
                  <c:v>0.98285615868546761</c:v>
                </c:pt>
                <c:pt idx="26">
                  <c:v>0.96846513744222229</c:v>
                </c:pt>
                <c:pt idx="27">
                  <c:v>0.95624994441994404</c:v>
                </c:pt>
                <c:pt idx="28">
                  <c:v>0.94578070022765792</c:v>
                </c:pt>
                <c:pt idx="29">
                  <c:v>0.93673102398330643</c:v>
                </c:pt>
                <c:pt idx="30">
                  <c:v>0.92884899567153623</c:v>
                </c:pt>
                <c:pt idx="31">
                  <c:v>0.92193732386469029</c:v>
                </c:pt>
                <c:pt idx="32">
                  <c:v>0.91583949398137088</c:v>
                </c:pt>
                <c:pt idx="33">
                  <c:v>0.91042990009040281</c:v>
                </c:pt>
                <c:pt idx="34">
                  <c:v>0.9056066894433914</c:v>
                </c:pt>
                <c:pt idx="35">
                  <c:v>0.90128649119577431</c:v>
                </c:pt>
                <c:pt idx="36">
                  <c:v>0.89740047728423411</c:v>
                </c:pt>
                <c:pt idx="37">
                  <c:v>0.89389138040295657</c:v>
                </c:pt>
                <c:pt idx="38">
                  <c:v>0.89071120971393802</c:v>
                </c:pt>
                <c:pt idx="39">
                  <c:v>0.88781948202339545</c:v>
                </c:pt>
                <c:pt idx="40">
                  <c:v>0.88518183843945897</c:v>
                </c:pt>
                <c:pt idx="41">
                  <c:v>0.88276895255379617</c:v>
                </c:pt>
                <c:pt idx="42">
                  <c:v>0.88055566138337682</c:v>
                </c:pt>
                <c:pt idx="43">
                  <c:v>0.87852026816628004</c:v>
                </c:pt>
                <c:pt idx="44">
                  <c:v>0.87664397892301127</c:v>
                </c:pt>
                <c:pt idx="45">
                  <c:v>0.87491044400212137</c:v>
                </c:pt>
                <c:pt idx="46">
                  <c:v>0.87330538266090063</c:v>
                </c:pt>
                <c:pt idx="47">
                  <c:v>0.87181627379760918</c:v>
                </c:pt>
                <c:pt idx="48">
                  <c:v>0.87043209974330982</c:v>
                </c:pt>
                <c:pt idx="49">
                  <c:v>0.86914313288454681</c:v>
                </c:pt>
                <c:pt idx="50">
                  <c:v>0.86794075706813556</c:v>
                </c:pt>
                <c:pt idx="51">
                  <c:v>0.86681731741223078</c:v>
                </c:pt>
                <c:pt idx="52">
                  <c:v>0.8657659934410713</c:v>
                </c:pt>
                <c:pt idx="53">
                  <c:v>0.86478069146741188</c:v>
                </c:pt>
                <c:pt idx="54">
                  <c:v>0.86385595293544803</c:v>
                </c:pt>
                <c:pt idx="55">
                  <c:v>0.86298687605887259</c:v>
                </c:pt>
                <c:pt idx="56">
                  <c:v>0.86216904858195154</c:v>
                </c:pt>
                <c:pt idx="57">
                  <c:v>0.86139848988480872</c:v>
                </c:pt>
                <c:pt idx="58">
                  <c:v>0.86067160096953255</c:v>
                </c:pt>
                <c:pt idx="59">
                  <c:v>0.85998512111790382</c:v>
                </c:pt>
                <c:pt idx="60">
                  <c:v>0.85933609021729929</c:v>
                </c:pt>
                <c:pt idx="61">
                  <c:v>0.85872181591886365</c:v>
                </c:pt>
                <c:pt idx="62">
                  <c:v>0.85813984492882056</c:v>
                </c:pt>
                <c:pt idx="63">
                  <c:v>0.85758793784607812</c:v>
                </c:pt>
                <c:pt idx="64">
                  <c:v>0.85706404705182648</c:v>
                </c:pt>
                <c:pt idx="65">
                  <c:v>0.85656629723333155</c:v>
                </c:pt>
                <c:pt idx="66">
                  <c:v>0.85609296818764824</c:v>
                </c:pt>
                <c:pt idx="67">
                  <c:v>0.85564247960393747</c:v>
                </c:pt>
                <c:pt idx="68">
                  <c:v>0.85521337756731175</c:v>
                </c:pt>
                <c:pt idx="69">
                  <c:v>0.85480432256424543</c:v>
                </c:pt>
                <c:pt idx="70">
                  <c:v>0.8544140788008574</c:v>
                </c:pt>
                <c:pt idx="71">
                  <c:v>0.85404150467169748</c:v>
                </c:pt>
                <c:pt idx="72">
                  <c:v>0.8536855442390574</c:v>
                </c:pt>
                <c:pt idx="73">
                  <c:v>0.85334521960166687</c:v>
                </c:pt>
                <c:pt idx="74">
                  <c:v>0.85301962404793585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nl-NL"/>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1.3381587752732875E-2</c:v>
                </c:pt>
                <c:pt idx="2">
                  <c:v>5.417744928378939E-2</c:v>
                </c:pt>
                <c:pt idx="3">
                  <c:v>0.12409844524052979</c:v>
                </c:pt>
                <c:pt idx="4">
                  <c:v>0.22498680334121374</c:v>
                </c:pt>
                <c:pt idx="5">
                  <c:v>0.3566781668680335</c:v>
                </c:pt>
                <c:pt idx="6">
                  <c:v>0.51338896225863906</c:v>
                </c:pt>
                <c:pt idx="7">
                  <c:v>0.68032747893818435</c:v>
                </c:pt>
                <c:pt idx="8">
                  <c:v>0.83535621882718636</c:v>
                </c:pt>
                <c:pt idx="11">
                  <c:v>0.95843481562704957</c:v>
                </c:pt>
                <c:pt idx="12">
                  <c:v>1.0413709054401954</c:v>
                </c:pt>
                <c:pt idx="15">
                  <c:v>1.088198668202879</c:v>
                </c:pt>
                <c:pt idx="16">
                  <c:v>1.1084931388167647</c:v>
                </c:pt>
                <c:pt idx="17">
                  <c:v>1.1115674913544578</c:v>
                </c:pt>
                <c:pt idx="18">
                  <c:v>1.1042853807893167</c:v>
                </c:pt>
                <c:pt idx="19">
                  <c:v>1.0910887056554814</c:v>
                </c:pt>
                <c:pt idx="20">
                  <c:v>1.0746723113287839</c:v>
                </c:pt>
                <c:pt idx="21">
                  <c:v>1.0566195191746961</c:v>
                </c:pt>
                <c:pt idx="22">
                  <c:v>1.037845448076042</c:v>
                </c:pt>
                <c:pt idx="23">
                  <c:v>1.0188735417218833</c:v>
                </c:pt>
                <c:pt idx="24">
                  <c:v>1</c:v>
                </c:pt>
                <c:pt idx="25">
                  <c:v>0.98138965031546732</c:v>
                </c:pt>
                <c:pt idx="26">
                  <c:v>0.9631314900157173</c:v>
                </c:pt>
                <c:pt idx="27">
                  <c:v>0.94527085224831742</c:v>
                </c:pt>
                <c:pt idx="28">
                  <c:v>0.92782806402903806</c:v>
                </c:pt>
                <c:pt idx="29">
                  <c:v>0.91080928195834676</c:v>
                </c:pt>
                <c:pt idx="30">
                  <c:v>0.89421277942398358</c:v>
                </c:pt>
                <c:pt idx="31">
                  <c:v>0.87803257847930805</c:v>
                </c:pt>
                <c:pt idx="32">
                  <c:v>0.86226052787537666</c:v>
                </c:pt>
                <c:pt idx="33">
                  <c:v>0.84688747208411574</c:v>
                </c:pt>
                <c:pt idx="34">
                  <c:v>0.83190389076840643</c:v>
                </c:pt>
                <c:pt idx="35">
                  <c:v>0.81730023270626317</c:v>
                </c:pt>
                <c:pt idx="36">
                  <c:v>0.80306707646186837</c:v>
                </c:pt>
                <c:pt idx="37">
                  <c:v>0.78919519566771856</c:v>
                </c:pt>
                <c:pt idx="38">
                  <c:v>0.77567557435627821</c:v>
                </c:pt>
                <c:pt idx="39">
                  <c:v>0.76249939843818415</c:v>
                </c:pt>
                <c:pt idx="40">
                  <c:v>0.74965803791257413</c:v>
                </c:pt>
                <c:pt idx="41">
                  <c:v>0.73714302759003214</c:v>
                </c:pt>
                <c:pt idx="42">
                  <c:v>0.72494605013826496</c:v>
                </c:pt>
                <c:pt idx="43">
                  <c:v>0.71305892299604012</c:v>
                </c:pt>
                <c:pt idx="44">
                  <c:v>0.70147358945789828</c:v>
                </c:pt>
                <c:pt idx="45">
                  <c:v>0.69018211359494852</c:v>
                </c:pt>
                <c:pt idx="46">
                  <c:v>0.67917667839265561</c:v>
                </c:pt>
                <c:pt idx="47">
                  <c:v>0.6684495864018013</c:v>
                </c:pt>
                <c:pt idx="48">
                  <c:v>0.65799326222138399</c:v>
                </c:pt>
                <c:pt idx="49">
                  <c:v>0.6478002562073838</c:v>
                </c:pt>
                <c:pt idx="50">
                  <c:v>0.63786324889712176</c:v>
                </c:pt>
                <c:pt idx="51">
                  <c:v>0.62817505573754728</c:v>
                </c:pt>
                <c:pt idx="52">
                  <c:v>0.61872863179787141</c:v>
                </c:pt>
                <c:pt idx="53">
                  <c:v>0.60951707622796236</c:v>
                </c:pt>
                <c:pt idx="54">
                  <c:v>0.60053363629265111</c:v>
                </c:pt>
                <c:pt idx="55">
                  <c:v>0.59177171086846048</c:v>
                </c:pt>
                <c:pt idx="56">
                  <c:v>0.58322485333450935</c:v>
                </c:pt>
                <c:pt idx="57">
                  <c:v>0.57488677382466224</c:v>
                </c:pt>
                <c:pt idx="58">
                  <c:v>0.56675134083498491</c:v>
                </c:pt>
                <c:pt idx="59">
                  <c:v>0.55881258220054653</c:v>
                </c:pt>
                <c:pt idx="60">
                  <c:v>0.55106468546997323</c:v>
                </c:pt>
                <c:pt idx="61">
                  <c:v>0.54350199771592356</c:v>
                </c:pt>
                <c:pt idx="62">
                  <c:v>0.53611902482589768</c:v>
                </c:pt>
                <c:pt idx="63">
                  <c:v>0.52891043032122231</c:v>
                </c:pt>
                <c:pt idx="64">
                  <c:v>0.52187103375337396</c:v>
                </c:pt>
                <c:pt idx="65">
                  <c:v>0.51499580872660644</c:v>
                </c:pt>
                <c:pt idx="66">
                  <c:v>0.50827988059442153</c:v>
                </c:pt>
                <c:pt idx="67">
                  <c:v>0.50171852387529714</c:v>
                </c:pt>
                <c:pt idx="68">
                  <c:v>0.49530715943034731</c:v>
                </c:pt>
                <c:pt idx="69">
                  <c:v>0.48904135144259447</c:v>
                </c:pt>
                <c:pt idx="70">
                  <c:v>0.48291680423433553</c:v>
                </c:pt>
                <c:pt idx="71">
                  <c:v>0.47692935895585264</c:v>
                </c:pt>
                <c:pt idx="72">
                  <c:v>0.47107499017554044</c:v>
                </c:pt>
                <c:pt idx="73">
                  <c:v>0.46534980239841822</c:v>
                </c:pt>
                <c:pt idx="74">
                  <c:v>0.45975002653709224</c:v>
                </c:pt>
                <c:pt idx="75">
                  <c:v>0.45427201635642034</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0.89015708791421644</c:v>
                </c:pt>
                <c:pt idx="1">
                  <c:v>0.89015708791421644</c:v>
                </c:pt>
                <c:pt idx="2">
                  <c:v>0.89015708791421644</c:v>
                </c:pt>
                <c:pt idx="3">
                  <c:v>0.89015708791421644</c:v>
                </c:pt>
                <c:pt idx="4">
                  <c:v>0.89015708791421644</c:v>
                </c:pt>
                <c:pt idx="5">
                  <c:v>0.89015708791421644</c:v>
                </c:pt>
                <c:pt idx="6">
                  <c:v>0.89015708791421644</c:v>
                </c:pt>
                <c:pt idx="7">
                  <c:v>0.89015708791421644</c:v>
                </c:pt>
                <c:pt idx="8">
                  <c:v>0.89015708791421644</c:v>
                </c:pt>
                <c:pt idx="11">
                  <c:v>0.89015708791421644</c:v>
                </c:pt>
                <c:pt idx="12">
                  <c:v>0.89015708791421644</c:v>
                </c:pt>
                <c:pt idx="15">
                  <c:v>0.89015708791421644</c:v>
                </c:pt>
                <c:pt idx="16">
                  <c:v>0.89015708791421644</c:v>
                </c:pt>
                <c:pt idx="17">
                  <c:v>0.89015708791421644</c:v>
                </c:pt>
                <c:pt idx="18">
                  <c:v>0.89015708791421644</c:v>
                </c:pt>
                <c:pt idx="19">
                  <c:v>0.89015708791421644</c:v>
                </c:pt>
                <c:pt idx="20">
                  <c:v>0.89015708791421644</c:v>
                </c:pt>
                <c:pt idx="21">
                  <c:v>0.89015708791421644</c:v>
                </c:pt>
                <c:pt idx="22">
                  <c:v>0.89015708791421644</c:v>
                </c:pt>
                <c:pt idx="23">
                  <c:v>0.89015708791421644</c:v>
                </c:pt>
                <c:pt idx="24">
                  <c:v>0.89015708791421644</c:v>
                </c:pt>
                <c:pt idx="25">
                  <c:v>0.89015708791421644</c:v>
                </c:pt>
                <c:pt idx="26">
                  <c:v>0.89015708791421644</c:v>
                </c:pt>
                <c:pt idx="27">
                  <c:v>0.89015708791421644</c:v>
                </c:pt>
                <c:pt idx="28">
                  <c:v>0.89015708791421644</c:v>
                </c:pt>
                <c:pt idx="29">
                  <c:v>0.89015708791421644</c:v>
                </c:pt>
                <c:pt idx="30">
                  <c:v>0.89015708791421644</c:v>
                </c:pt>
                <c:pt idx="31">
                  <c:v>0.89015708791421644</c:v>
                </c:pt>
                <c:pt idx="32">
                  <c:v>0.89015708791421644</c:v>
                </c:pt>
                <c:pt idx="33">
                  <c:v>0.89015708791421644</c:v>
                </c:pt>
                <c:pt idx="34">
                  <c:v>0.89015708791421644</c:v>
                </c:pt>
                <c:pt idx="35">
                  <c:v>0.89015708791421644</c:v>
                </c:pt>
                <c:pt idx="36">
                  <c:v>0.89015708791421644</c:v>
                </c:pt>
                <c:pt idx="37">
                  <c:v>0.89015708791421644</c:v>
                </c:pt>
                <c:pt idx="38">
                  <c:v>0.89015708791421644</c:v>
                </c:pt>
                <c:pt idx="39">
                  <c:v>0.89015708791421644</c:v>
                </c:pt>
                <c:pt idx="40">
                  <c:v>0.89015708791421644</c:v>
                </c:pt>
                <c:pt idx="41">
                  <c:v>0.89015708791421644</c:v>
                </c:pt>
                <c:pt idx="42">
                  <c:v>0.89015708791421644</c:v>
                </c:pt>
                <c:pt idx="43">
                  <c:v>0.89015708791421644</c:v>
                </c:pt>
                <c:pt idx="44">
                  <c:v>0.89015708791421644</c:v>
                </c:pt>
                <c:pt idx="45">
                  <c:v>0.89015708791421644</c:v>
                </c:pt>
                <c:pt idx="46">
                  <c:v>0.89015708791421644</c:v>
                </c:pt>
                <c:pt idx="47">
                  <c:v>0.89015708791421644</c:v>
                </c:pt>
                <c:pt idx="48">
                  <c:v>0.89015708791421644</c:v>
                </c:pt>
                <c:pt idx="49">
                  <c:v>0.89015708791421644</c:v>
                </c:pt>
                <c:pt idx="50">
                  <c:v>0.89015708791421644</c:v>
                </c:pt>
                <c:pt idx="51">
                  <c:v>0.89015708791421644</c:v>
                </c:pt>
                <c:pt idx="52">
                  <c:v>0.89015708791421644</c:v>
                </c:pt>
                <c:pt idx="53">
                  <c:v>0.89015708791421644</c:v>
                </c:pt>
                <c:pt idx="54">
                  <c:v>0.89015708791421644</c:v>
                </c:pt>
                <c:pt idx="55">
                  <c:v>0.89015708791421644</c:v>
                </c:pt>
                <c:pt idx="56">
                  <c:v>0.89015708791421644</c:v>
                </c:pt>
                <c:pt idx="57">
                  <c:v>0.89015708791421644</c:v>
                </c:pt>
                <c:pt idx="58">
                  <c:v>0.89015708791421644</c:v>
                </c:pt>
                <c:pt idx="59">
                  <c:v>0.89015708791421644</c:v>
                </c:pt>
                <c:pt idx="60">
                  <c:v>0.89015708791421644</c:v>
                </c:pt>
                <c:pt idx="61">
                  <c:v>0.89015708791421644</c:v>
                </c:pt>
                <c:pt idx="62">
                  <c:v>0.89015708791421644</c:v>
                </c:pt>
                <c:pt idx="63">
                  <c:v>0.89015708791421644</c:v>
                </c:pt>
                <c:pt idx="64">
                  <c:v>0.89015708791421644</c:v>
                </c:pt>
                <c:pt idx="65">
                  <c:v>0.89015708791421644</c:v>
                </c:pt>
                <c:pt idx="66">
                  <c:v>0.89015708791421644</c:v>
                </c:pt>
                <c:pt idx="67">
                  <c:v>0.89015708791421644</c:v>
                </c:pt>
                <c:pt idx="68">
                  <c:v>0.89015708791421644</c:v>
                </c:pt>
                <c:pt idx="69">
                  <c:v>0.89015708791421644</c:v>
                </c:pt>
                <c:pt idx="70">
                  <c:v>0.89015708791421644</c:v>
                </c:pt>
                <c:pt idx="71">
                  <c:v>0.89015708791421644</c:v>
                </c:pt>
                <c:pt idx="72">
                  <c:v>0.89015708791421644</c:v>
                </c:pt>
                <c:pt idx="73">
                  <c:v>0.89015708791421644</c:v>
                </c:pt>
                <c:pt idx="74">
                  <c:v>0.89015708791421644</c:v>
                </c:pt>
                <c:pt idx="75">
                  <c:v>0.89015708791421644</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18.747446681694896</c:v>
                </c:pt>
                <c:pt idx="1">
                  <c:v>16.588141872023417</c:v>
                </c:pt>
                <c:pt idx="2">
                  <c:v>14.405555017940809</c:v>
                </c:pt>
                <c:pt idx="3">
                  <c:v>12.493763779563542</c:v>
                </c:pt>
                <c:pt idx="4">
                  <c:v>10.856670565480792</c:v>
                </c:pt>
                <c:pt idx="5">
                  <c:v>9.4458044598050268</c:v>
                </c:pt>
                <c:pt idx="6">
                  <c:v>8.2144581340030705</c:v>
                </c:pt>
                <c:pt idx="7">
                  <c:v>7.1259028686036254</c:v>
                </c:pt>
                <c:pt idx="8">
                  <c:v>6.1524092296664756</c:v>
                </c:pt>
                <c:pt idx="9">
                  <c:v>5.2730572611912407</c:v>
                </c:pt>
                <c:pt idx="10">
                  <c:v>-0.63106257598114235</c:v>
                </c:pt>
                <c:pt idx="11">
                  <c:v>-4.1309702922357037</c:v>
                </c:pt>
                <c:pt idx="12">
                  <c:v>-6.6220477050276481</c:v>
                </c:pt>
                <c:pt idx="13">
                  <c:v>-8.5566805820404195</c:v>
                </c:pt>
                <c:pt idx="14">
                  <c:v>-10.138366436306487</c:v>
                </c:pt>
                <c:pt idx="15">
                  <c:v>-11.476132614328222</c:v>
                </c:pt>
                <c:pt idx="16">
                  <c:v>-12.635212260425831</c:v>
                </c:pt>
                <c:pt idx="17">
                  <c:v>-13.657742063563374</c:v>
                </c:pt>
                <c:pt idx="18">
                  <c:v>-14.572519421597086</c:v>
                </c:pt>
                <c:pt idx="19">
                  <c:v>-20.591928250458214</c:v>
                </c:pt>
                <c:pt idx="20">
                  <c:v>-24.113532824530886</c:v>
                </c:pt>
                <c:pt idx="21">
                  <c:v>-26.612230341585015</c:v>
                </c:pt>
                <c:pt idx="22">
                  <c:v>-28.550394861715326</c:v>
                </c:pt>
                <c:pt idx="23">
                  <c:v>-30.134000368206777</c:v>
                </c:pt>
                <c:pt idx="24">
                  <c:v>-31.47292445446945</c:v>
                </c:pt>
                <c:pt idx="25">
                  <c:v>-32.632755796135164</c:v>
                </c:pt>
                <c:pt idx="26">
                  <c:v>-33.655801035988105</c:v>
                </c:pt>
                <c:pt idx="27">
                  <c:v>-34.570947121162952</c:v>
                </c:pt>
                <c:pt idx="28">
                  <c:v>-40.591535120902897</c:v>
                </c:pt>
                <c:pt idx="29">
                  <c:v>-44.113358095801878</c:v>
                </c:pt>
                <c:pt idx="30">
                  <c:v>-46.612132055792507</c:v>
                </c:pt>
                <c:pt idx="31">
                  <c:v>-48.550331958546678</c:v>
                </c:pt>
                <c:pt idx="32">
                  <c:v>-50.133956685352182</c:v>
                </c:pt>
                <c:pt idx="33">
                  <c:v>-51.472892360899948</c:v>
                </c:pt>
                <c:pt idx="34">
                  <c:v>-52.632731224474298</c:v>
                </c:pt>
                <c:pt idx="35">
                  <c:v>-53.655781621330704</c:v>
                </c:pt>
                <c:pt idx="36">
                  <c:v>-54.570931395283715</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47.041716159841471</c:v>
                </c:pt>
                <c:pt idx="1">
                  <c:v>39.02661709128963</c:v>
                </c:pt>
                <c:pt idx="2">
                  <c:v>33.583670377924292</c:v>
                </c:pt>
                <c:pt idx="3">
                  <c:v>29.514510909487804</c:v>
                </c:pt>
                <c:pt idx="4">
                  <c:v>26.341986695089339</c:v>
                </c:pt>
                <c:pt idx="5">
                  <c:v>23.793753210842926</c:v>
                </c:pt>
                <c:pt idx="6">
                  <c:v>21.69763609822429</c:v>
                </c:pt>
                <c:pt idx="7">
                  <c:v>19.938677433724084</c:v>
                </c:pt>
                <c:pt idx="8">
                  <c:v>18.437140239402215</c:v>
                </c:pt>
                <c:pt idx="9">
                  <c:v>17.136099324405169</c:v>
                </c:pt>
                <c:pt idx="10">
                  <c:v>9.5049894392549241</c:v>
                </c:pt>
                <c:pt idx="11">
                  <c:v>5.5662732782538162</c:v>
                </c:pt>
                <c:pt idx="12">
                  <c:v>2.8777020856593043</c:v>
                </c:pt>
                <c:pt idx="13">
                  <c:v>0.81261127325146332</c:v>
                </c:pt>
                <c:pt idx="14">
                  <c:v>-0.87915147001091043</c:v>
                </c:pt>
                <c:pt idx="15">
                  <c:v>-2.3228381152520563</c:v>
                </c:pt>
                <c:pt idx="16">
                  <c:v>-3.590202013442938</c:v>
                </c:pt>
                <c:pt idx="17">
                  <c:v>-4.7261476195444594</c:v>
                </c:pt>
                <c:pt idx="18">
                  <c:v>-5.7605775766742093</c:v>
                </c:pt>
                <c:pt idx="19">
                  <c:v>-13.272659971882932</c:v>
                </c:pt>
                <c:pt idx="20">
                  <c:v>-18.499056039953242</c:v>
                </c:pt>
                <c:pt idx="21">
                  <c:v>-22.628511677621507</c:v>
                </c:pt>
                <c:pt idx="22">
                  <c:v>-26.041350182013868</c:v>
                </c:pt>
                <c:pt idx="23">
                  <c:v>-28.940889524703685</c:v>
                </c:pt>
                <c:pt idx="24">
                  <c:v>-31.455934546739272</c:v>
                </c:pt>
                <c:pt idx="25">
                  <c:v>-33.673740729541031</c:v>
                </c:pt>
                <c:pt idx="26">
                  <c:v>-35.655843650431727</c:v>
                </c:pt>
                <c:pt idx="27">
                  <c:v>-37.447007040330469</c:v>
                </c:pt>
                <c:pt idx="28">
                  <c:v>-49.571162407723648</c:v>
                </c:pt>
                <c:pt idx="29">
                  <c:v>-56.876906296632448</c:v>
                </c:pt>
                <c:pt idx="30">
                  <c:v>-62.106352516808784</c:v>
                </c:pt>
                <c:pt idx="31">
                  <c:v>-66.158678731452284</c:v>
                </c:pt>
                <c:pt idx="32">
                  <c:v>-69.454153743431561</c:v>
                </c:pt>
                <c:pt idx="33">
                  <c:v>-72.225272137215072</c:v>
                </c:pt>
                <c:pt idx="34">
                  <c:v>-74.613583933931892</c:v>
                </c:pt>
                <c:pt idx="35">
                  <c:v>-76.71107355620596</c:v>
                </c:pt>
                <c:pt idx="36">
                  <c:v>-78.58055549155057</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-27.604160142616795</c:v>
                </c:pt>
                <c:pt idx="1">
                  <c:v>-46.281380916694182</c:v>
                </c:pt>
                <c:pt idx="2">
                  <c:v>-57.482688322813772</c:v>
                </c:pt>
                <c:pt idx="3">
                  <c:v>-64.446541550109274</c:v>
                </c:pt>
                <c:pt idx="4">
                  <c:v>-69.068293905366275</c:v>
                </c:pt>
                <c:pt idx="5">
                  <c:v>-72.320446013587869</c:v>
                </c:pt>
                <c:pt idx="6">
                  <c:v>-74.719024100900157</c:v>
                </c:pt>
                <c:pt idx="7">
                  <c:v>-76.555166089405176</c:v>
                </c:pt>
                <c:pt idx="8">
                  <c:v>-78.003189924961248</c:v>
                </c:pt>
                <c:pt idx="9">
                  <c:v>-79.173005424960266</c:v>
                </c:pt>
                <c:pt idx="10">
                  <c:v>-84.537741613094298</c:v>
                </c:pt>
                <c:pt idx="11">
                  <c:v>-86.352358030278722</c:v>
                </c:pt>
                <c:pt idx="12">
                  <c:v>-87.262651115995453</c:v>
                </c:pt>
                <c:pt idx="13">
                  <c:v>-87.809521057214752</c:v>
                </c:pt>
                <c:pt idx="14">
                  <c:v>-88.174329143834342</c:v>
                </c:pt>
                <c:pt idx="15">
                  <c:v>-88.434998763854097</c:v>
                </c:pt>
                <c:pt idx="16">
                  <c:v>-88.630544104638503</c:v>
                </c:pt>
                <c:pt idx="17">
                  <c:v>-88.782657222158193</c:v>
                </c:pt>
                <c:pt idx="18">
                  <c:v>-88.904360177805771</c:v>
                </c:pt>
                <c:pt idx="19">
                  <c:v>-89.452130003879901</c:v>
                </c:pt>
                <c:pt idx="20">
                  <c:v>-89.634747151377653</c:v>
                </c:pt>
                <c:pt idx="21">
                  <c:v>-89.726058740024101</c:v>
                </c:pt>
                <c:pt idx="22">
                  <c:v>-89.780846390847657</c:v>
                </c:pt>
                <c:pt idx="23">
                  <c:v>-89.81737172023567</c:v>
                </c:pt>
                <c:pt idx="24">
                  <c:v>-89.84346133383832</c:v>
                </c:pt>
                <c:pt idx="25">
                  <c:v>-89.863028587232321</c:v>
                </c:pt>
                <c:pt idx="26">
                  <c:v>-89.878247584417196</c:v>
                </c:pt>
                <c:pt idx="27">
                  <c:v>-89.890422794638127</c:v>
                </c:pt>
                <c:pt idx="28">
                  <c:v>-89.945211347220436</c:v>
                </c:pt>
                <c:pt idx="29">
                  <c:v>-89.963474225295272</c:v>
                </c:pt>
                <c:pt idx="30">
                  <c:v>-89.972605667347892</c:v>
                </c:pt>
                <c:pt idx="31">
                  <c:v>-89.978084533277126</c:v>
                </c:pt>
                <c:pt idx="32">
                  <c:v>-89.981737110792139</c:v>
                </c:pt>
                <c:pt idx="33">
                  <c:v>-89.984346094824033</c:v>
                </c:pt>
                <c:pt idx="34">
                  <c:v>-89.986302832891155</c:v>
                </c:pt>
                <c:pt idx="35">
                  <c:v>-89.987824740299018</c:v>
                </c:pt>
                <c:pt idx="36">
                  <c:v>-89.989042266237774</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90.952364785675726</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68.69141888231681</c:v>
                </c:pt>
                <c:pt idx="1">
                  <c:v>56.144887100496959</c:v>
                </c:pt>
                <c:pt idx="2">
                  <c:v>50.76820455608464</c:v>
                </c:pt>
                <c:pt idx="3">
                  <c:v>49.221240642812404</c:v>
                </c:pt>
                <c:pt idx="4">
                  <c:v>49.550932576366961</c:v>
                </c:pt>
                <c:pt idx="5">
                  <c:v>50.766060526031822</c:v>
                </c:pt>
                <c:pt idx="6">
                  <c:v>52.361015287575327</c:v>
                </c:pt>
                <c:pt idx="7">
                  <c:v>54.073664184510108</c:v>
                </c:pt>
                <c:pt idx="8">
                  <c:v>55.768470414280529</c:v>
                </c:pt>
                <c:pt idx="9">
                  <c:v>57.377781557775705</c:v>
                </c:pt>
                <c:pt idx="10">
                  <c:v>67.291322600633833</c:v>
                </c:pt>
                <c:pt idx="11">
                  <c:v>70.582353710866983</c:v>
                </c:pt>
                <c:pt idx="12">
                  <c:v>71.351226234984637</c:v>
                </c:pt>
                <c:pt idx="13">
                  <c:v>71.002391437572584</c:v>
                </c:pt>
                <c:pt idx="14">
                  <c:v>70.084429595928199</c:v>
                </c:pt>
                <c:pt idx="15">
                  <c:v>68.851222647412001</c:v>
                </c:pt>
                <c:pt idx="16">
                  <c:v>67.436229066238838</c:v>
                </c:pt>
                <c:pt idx="17">
                  <c:v>65.916571660751174</c:v>
                </c:pt>
                <c:pt idx="18">
                  <c:v>64.340104655276022</c:v>
                </c:pt>
                <c:pt idx="19">
                  <c:v>49.263692864841772</c:v>
                </c:pt>
                <c:pt idx="20">
                  <c:v>38.072942092040222</c:v>
                </c:pt>
                <c:pt idx="21">
                  <c:v>30.245889905872389</c:v>
                </c:pt>
                <c:pt idx="22">
                  <c:v>24.64605549494695</c:v>
                </c:pt>
                <c:pt idx="23">
                  <c:v>20.487616460743709</c:v>
                </c:pt>
                <c:pt idx="24">
                  <c:v>17.286186404854988</c:v>
                </c:pt>
                <c:pt idx="25">
                  <c:v>14.743505564871725</c:v>
                </c:pt>
                <c:pt idx="26">
                  <c:v>12.670873945436881</c:v>
                </c:pt>
                <c:pt idx="27">
                  <c:v>10.944870594703985</c:v>
                </c:pt>
                <c:pt idx="28">
                  <c:v>2.2184963530341406</c:v>
                </c:pt>
                <c:pt idx="29">
                  <c:v>359.12607696809346</c:v>
                </c:pt>
                <c:pt idx="30">
                  <c:v>357.89587424688841</c:v>
                </c:pt>
                <c:pt idx="31">
                  <c:v>357.45414553799435</c:v>
                </c:pt>
                <c:pt idx="32">
                  <c:v>357.35832695375677</c:v>
                </c:pt>
                <c:pt idx="33">
                  <c:v>357.412594747838</c:v>
                </c:pt>
                <c:pt idx="34">
                  <c:v>357.52829966858144</c:v>
                </c:pt>
                <c:pt idx="35">
                  <c:v>357.66483468363947</c:v>
                </c:pt>
                <c:pt idx="36">
                  <c:v>357.80365021351759</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18.747446681694896</c:v>
                </c:pt>
                <c:pt idx="1">
                  <c:v>16.588141872023417</c:v>
                </c:pt>
                <c:pt idx="2">
                  <c:v>14.405555017940809</c:v>
                </c:pt>
                <c:pt idx="3">
                  <c:v>12.493763779563542</c:v>
                </c:pt>
                <c:pt idx="4">
                  <c:v>10.856670565480792</c:v>
                </c:pt>
                <c:pt idx="5">
                  <c:v>9.4458044598050268</c:v>
                </c:pt>
                <c:pt idx="6">
                  <c:v>8.2144581340030705</c:v>
                </c:pt>
                <c:pt idx="7">
                  <c:v>7.1259028686036254</c:v>
                </c:pt>
                <c:pt idx="8">
                  <c:v>6.1524092296664756</c:v>
                </c:pt>
                <c:pt idx="9">
                  <c:v>5.2730572611912407</c:v>
                </c:pt>
                <c:pt idx="10">
                  <c:v>-0.63106257598114235</c:v>
                </c:pt>
                <c:pt idx="11">
                  <c:v>-4.1309702922357037</c:v>
                </c:pt>
                <c:pt idx="12">
                  <c:v>-6.6220477050276481</c:v>
                </c:pt>
                <c:pt idx="13">
                  <c:v>-8.5566805820404195</c:v>
                </c:pt>
                <c:pt idx="14">
                  <c:v>-10.138366436306487</c:v>
                </c:pt>
                <c:pt idx="15">
                  <c:v>-11.476132614328222</c:v>
                </c:pt>
                <c:pt idx="16">
                  <c:v>-12.635212260425831</c:v>
                </c:pt>
                <c:pt idx="17">
                  <c:v>-13.657742063563374</c:v>
                </c:pt>
                <c:pt idx="18">
                  <c:v>-14.572519421597086</c:v>
                </c:pt>
                <c:pt idx="19">
                  <c:v>-20.591928250458214</c:v>
                </c:pt>
                <c:pt idx="20">
                  <c:v>-24.113532824530886</c:v>
                </c:pt>
                <c:pt idx="21">
                  <c:v>-26.612230341585015</c:v>
                </c:pt>
                <c:pt idx="22">
                  <c:v>-28.550394861715326</c:v>
                </c:pt>
                <c:pt idx="23">
                  <c:v>-30.134000368206777</c:v>
                </c:pt>
                <c:pt idx="24">
                  <c:v>-31.47292445446945</c:v>
                </c:pt>
                <c:pt idx="25">
                  <c:v>-32.632755796135164</c:v>
                </c:pt>
                <c:pt idx="26">
                  <c:v>-33.655801035988105</c:v>
                </c:pt>
                <c:pt idx="27">
                  <c:v>-34.570947121162952</c:v>
                </c:pt>
                <c:pt idx="28">
                  <c:v>-40.591535120902897</c:v>
                </c:pt>
                <c:pt idx="29">
                  <c:v>-44.113358095801878</c:v>
                </c:pt>
                <c:pt idx="30">
                  <c:v>-46.612132055792507</c:v>
                </c:pt>
                <c:pt idx="31">
                  <c:v>-48.550331958546678</c:v>
                </c:pt>
                <c:pt idx="32">
                  <c:v>-50.133956685352182</c:v>
                </c:pt>
                <c:pt idx="33">
                  <c:v>-51.472892360899948</c:v>
                </c:pt>
                <c:pt idx="34">
                  <c:v>-52.632731224474298</c:v>
                </c:pt>
                <c:pt idx="35">
                  <c:v>-53.655781621330704</c:v>
                </c:pt>
                <c:pt idx="36">
                  <c:v>-54.570931395283715</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47.041755785540325</c:v>
                </c:pt>
                <c:pt idx="1">
                  <c:v>39.026775591854843</c:v>
                </c:pt>
                <c:pt idx="2">
                  <c:v>33.584026995834016</c:v>
                </c:pt>
                <c:pt idx="3">
                  <c:v>29.515144876072341</c:v>
                </c:pt>
                <c:pt idx="4">
                  <c:v>26.342977226075035</c:v>
                </c:pt>
                <c:pt idx="5">
                  <c:v>23.795179501898701</c:v>
                </c:pt>
                <c:pt idx="6">
                  <c:v>21.699577320512049</c:v>
                </c:pt>
                <c:pt idx="7">
                  <c:v>19.941212729453703</c:v>
                </c:pt>
                <c:pt idx="8">
                  <c:v>18.440348717391672</c:v>
                </c:pt>
                <c:pt idx="9">
                  <c:v>17.140060055646998</c:v>
                </c:pt>
                <c:pt idx="10">
                  <c:v>9.5208101324092027</c:v>
                </c:pt>
                <c:pt idx="11">
                  <c:v>5.6017868772925707</c:v>
                </c:pt>
                <c:pt idx="12">
                  <c:v>2.9406324035039262</c:v>
                </c:pt>
                <c:pt idx="13">
                  <c:v>0.91053211371165421</c:v>
                </c:pt>
                <c:pt idx="14">
                  <c:v>-0.73885454166561837</c:v>
                </c:pt>
                <c:pt idx="15">
                  <c:v>-2.1330027669086142</c:v>
                </c:pt>
                <c:pt idx="16">
                  <c:v>-3.3439204328346039</c:v>
                </c:pt>
                <c:pt idx="17">
                  <c:v>-4.4167937433248321</c:v>
                </c:pt>
                <c:pt idx="18">
                  <c:v>-5.3818300393025673</c:v>
                </c:pt>
                <c:pt idx="19">
                  <c:v>-11.927340170284431</c:v>
                </c:pt>
                <c:pt idx="20">
                  <c:v>-15.917837098559847</c:v>
                </c:pt>
                <c:pt idx="21">
                  <c:v>-18.771296414844819</c:v>
                </c:pt>
                <c:pt idx="22">
                  <c:v>-20.975637096658936</c:v>
                </c:pt>
                <c:pt idx="23">
                  <c:v>-22.770504629510611</c:v>
                </c:pt>
                <c:pt idx="24">
                  <c:v>-24.289547643400521</c:v>
                </c:pt>
                <c:pt idx="25">
                  <c:v>-25.613057324475449</c:v>
                </c:pt>
                <c:pt idx="26">
                  <c:v>-26.792124987831968</c:v>
                </c:pt>
                <c:pt idx="27">
                  <c:v>-27.860835243478547</c:v>
                </c:pt>
                <c:pt idx="28">
                  <c:v>-35.564318957715479</c:v>
                </c:pt>
                <c:pt idx="29">
                  <c:v>-40.942960378257368</c:v>
                </c:pt>
                <c:pt idx="30">
                  <c:v>-45.206484598115935</c:v>
                </c:pt>
                <c:pt idx="31">
                  <c:v>-48.722481622077005</c:v>
                </c:pt>
                <c:pt idx="32">
                  <c:v>-51.694986844239253</c:v>
                </c:pt>
                <c:pt idx="33">
                  <c:v>-54.258635909917331</c:v>
                </c:pt>
                <c:pt idx="34">
                  <c:v>-56.506599541973863</c:v>
                </c:pt>
                <c:pt idx="35">
                  <c:v>-58.505090325464117</c:v>
                </c:pt>
                <c:pt idx="36">
                  <c:v>-60.302304238721646</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-27.604160142616795</c:v>
                </c:pt>
                <c:pt idx="1">
                  <c:v>-46.281380916694182</c:v>
                </c:pt>
                <c:pt idx="2">
                  <c:v>-57.482688322813772</c:v>
                </c:pt>
                <c:pt idx="3">
                  <c:v>-64.446541550109274</c:v>
                </c:pt>
                <c:pt idx="4">
                  <c:v>-69.068293905366275</c:v>
                </c:pt>
                <c:pt idx="5">
                  <c:v>-72.320446013587869</c:v>
                </c:pt>
                <c:pt idx="6">
                  <c:v>-74.719024100900157</c:v>
                </c:pt>
                <c:pt idx="7">
                  <c:v>-76.555166089405176</c:v>
                </c:pt>
                <c:pt idx="8">
                  <c:v>-78.003189924961248</c:v>
                </c:pt>
                <c:pt idx="9">
                  <c:v>-79.173005424960266</c:v>
                </c:pt>
                <c:pt idx="10">
                  <c:v>-84.537741613094298</c:v>
                </c:pt>
                <c:pt idx="11">
                  <c:v>-86.352358030278722</c:v>
                </c:pt>
                <c:pt idx="12">
                  <c:v>-87.262651115995453</c:v>
                </c:pt>
                <c:pt idx="13">
                  <c:v>-87.809521057214752</c:v>
                </c:pt>
                <c:pt idx="14">
                  <c:v>-88.174329143834342</c:v>
                </c:pt>
                <c:pt idx="15">
                  <c:v>-88.434998763854097</c:v>
                </c:pt>
                <c:pt idx="16">
                  <c:v>-88.630544104638503</c:v>
                </c:pt>
                <c:pt idx="17">
                  <c:v>-88.782657222158193</c:v>
                </c:pt>
                <c:pt idx="18">
                  <c:v>-88.904360177805771</c:v>
                </c:pt>
                <c:pt idx="19">
                  <c:v>-89.452130003879901</c:v>
                </c:pt>
                <c:pt idx="20">
                  <c:v>-89.634747151377653</c:v>
                </c:pt>
                <c:pt idx="21">
                  <c:v>-89.726058740024101</c:v>
                </c:pt>
                <c:pt idx="22">
                  <c:v>-89.780846390847657</c:v>
                </c:pt>
                <c:pt idx="23">
                  <c:v>-89.81737172023567</c:v>
                </c:pt>
                <c:pt idx="24">
                  <c:v>-89.84346133383832</c:v>
                </c:pt>
                <c:pt idx="25">
                  <c:v>-89.863028587232321</c:v>
                </c:pt>
                <c:pt idx="26">
                  <c:v>-89.878247584417196</c:v>
                </c:pt>
                <c:pt idx="27">
                  <c:v>-89.890422794638127</c:v>
                </c:pt>
                <c:pt idx="28">
                  <c:v>-89.945211347220436</c:v>
                </c:pt>
                <c:pt idx="29">
                  <c:v>-89.963474225295272</c:v>
                </c:pt>
                <c:pt idx="30">
                  <c:v>-89.972605667347892</c:v>
                </c:pt>
                <c:pt idx="31">
                  <c:v>-89.978084533277126</c:v>
                </c:pt>
                <c:pt idx="32">
                  <c:v>-89.981737110792139</c:v>
                </c:pt>
                <c:pt idx="33">
                  <c:v>-89.984346094824033</c:v>
                </c:pt>
                <c:pt idx="34">
                  <c:v>-89.986302832891155</c:v>
                </c:pt>
                <c:pt idx="35">
                  <c:v>-89.987824740299018</c:v>
                </c:pt>
                <c:pt idx="36">
                  <c:v>-89.989042266237774</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68.845221145731031</c:v>
                </c:pt>
                <c:pt idx="1">
                  <c:v>56.452488407882356</c:v>
                </c:pt>
                <c:pt idx="2">
                  <c:v>51.229598468913139</c:v>
                </c:pt>
                <c:pt idx="3">
                  <c:v>49.836417504186613</c:v>
                </c:pt>
                <c:pt idx="4">
                  <c:v>50.319879512094275</c:v>
                </c:pt>
                <c:pt idx="5">
                  <c:v>51.688761446054002</c:v>
                </c:pt>
                <c:pt idx="6">
                  <c:v>53.437450887758388</c:v>
                </c:pt>
                <c:pt idx="7">
                  <c:v>55.303811948786745</c:v>
                </c:pt>
                <c:pt idx="8">
                  <c:v>57.152304617152154</c:v>
                </c:pt>
                <c:pt idx="9">
                  <c:v>58.915273267166597</c:v>
                </c:pt>
                <c:pt idx="10">
                  <c:v>70.363095412433154</c:v>
                </c:pt>
                <c:pt idx="11">
                  <c:v>75.182021883666991</c:v>
                </c:pt>
                <c:pt idx="12">
                  <c:v>77.469298865475878</c:v>
                </c:pt>
                <c:pt idx="13">
                  <c:v>78.626375037246078</c:v>
                </c:pt>
                <c:pt idx="14">
                  <c:v>79.198960547788346</c:v>
                </c:pt>
                <c:pt idx="15">
                  <c:v>79.438226122834521</c:v>
                </c:pt>
                <c:pt idx="16">
                  <c:v>79.475100446800568</c:v>
                </c:pt>
                <c:pt idx="17">
                  <c:v>79.384376150909191</c:v>
                </c:pt>
                <c:pt idx="18">
                  <c:v>79.211790593101668</c:v>
                </c:pt>
                <c:pt idx="19">
                  <c:v>76.489740838307284</c:v>
                </c:pt>
                <c:pt idx="20">
                  <c:v>74.335017664223358</c:v>
                </c:pt>
                <c:pt idx="21">
                  <c:v>72.694523752420096</c:v>
                </c:pt>
                <c:pt idx="22">
                  <c:v>71.190246287928773</c:v>
                </c:pt>
                <c:pt idx="23">
                  <c:v>69.666739559646359</c:v>
                </c:pt>
                <c:pt idx="24">
                  <c:v>68.085336229278667</c:v>
                </c:pt>
                <c:pt idx="25">
                  <c:v>66.449908524102497</c:v>
                </c:pt>
                <c:pt idx="26">
                  <c:v>64.776538914948986</c:v>
                </c:pt>
                <c:pt idx="27">
                  <c:v>63.0827697746832</c:v>
                </c:pt>
                <c:pt idx="28">
                  <c:v>47.332091262401235</c:v>
                </c:pt>
                <c:pt idx="29">
                  <c:v>35.882606197411747</c:v>
                </c:pt>
                <c:pt idx="30">
                  <c:v>28.175545553159481</c:v>
                </c:pt>
                <c:pt idx="31">
                  <c:v>22.928587261236345</c:v>
                </c:pt>
                <c:pt idx="32">
                  <c:v>19.227708453894479</c:v>
                </c:pt>
                <c:pt idx="33">
                  <c:v>16.514947552921399</c:v>
                </c:pt>
                <c:pt idx="34">
                  <c:v>14.455972593057879</c:v>
                </c:pt>
                <c:pt idx="35">
                  <c:v>12.846009436568266</c:v>
                </c:pt>
                <c:pt idx="36">
                  <c:v>11.555319532141453</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844"/>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B75" sqref="B75"/>
    </sheetView>
  </sheetViews>
  <sheetFormatPr defaultRowHeight="15"/>
  <sheetData>
    <row r="35" spans="2:4">
      <c r="B35" s="89" t="s">
        <v>192</v>
      </c>
      <c r="C35" s="89" t="s">
        <v>193</v>
      </c>
      <c r="D35" s="89" t="s">
        <v>194</v>
      </c>
    </row>
    <row r="36" spans="2:4" ht="18">
      <c r="B36" s="54" t="s">
        <v>190</v>
      </c>
      <c r="C36" s="54">
        <f>'DESIGN INPUTS AND CALCULATIONS'!C154</f>
        <v>0.24</v>
      </c>
      <c r="D36" s="55" t="s">
        <v>147</v>
      </c>
    </row>
    <row r="37" spans="2:4" ht="18">
      <c r="B37" s="54" t="s">
        <v>191</v>
      </c>
      <c r="C37" s="54">
        <f>'DESIGN INPUTS AND CALCULATIONS'!C152</f>
        <v>5.6</v>
      </c>
      <c r="D37" s="55" t="s">
        <v>148</v>
      </c>
    </row>
    <row r="38" spans="2:4" ht="18">
      <c r="B38" s="58" t="s">
        <v>174</v>
      </c>
      <c r="C38" s="88">
        <f>'DESIGN INPUTS AND CALCULATIONS'!C191</f>
        <v>15</v>
      </c>
      <c r="D38" s="58" t="s">
        <v>179</v>
      </c>
    </row>
    <row r="39" spans="2:4" ht="18">
      <c r="B39" s="58" t="s">
        <v>173</v>
      </c>
      <c r="C39" s="54">
        <f>'DESIGN INPUTS AND CALCULATIONS'!C189</f>
        <v>3.3</v>
      </c>
      <c r="D39" s="58" t="s">
        <v>179</v>
      </c>
    </row>
    <row r="40" spans="2:4" ht="18">
      <c r="B40" s="58" t="s">
        <v>175</v>
      </c>
      <c r="C40" s="54">
        <f>'DESIGN INPUTS AND CALCULATIONS'!C226</f>
        <v>100</v>
      </c>
      <c r="D40" s="58" t="s">
        <v>70</v>
      </c>
    </row>
    <row r="41" spans="2:4" ht="18">
      <c r="B41" s="58" t="s">
        <v>176</v>
      </c>
      <c r="C41" s="54">
        <f>'DESIGN INPUTS AND CALCULATIONS'!C228</f>
        <v>100</v>
      </c>
      <c r="D41" s="58" t="s">
        <v>155</v>
      </c>
    </row>
    <row r="42" spans="2:4" ht="18">
      <c r="B42" s="58" t="s">
        <v>188</v>
      </c>
      <c r="C42" s="54">
        <f>'DESIGN INPUTS AND CALCULATIONS'!C172</f>
        <v>47</v>
      </c>
      <c r="D42" s="58" t="s">
        <v>70</v>
      </c>
    </row>
    <row r="43" spans="2:4" ht="18">
      <c r="B43" s="58" t="s">
        <v>189</v>
      </c>
      <c r="C43" s="54">
        <f>'DESIGN INPUTS AND CALCULATIONS'!C170</f>
        <v>3300</v>
      </c>
      <c r="D43" s="58" t="s">
        <v>70</v>
      </c>
    </row>
    <row r="44" spans="2:4">
      <c r="B44" s="58" t="s">
        <v>195</v>
      </c>
      <c r="C44" s="54">
        <f>Lr</f>
        <v>9</v>
      </c>
      <c r="D44" s="58" t="s">
        <v>73</v>
      </c>
    </row>
    <row r="45" spans="2:4">
      <c r="B45" s="58" t="s">
        <v>196</v>
      </c>
      <c r="C45" s="54">
        <f>Lm</f>
        <v>48</v>
      </c>
      <c r="D45" s="58" t="s">
        <v>73</v>
      </c>
    </row>
    <row r="46" spans="2:4">
      <c r="B46" s="58" t="s">
        <v>197</v>
      </c>
      <c r="C46" s="54">
        <f>Cr</f>
        <v>0.17699999999999999</v>
      </c>
      <c r="D46" s="58" t="s">
        <v>198</v>
      </c>
    </row>
    <row r="47" spans="2:4" ht="18">
      <c r="B47" s="58" t="s">
        <v>168</v>
      </c>
      <c r="C47" s="61">
        <f>'DESIGN INPUTS AND CALCULATIONS'!$C$203</f>
        <v>100</v>
      </c>
      <c r="D47" s="58" t="s">
        <v>156</v>
      </c>
    </row>
    <row r="48" spans="2:4" ht="18">
      <c r="B48" s="60" t="s">
        <v>186</v>
      </c>
      <c r="C48" s="88">
        <f>'DESIGN INPUTS AND CALCULATIONS'!C209</f>
        <v>330</v>
      </c>
      <c r="D48" s="58" t="s">
        <v>179</v>
      </c>
    </row>
    <row r="49" spans="2:4" ht="18">
      <c r="B49" s="60" t="s">
        <v>187</v>
      </c>
      <c r="C49" s="88">
        <f>'DESIGN INPUTS AND CALCULATIONS'!C210</f>
        <v>150</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58"/>
      <c r="E3" s="459"/>
      <c r="F3" s="459"/>
      <c r="G3" s="459"/>
      <c r="H3" s="459"/>
      <c r="I3" s="459"/>
      <c r="J3" s="459"/>
      <c r="K3" s="459"/>
      <c r="L3" s="459"/>
      <c r="M3" s="459"/>
      <c r="N3" s="459"/>
      <c r="T3" s="293" t="s">
        <v>742</v>
      </c>
      <c r="U3" s="268">
        <f>(Lseries2*microhenry2/(res_cap2*nanoF2))^0.5*1/(rload2*ratio2^2)</f>
        <v>4.1521319716314924</v>
      </c>
    </row>
    <row r="4" spans="2:25" ht="16.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60"/>
      <c r="C5" s="460"/>
      <c r="D5" s="460"/>
      <c r="E5" s="460"/>
      <c r="F5" s="300"/>
      <c r="G5" s="460"/>
      <c r="H5" s="460"/>
      <c r="I5" s="460"/>
      <c r="J5" s="460"/>
      <c r="K5" s="300"/>
      <c r="L5" s="300"/>
      <c r="M5" s="300"/>
      <c r="N5" s="300"/>
      <c r="O5" s="298" t="s">
        <v>653</v>
      </c>
      <c r="Q5" s="297" t="s">
        <v>743</v>
      </c>
      <c r="R5" s="294">
        <v>9.9999999999999995E-7</v>
      </c>
      <c r="T5" s="293" t="s">
        <v>585</v>
      </c>
      <c r="U5" s="268">
        <f>2*PI()*foutput2*1000</f>
        <v>792304.48090254737</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5.333333333333333</v>
      </c>
      <c r="Y6" s="222" t="s">
        <v>746</v>
      </c>
    </row>
    <row r="7" spans="2:25" ht="16.5">
      <c r="B7" s="299"/>
      <c r="C7" s="298"/>
      <c r="D7" s="298"/>
      <c r="E7" s="298"/>
      <c r="F7" s="268"/>
      <c r="G7" s="299"/>
      <c r="H7" s="298"/>
      <c r="I7" s="298"/>
      <c r="J7" s="298"/>
      <c r="K7" s="268"/>
      <c r="L7" s="268"/>
      <c r="M7" s="268"/>
      <c r="N7" s="268"/>
      <c r="O7" s="298" t="s">
        <v>666</v>
      </c>
      <c r="Q7" s="297" t="s">
        <v>584</v>
      </c>
      <c r="R7" s="294">
        <v>1E-3</v>
      </c>
      <c r="T7" s="293" t="s">
        <v>747</v>
      </c>
      <c r="U7" s="268">
        <f>ohm_second/ohm_second0</f>
        <v>0.79302660260385582</v>
      </c>
    </row>
    <row r="8" spans="2:25">
      <c r="B8" s="292"/>
      <c r="C8" s="296"/>
      <c r="D8" s="296"/>
      <c r="E8" s="296"/>
      <c r="G8" s="292"/>
      <c r="H8" s="296"/>
      <c r="I8" s="296"/>
      <c r="J8" s="296"/>
      <c r="O8" s="298" t="s">
        <v>674</v>
      </c>
      <c r="Q8" s="297" t="s">
        <v>154</v>
      </c>
      <c r="R8" s="294">
        <v>1E-3</v>
      </c>
      <c r="T8" s="293" t="s">
        <v>748</v>
      </c>
      <c r="U8" s="268">
        <f>8*ratio2^2*rload2/((PI())^2)</f>
        <v>1.3920464093682028</v>
      </c>
    </row>
    <row r="9" spans="2:25">
      <c r="B9" s="292"/>
      <c r="C9" s="296"/>
      <c r="D9" s="296"/>
      <c r="E9" s="296"/>
      <c r="G9" s="292"/>
      <c r="H9" s="296"/>
      <c r="I9" s="296"/>
      <c r="J9" s="296"/>
      <c r="O9" s="298" t="s">
        <v>681</v>
      </c>
      <c r="Q9" s="297" t="s">
        <v>749</v>
      </c>
      <c r="R9" s="294">
        <v>1E-3</v>
      </c>
      <c r="T9" s="293" t="s">
        <v>750</v>
      </c>
      <c r="U9" s="268">
        <f>ohm_second*Lseries2*microhenry2-1/(ohm_second*res_cap2*nanoF2)</f>
        <v>-3.3369379179957352</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3.324562471941291E-5</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12.554000169583544</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3002.840100303642</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3001.4906797828689</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11.000410971684499</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2.6739951111635121E-4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3.1627224499122331E-4</v>
      </c>
    </row>
    <row r="17" spans="1:29">
      <c r="B17" s="292">
        <v>1</v>
      </c>
      <c r="C17" s="296"/>
      <c r="D17" s="296"/>
      <c r="E17" s="296"/>
      <c r="O17" s="298" t="s">
        <v>761</v>
      </c>
      <c r="Q17" s="297" t="s">
        <v>578</v>
      </c>
      <c r="R17" s="294">
        <v>9.9999999999999995E-7</v>
      </c>
      <c r="T17" s="293" t="s">
        <v>762</v>
      </c>
      <c r="U17" s="268">
        <f>Lnratio2/((1+Lnratio2-1/freq_ratio2^2)^2+((1/freq_ratio2-freq_ratio2)*PI()^2*Qfactor2*Lnratio2/8)^2)^0.5</f>
        <v>0.39111283815108483</v>
      </c>
    </row>
    <row r="18" spans="1:29" ht="16.5">
      <c r="B18" s="292">
        <v>1</v>
      </c>
      <c r="C18" s="296"/>
      <c r="D18" s="296"/>
      <c r="E18" s="296"/>
      <c r="Q18" s="297" t="s">
        <v>577</v>
      </c>
      <c r="R18" s="294">
        <v>1000</v>
      </c>
      <c r="T18" s="293" t="s">
        <v>763</v>
      </c>
      <c r="U18" s="268">
        <f>Lnratio2/(SIN(0.5*freq_ratio2*PI())*((1+Lnratio2-1/freq_ratio2^2)^2+((1/freq_ratio2-freq_ratio2)*PI()^2*Qfactor2*Lnratio2/(8*SIN(0.5*PI()*freq_ratio2)))^2)^0.5)</f>
        <v>0.39354943998131897</v>
      </c>
    </row>
    <row r="19" spans="1:29">
      <c r="B19" s="292">
        <v>1</v>
      </c>
      <c r="C19" s="296"/>
      <c r="D19" s="296"/>
      <c r="E19" s="296"/>
      <c r="Q19" s="297" t="s">
        <v>576</v>
      </c>
      <c r="R19" s="294">
        <v>1.0000000000000001E-9</v>
      </c>
      <c r="T19" s="293" t="s">
        <v>764</v>
      </c>
      <c r="U19" s="268">
        <f>-1/rload2</f>
        <v>-0.40485829959514175</v>
      </c>
    </row>
    <row r="20" spans="1:29">
      <c r="B20" s="292">
        <v>1</v>
      </c>
      <c r="C20" s="296"/>
      <c r="D20" s="296"/>
      <c r="E20" s="296"/>
      <c r="Q20" s="297" t="s">
        <v>765</v>
      </c>
      <c r="R20" s="294">
        <v>1.0000000000000001E-9</v>
      </c>
      <c r="T20" s="293" t="s">
        <v>766</v>
      </c>
      <c r="U20" s="268">
        <f>2*Vinput2*res_cap2*nanoF2*switchingf2*kilihertz2/(Voutput2*lmabda2)</f>
        <v>4.898977000602982</v>
      </c>
      <c r="W20" s="222" t="s">
        <v>900</v>
      </c>
      <c r="X20" s="222">
        <f>INDEX(B35:B95,MATCH(0,V35:V95,-1),1)</f>
        <v>1000</v>
      </c>
      <c r="Y20" s="222">
        <f>MATCH(0,V35:V95,-1)</f>
        <v>21</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1.732196711930399E-4</v>
      </c>
      <c r="W21" s="222" t="s">
        <v>901</v>
      </c>
      <c r="X21" s="222">
        <f>INDEX(W35:W95,MATCH(0,V35:V95,-1),1)</f>
        <v>106.58382013912917</v>
      </c>
    </row>
    <row r="22" spans="1:29" ht="16.5">
      <c r="B22" s="292">
        <v>1</v>
      </c>
      <c r="C22" s="296"/>
      <c r="D22" s="296"/>
      <c r="E22" s="296"/>
      <c r="F22" s="222" t="str">
        <f>IMPRODUCT(Kth_2/(2/rload2-Kfeed2/Gdc_ccm2),IMDIV(COMPLEX(1,Rc_2*Coutput2*microF2*miliOhm2*C35),IMSUM(1,IMPRODUCT(D36,1/omega1_2),IMPRODUCT(D36,D36,1/omega2_2),IMPRODUCT(D36,D36,D36,1/omega3_2))))</f>
        <v>27,1929326903569+9,10990167157327i</v>
      </c>
      <c r="Q22" s="295" t="s">
        <v>574</v>
      </c>
      <c r="R22" s="294">
        <v>1000000</v>
      </c>
      <c r="T22" s="293" t="s">
        <v>768</v>
      </c>
      <c r="U22" s="268">
        <f>Voutput2/(Vinput2*rload2)-2*Vinput2*junctioncap2*nanoF2*switchingf2*kilihertz2/Voutput2</f>
        <v>0.20826026450742241</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3.1627224499122331E-4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0.79302660260385582</v>
      </c>
      <c r="Q25" s="295" t="s">
        <v>770</v>
      </c>
      <c r="R25" s="268">
        <f>2*miliampere2</f>
        <v>2E-3</v>
      </c>
      <c r="T25" s="293" t="s">
        <v>771</v>
      </c>
      <c r="U25" s="268">
        <f>(2/rload2-Kfeed2/GainDC2)/(Coutput2*microF2*(1+Rc_2*miliOhm2/rload2)-Kfeed2/(Gdc_dcm2*QpoleL2*omegapole0))</f>
        <v>140.50088646318267</v>
      </c>
    </row>
    <row r="26" spans="1:29">
      <c r="B26" s="292">
        <v>1</v>
      </c>
      <c r="C26" s="292"/>
      <c r="D26" s="292"/>
      <c r="E26" s="292"/>
      <c r="I26" s="222">
        <f>(Kinput2-Kfeed2*Metccm2/(2*ratio2*Gdc_ccm2))/(2/rload2-Kfeed2/Gdc_ccm2)</f>
        <v>0.34792201727435274</v>
      </c>
      <c r="Q26" s="295" t="s">
        <v>772</v>
      </c>
      <c r="R26" s="294">
        <v>256</v>
      </c>
      <c r="T26" s="293" t="s">
        <v>773</v>
      </c>
      <c r="U26" s="268">
        <f>(Xequiv2^2+Requiv2^2)*(2*Gdc_ccm2/(rload2*Kfeed2)-1)/((Xequiv2^2+Requiv2^2)*(1+Rc_2*miliOhm2/rload2)*(Coutput2*microF2*Gdc_ccm2/Kfeed2)-2*Requiv2*effectiveL2-rload2*Coutput2*Xequiv2^2*microF2-Rc_2*miliOhm2*Coutput2*Requiv2*microF2)</f>
        <v>-236.20126922461316</v>
      </c>
    </row>
    <row r="27" spans="1:29">
      <c r="B27" s="292">
        <v>1</v>
      </c>
      <c r="C27" s="292"/>
      <c r="D27" s="292"/>
      <c r="E27" s="292"/>
      <c r="K27" s="222">
        <f>freq_ratio2</f>
        <v>0.79302660260385582</v>
      </c>
      <c r="Q27" s="295" t="s">
        <v>774</v>
      </c>
      <c r="R27" s="268">
        <f>time_load2/Nt_load2</f>
        <v>1.953125E-5</v>
      </c>
      <c r="T27" s="293" t="s">
        <v>775</v>
      </c>
      <c r="U27" s="268">
        <f>(Xequiv2^2+Requiv2^2)*(1-2*Gdc_ccm2/(Kfeed2*rload2))/(effectiveL2^2+effectiveL2*rload2*Coutput2*Requiv2*microF2+effectiveL2*Rc_2*miliOhm2*Coutput2*Requiv2*microF2)</f>
        <v>-15115587.956859047</v>
      </c>
    </row>
    <row r="28" spans="1:29">
      <c r="B28" s="292">
        <v>1</v>
      </c>
      <c r="C28" s="292"/>
      <c r="D28" s="292"/>
      <c r="E28" s="292"/>
      <c r="Q28" s="295" t="s">
        <v>776</v>
      </c>
      <c r="R28" s="294">
        <v>256</v>
      </c>
      <c r="T28" s="293" t="s">
        <v>777</v>
      </c>
      <c r="U28" s="268">
        <f>(Xequiv2^2+Requiv2^2)*(1-2*Gdc_ccm2/(Kfeed2*rload2))/(effectiveL2^2*rload2*Coutput2*microF2)</f>
        <v>-636680981548.99097</v>
      </c>
    </row>
    <row r="29" spans="1:29">
      <c r="B29" s="292"/>
      <c r="C29" s="292"/>
      <c r="D29" s="292"/>
      <c r="E29" s="292"/>
      <c r="Q29" s="295" t="s">
        <v>778</v>
      </c>
      <c r="R29" s="268">
        <v>64</v>
      </c>
      <c r="T29" s="293" t="s">
        <v>779</v>
      </c>
      <c r="U29" s="268">
        <f>((Xequiv2^2+Requiv2^2)*Gdc_ccm2-Kfeed2*rload2*Xequiv2^2)/(-Kfeed2*rload2*effectiveL2*Requiv2)</f>
        <v>64063.367443192881</v>
      </c>
    </row>
    <row r="30" spans="1:29">
      <c r="B30" s="292"/>
      <c r="C30" s="292"/>
      <c r="D30" s="292"/>
      <c r="E30" s="292"/>
      <c r="F30" s="222">
        <f>Rc_2*Coutput2*microF2*miliOhm2</f>
        <v>3.76E-6</v>
      </c>
      <c r="Q30" s="295" t="s">
        <v>780</v>
      </c>
      <c r="R30" s="294">
        <f>1/(Nt_input*Fline)</f>
        <v>3.1250000000000001E-4</v>
      </c>
      <c r="T30" s="293" t="s">
        <v>571</v>
      </c>
      <c r="U30" s="268">
        <f>((Xequiv2^2+Requiv2^2)*Gdc_ccm2-Kfeed2*rload2*Xequiv2^2)/(-Kfeed2*rload2*effectiveL2^2)</f>
        <v>2682433594.6154933</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15,5728073503605-6,95335748919816i</v>
      </c>
      <c r="Q31" s="290"/>
      <c r="T31" s="289"/>
    </row>
    <row r="32" spans="1:29">
      <c r="A32" s="461" t="s">
        <v>570</v>
      </c>
      <c r="B32" s="462"/>
      <c r="C32" s="462"/>
      <c r="D32" s="463" t="s">
        <v>781</v>
      </c>
      <c r="E32" s="465" t="s">
        <v>782</v>
      </c>
      <c r="F32" s="466"/>
      <c r="G32" s="466"/>
      <c r="H32" s="467"/>
      <c r="I32" s="468" t="s">
        <v>783</v>
      </c>
      <c r="J32" s="469"/>
      <c r="K32" s="469"/>
      <c r="L32" s="470"/>
      <c r="M32" s="471" t="s">
        <v>784</v>
      </c>
      <c r="N32" s="472"/>
      <c r="O32" s="472"/>
      <c r="P32" s="473"/>
      <c r="Q32" s="465" t="s">
        <v>785</v>
      </c>
      <c r="R32" s="466"/>
      <c r="S32" s="466"/>
      <c r="T32" s="467"/>
      <c r="U32" s="486" t="s">
        <v>786</v>
      </c>
      <c r="V32" s="487"/>
      <c r="W32" s="488"/>
      <c r="X32" s="489" t="s">
        <v>787</v>
      </c>
      <c r="Y32" s="490"/>
      <c r="Z32" s="490"/>
      <c r="AA32" s="465" t="s">
        <v>788</v>
      </c>
      <c r="AB32" s="466"/>
      <c r="AC32" s="466"/>
    </row>
    <row r="33" spans="1:29" ht="27" customHeight="1">
      <c r="A33" s="474" t="s">
        <v>569</v>
      </c>
      <c r="B33" s="287" t="s">
        <v>568</v>
      </c>
      <c r="C33" s="288" t="s">
        <v>455</v>
      </c>
      <c r="D33" s="464"/>
      <c r="E33" s="281" t="s">
        <v>789</v>
      </c>
      <c r="F33" s="475" t="s">
        <v>790</v>
      </c>
      <c r="G33" s="476"/>
      <c r="H33" s="477"/>
      <c r="I33" s="285" t="s">
        <v>791</v>
      </c>
      <c r="J33" s="478" t="s">
        <v>792</v>
      </c>
      <c r="K33" s="479"/>
      <c r="L33" s="480"/>
      <c r="M33" s="283" t="s">
        <v>793</v>
      </c>
      <c r="N33" s="481" t="s">
        <v>794</v>
      </c>
      <c r="O33" s="482"/>
      <c r="P33" s="483"/>
      <c r="Q33" s="281" t="s">
        <v>795</v>
      </c>
      <c r="R33" s="475" t="s">
        <v>796</v>
      </c>
      <c r="S33" s="476"/>
      <c r="T33" s="477"/>
      <c r="U33" s="491" t="s">
        <v>797</v>
      </c>
      <c r="V33" s="492"/>
      <c r="W33" s="492"/>
      <c r="X33" s="484" t="s">
        <v>798</v>
      </c>
      <c r="Y33" s="485"/>
      <c r="Z33" s="485"/>
      <c r="AA33" s="475" t="s">
        <v>794</v>
      </c>
      <c r="AB33" s="476"/>
      <c r="AC33" s="476"/>
    </row>
    <row r="34" spans="1:29">
      <c r="A34" s="474"/>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18.696605883277602</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15,5728073503605-6,95335748919816i</v>
      </c>
      <c r="G35" s="229">
        <f>20*LOG(IMABS(F35))</f>
        <v>24.636862531398943</v>
      </c>
      <c r="H35" s="229">
        <f>(180/PI()*IMARGUMENT(F35))</f>
        <v>-24.061065535882936</v>
      </c>
      <c r="I35" s="271">
        <f>IF(freq_ratio2&gt;1,(Kinput2-Kfeed2*Metccm2/(2*ratio2*Gdc_ccm2))/(2/rload2-Kfeed2/Gdc_ccm2),(Kinput2-Kfeed2*Metccm2/(2*ratio2*Gdc_dcm2))/(2/rload2-Kfeed2/Gdc_dcm2))</f>
        <v>0.3046006817893499</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0,25370849478817-0,113282455925821i</v>
      </c>
      <c r="K35" s="271">
        <f>20*LOG(IMABS(J35))</f>
        <v>-11.123775514584906</v>
      </c>
      <c r="L35" s="271">
        <f>(180/PI()*IMARGUMENT(J35))</f>
        <v>-24.061065535882946</v>
      </c>
      <c r="M35" s="270">
        <f t="shared" ref="M35:M66" si="1">IF(freq_ratio2&gt;1,(1-Kfeed2*rload2*Xequiv2^2/(Gdc_ccm2*(Xequiv2^2+Requiv2^2)))/(2/rload2-Kfeed2/Gdc_ccm2),1/(2/rload2-Kfeed2/Gdc_dcm2))</f>
        <v>3.8164306305125262</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3,17590633873675-1,42580177852446i</v>
      </c>
      <c r="O35" s="270">
        <f>20*LOG(IMABS(N35))</f>
        <v>10.834772416738057</v>
      </c>
      <c r="P35" s="270">
        <f>(180/PI()*IMARGUMENT(N35))</f>
        <v>-24.177375191490569</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120,866815399057+384,315524982048i</v>
      </c>
      <c r="V35" s="227">
        <f>20*LOG(IMABS(U35))</f>
        <v>52.103378119385091</v>
      </c>
      <c r="W35" s="227">
        <f>(180/PI()*IMARGUMENT(U35))</f>
        <v>72.541694908791854</v>
      </c>
      <c r="X35" s="269" t="str">
        <f t="shared" ref="X35:X95" si="6">IMDIV(J35,IMSUM(1,IMPRODUCT(F35,R35,-1)))</f>
        <v>0,0000809851458495142+0,000685415782586675i</v>
      </c>
      <c r="Y35" s="269">
        <f>20*LOG(IMABS(X35))</f>
        <v>-63.220707407831647</v>
      </c>
      <c r="Z35" s="269">
        <f>(180/PI()*IMARGUMENT(X35))</f>
        <v>83.261472166014954</v>
      </c>
      <c r="AA35" s="268" t="str">
        <f t="shared" ref="AA35:AA95" si="7">IMDIV(IMPRODUCT(1,N35),IMSUM(1,IMPRODUCT(F35,R35,-1)))</f>
        <v>0,00103211956075429+0,00858571410496511i</v>
      </c>
      <c r="AB35" s="268">
        <f>20*LOG(IMABS(AA35))</f>
        <v>-41.262159476508685</v>
      </c>
      <c r="AC35" s="268">
        <f>(180/PI()*IMARGUMENT(AA35))</f>
        <v>83.145162510407346</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18.696605883277602</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14,1884970130675-7,97085213663294i</v>
      </c>
      <c r="G36" s="229">
        <f t="shared" ref="G36:G95" si="12">20*LOG(IMABS(F36))</f>
        <v>24.229965850124415</v>
      </c>
      <c r="H36" s="229">
        <f t="shared" ref="H36:H95" si="13">(180/PI()*IMARGUMENT(F36))</f>
        <v>-29.326523854108789</v>
      </c>
      <c r="I36" s="271">
        <f t="shared" ref="I36:I66" si="14">IF(freq_ratio2&gt;1,(Kinput2-Kfeed2*Metccm2/(2*ratio2*Gdc_ccm2))/(2/rload2-Kfeed2/Gdc_ccm2),(Kinput2-Kfeed2*Metccm2/(2*ratio2*Gdc_dcm2))/(2/rload2-Kfeed2/Gdc_dcm2))</f>
        <v>0.3046006817893499</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0,231155638126383-0,129859238110809i</v>
      </c>
      <c r="K36" s="271">
        <f t="shared" ref="K36:K95" si="16">20*LOG(IMABS(J36))</f>
        <v>-11.53067219585941</v>
      </c>
      <c r="L36" s="271">
        <f t="shared" ref="L36:L95" si="17">(180/PI()*IMARGUMENT(J36))</f>
        <v>-29.326523854108839</v>
      </c>
      <c r="M36" s="270">
        <f t="shared" si="1"/>
        <v>3.8164306305125262</v>
      </c>
      <c r="N36" s="270" t="str">
        <f t="shared" si="2"/>
        <v>2,89205821164805-1,63444578938734i</v>
      </c>
      <c r="O36" s="270">
        <f t="shared" ref="O36:O95" si="18">20*LOG(IMABS(N36))</f>
        <v>10.427886203037431</v>
      </c>
      <c r="P36" s="270">
        <f t="shared" ref="P36:P95" si="19">(180/PI()*IMARGUMENT(N36))</f>
        <v>-29.472948917549722</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110,02037614212+286,094078945925i</v>
      </c>
      <c r="V36" s="227">
        <f t="shared" ref="V36:V95" si="22">20*LOG(IMABS(U36))</f>
        <v>49.729166851351621</v>
      </c>
      <c r="W36" s="227">
        <f t="shared" ref="W36:W95" si="23">(180/PI()*IMARGUMENT(U36))</f>
        <v>68.965246919372518</v>
      </c>
      <c r="X36" s="269" t="str">
        <f t="shared" si="6"/>
        <v>0,000127500408493064+0,00085655663172564i</v>
      </c>
      <c r="Y36" s="269">
        <f t="shared" ref="Y36:Y95" si="24">20*LOG(IMABS(X36))</f>
        <v>-61.249702284318886</v>
      </c>
      <c r="Z36" s="269">
        <f t="shared" ref="Z36:Z95" si="25">(180/PI()*IMARGUMENT(X36))</f>
        <v>81.533557614704307</v>
      </c>
      <c r="AA36" s="268" t="str">
        <f t="shared" si="7"/>
        <v>0,00162491661576996+0,010727964883464i</v>
      </c>
      <c r="AB36" s="268">
        <f t="shared" ref="AB36:AB95" si="26">20*LOG(IMABS(AA36))</f>
        <v>-39.291143885422073</v>
      </c>
      <c r="AC36" s="268">
        <f t="shared" ref="AC36:AC95" si="27">(180/PI()*IMARGUMENT(AA36))</f>
        <v>81.387132551263392</v>
      </c>
    </row>
    <row r="37" spans="1:29">
      <c r="A37" s="276">
        <v>-2.8</v>
      </c>
      <c r="B37" s="275">
        <f t="shared" si="8"/>
        <v>15.848931924611135</v>
      </c>
      <c r="C37" s="274">
        <f t="shared" si="9"/>
        <v>99.581776203206161</v>
      </c>
      <c r="D37" s="273" t="str">
        <f t="shared" si="10"/>
        <v>99,5817762032062i</v>
      </c>
      <c r="E37" s="272">
        <f t="shared" si="0"/>
        <v>18.696605883277602</v>
      </c>
      <c r="F37" s="229" t="str">
        <f t="shared" si="11"/>
        <v>12,4387458265426-8,78889603166969i</v>
      </c>
      <c r="G37" s="229">
        <f t="shared" si="12"/>
        <v>23.654263765843837</v>
      </c>
      <c r="H37" s="229">
        <f t="shared" si="13"/>
        <v>-35.244038861480021</v>
      </c>
      <c r="I37" s="271">
        <f t="shared" si="14"/>
        <v>0.3046006817893499</v>
      </c>
      <c r="J37" s="271" t="str">
        <f t="shared" si="15"/>
        <v>0,202649105566165-0,143186615802643i</v>
      </c>
      <c r="K37" s="271">
        <f t="shared" si="16"/>
        <v>-12.10637428014001</v>
      </c>
      <c r="L37" s="271">
        <f t="shared" si="17"/>
        <v>-35.244038861480099</v>
      </c>
      <c r="M37" s="270">
        <f t="shared" si="1"/>
        <v>3.8164306305125262</v>
      </c>
      <c r="N37" s="270" t="str">
        <f t="shared" si="2"/>
        <v>2,53327769618068-1,80219572534201i</v>
      </c>
      <c r="O37" s="270">
        <f t="shared" si="18"/>
        <v>9.8522007086916457</v>
      </c>
      <c r="P37" s="270">
        <f t="shared" si="19"/>
        <v>-35.42837686004686</v>
      </c>
      <c r="Q37" s="229">
        <f t="shared" si="3"/>
        <v>-1474.628881071144</v>
      </c>
      <c r="R37" s="229" t="str">
        <f t="shared" si="4"/>
        <v>-2,71624418805944+14,8024600809933i</v>
      </c>
      <c r="S37" s="229">
        <f t="shared" si="20"/>
        <v>23.550505790778704</v>
      </c>
      <c r="T37" s="229">
        <f t="shared" si="21"/>
        <v>100.39806921453919</v>
      </c>
      <c r="U37" s="227" t="str">
        <f t="shared" si="5"/>
        <v>96,3106116066961+207,9968263205i</v>
      </c>
      <c r="V37" s="227">
        <f t="shared" si="22"/>
        <v>47.20476955662253</v>
      </c>
      <c r="W37" s="227">
        <f t="shared" si="23"/>
        <v>65.154030353059113</v>
      </c>
      <c r="X37" s="269" t="str">
        <f t="shared" si="6"/>
        <v>0,000199969300442069+0,00106592156147726i</v>
      </c>
      <c r="Y37" s="269">
        <f t="shared" si="24"/>
        <v>-59.295275033995637</v>
      </c>
      <c r="Z37" s="269">
        <f t="shared" si="25"/>
        <v>79.374684410576336</v>
      </c>
      <c r="AA37" s="268" t="str">
        <f t="shared" si="7"/>
        <v>0,00254844162283718+0,0133471806998607i</v>
      </c>
      <c r="AB37" s="268">
        <f t="shared" si="26"/>
        <v>-37.336700045163973</v>
      </c>
      <c r="AC37" s="268">
        <f t="shared" si="27"/>
        <v>79.190346412009589</v>
      </c>
    </row>
    <row r="38" spans="1:29">
      <c r="A38" s="276">
        <v>-2.7</v>
      </c>
      <c r="B38" s="275">
        <f t="shared" si="8"/>
        <v>19.95262314968878</v>
      </c>
      <c r="C38" s="274">
        <f t="shared" si="9"/>
        <v>125.36602861381581</v>
      </c>
      <c r="D38" s="273" t="str">
        <f t="shared" si="10"/>
        <v>125,366028613816i</v>
      </c>
      <c r="E38" s="272">
        <f t="shared" si="0"/>
        <v>18.696605883277602</v>
      </c>
      <c r="F38" s="229" t="str">
        <f t="shared" si="11"/>
        <v>10,409189729796-9,24537758840204i</v>
      </c>
      <c r="G38" s="229">
        <f t="shared" si="12"/>
        <v>22.874170468796255</v>
      </c>
      <c r="H38" s="229">
        <f t="shared" si="13"/>
        <v>-41.611283626185525</v>
      </c>
      <c r="I38" s="271">
        <f t="shared" si="14"/>
        <v>0.3046006817893499</v>
      </c>
      <c r="J38" s="271" t="str">
        <f t="shared" si="15"/>
        <v>0,169584057575199-0,150623505378911i</v>
      </c>
      <c r="K38" s="271">
        <f t="shared" si="16"/>
        <v>-12.88646757718759</v>
      </c>
      <c r="L38" s="271">
        <f t="shared" si="17"/>
        <v>-41.611283626185653</v>
      </c>
      <c r="M38" s="270">
        <f t="shared" si="1"/>
        <v>3.8164306305125262</v>
      </c>
      <c r="N38" s="270" t="str">
        <f t="shared" si="2"/>
        <v>2,11712416931068-1,89581183245067i</v>
      </c>
      <c r="O38" s="270">
        <f t="shared" si="18"/>
        <v>9.0721337047890689</v>
      </c>
      <c r="P38" s="270">
        <f t="shared" si="19"/>
        <v>-41.843350948610393</v>
      </c>
      <c r="Q38" s="229">
        <f t="shared" si="3"/>
        <v>-1474.628881071144</v>
      </c>
      <c r="R38" s="229" t="str">
        <f t="shared" si="4"/>
        <v>-2,71625515020334+11,7553358294407i</v>
      </c>
      <c r="S38" s="229">
        <f t="shared" si="20"/>
        <v>21.630598363448406</v>
      </c>
      <c r="T38" s="229">
        <f t="shared" si="21"/>
        <v>103.01074446258744</v>
      </c>
      <c r="U38" s="227" t="str">
        <f t="shared" si="5"/>
        <v>80,4085032086485+147,476325476189i</v>
      </c>
      <c r="V38" s="227">
        <f t="shared" si="22"/>
        <v>44.504768832244679</v>
      </c>
      <c r="W38" s="227">
        <f t="shared" si="23"/>
        <v>61.399460836401964</v>
      </c>
      <c r="X38" s="269" t="str">
        <f t="shared" si="6"/>
        <v>0,00031178014997792+0,00131778474943418i</v>
      </c>
      <c r="Y38" s="269">
        <f t="shared" si="24"/>
        <v>-57.366566740622524</v>
      </c>
      <c r="Z38" s="269">
        <f t="shared" si="25"/>
        <v>76.688922208669851</v>
      </c>
      <c r="AA38" s="268" t="str">
        <f t="shared" si="7"/>
        <v>0,00397325941917455+0,0164950865489238i</v>
      </c>
      <c r="AB38" s="268">
        <f t="shared" si="26"/>
        <v>-35.407965458645862</v>
      </c>
      <c r="AC38" s="268">
        <f t="shared" si="27"/>
        <v>76.456854886245111</v>
      </c>
    </row>
    <row r="39" spans="1:29">
      <c r="A39" s="276">
        <v>-2.6</v>
      </c>
      <c r="B39" s="275">
        <f t="shared" si="8"/>
        <v>25.118864315095777</v>
      </c>
      <c r="C39" s="274">
        <f t="shared" si="9"/>
        <v>157.82647919764742</v>
      </c>
      <c r="D39" s="273" t="str">
        <f t="shared" si="10"/>
        <v>157,826479197647i</v>
      </c>
      <c r="E39" s="272">
        <f t="shared" si="0"/>
        <v>18.696605883277602</v>
      </c>
      <c r="F39" s="229" t="str">
        <f t="shared" si="11"/>
        <v>8,27699576636898-9,23320034550912i</v>
      </c>
      <c r="G39" s="229">
        <f t="shared" si="12"/>
        <v>21.868451992856226</v>
      </c>
      <c r="H39" s="229">
        <f t="shared" si="13"/>
        <v>-48.125728823957218</v>
      </c>
      <c r="I39" s="271">
        <f t="shared" si="14"/>
        <v>0.3046006817893499</v>
      </c>
      <c r="J39" s="271" t="str">
        <f t="shared" si="15"/>
        <v>0,134846857731462-0,1504251166173i</v>
      </c>
      <c r="K39" s="271">
        <f t="shared" si="16"/>
        <v>-13.892186053127642</v>
      </c>
      <c r="L39" s="271">
        <f t="shared" si="17"/>
        <v>-48.125728823957175</v>
      </c>
      <c r="M39" s="270">
        <f t="shared" si="1"/>
        <v>3.8164306305125262</v>
      </c>
      <c r="N39" s="270" t="str">
        <f t="shared" si="2"/>
        <v>1,67992516218643-1,89333519903895i</v>
      </c>
      <c r="O39" s="270">
        <f t="shared" si="18"/>
        <v>8.0664569003494204</v>
      </c>
      <c r="P39" s="270">
        <f t="shared" si="19"/>
        <v>-48.41788333897226</v>
      </c>
      <c r="Q39" s="229">
        <f t="shared" si="3"/>
        <v>-1474.628881071144</v>
      </c>
      <c r="R39" s="229" t="str">
        <f t="shared" si="4"/>
        <v>-2,71627252391052+9,33422611380069i</v>
      </c>
      <c r="S39" s="229">
        <f t="shared" si="20"/>
        <v>19.754589846941471</v>
      </c>
      <c r="T39" s="229">
        <f t="shared" si="21"/>
        <v>106.22506788640257</v>
      </c>
      <c r="U39" s="227" t="str">
        <f t="shared" si="5"/>
        <v>63,702203598293+102,339238432527i</v>
      </c>
      <c r="V39" s="227">
        <f t="shared" si="22"/>
        <v>41.623041839797715</v>
      </c>
      <c r="W39" s="227">
        <f t="shared" si="23"/>
        <v>58.099339062445466</v>
      </c>
      <c r="X39" s="269" t="str">
        <f t="shared" si="6"/>
        <v>0,000481725209018207+0,00161279380610763i</v>
      </c>
      <c r="Y39" s="269">
        <f t="shared" si="24"/>
        <v>-55.477284327240859</v>
      </c>
      <c r="Z39" s="269">
        <f t="shared" si="25"/>
        <v>73.369646274797745</v>
      </c>
      <c r="AA39" s="268" t="str">
        <f t="shared" si="7"/>
        <v>0,00613871379859981+0,0201763866552441i</v>
      </c>
      <c r="AB39" s="268">
        <f t="shared" si="26"/>
        <v>-33.518641373763799</v>
      </c>
      <c r="AC39" s="268">
        <f t="shared" si="27"/>
        <v>73.07749175978266</v>
      </c>
    </row>
    <row r="40" spans="1:29">
      <c r="A40" s="276">
        <v>-2.5</v>
      </c>
      <c r="B40" s="275">
        <f t="shared" si="8"/>
        <v>31.622776601683764</v>
      </c>
      <c r="C40" s="274">
        <f t="shared" si="9"/>
        <v>198.69176531592183</v>
      </c>
      <c r="D40" s="273" t="str">
        <f t="shared" si="10"/>
        <v>198,691765315922i</v>
      </c>
      <c r="E40" s="272">
        <f t="shared" si="0"/>
        <v>18.696605883277602</v>
      </c>
      <c r="F40" s="229" t="str">
        <f t="shared" si="11"/>
        <v>6,25775617689891-8,7553505337441i</v>
      </c>
      <c r="G40" s="229">
        <f t="shared" si="12"/>
        <v>20.637673439525592</v>
      </c>
      <c r="H40" s="229">
        <f t="shared" si="13"/>
        <v>-54.445277246521513</v>
      </c>
      <c r="I40" s="271">
        <f t="shared" si="14"/>
        <v>0.3046006817893499</v>
      </c>
      <c r="J40" s="271" t="str">
        <f t="shared" si="15"/>
        <v>0,10194988383746-0,142640100483077i</v>
      </c>
      <c r="K40" s="271">
        <f t="shared" si="16"/>
        <v>-15.122964606458249</v>
      </c>
      <c r="L40" s="271">
        <f t="shared" si="17"/>
        <v>-54.44527724652157</v>
      </c>
      <c r="M40" s="270">
        <f t="shared" si="1"/>
        <v>3.8164306305125262</v>
      </c>
      <c r="N40" s="270" t="str">
        <f t="shared" si="2"/>
        <v>1,26588717808305-1,79537922050827i</v>
      </c>
      <c r="O40" s="270">
        <f t="shared" si="18"/>
        <v>6.8357443910769966</v>
      </c>
      <c r="P40" s="270">
        <f t="shared" si="19"/>
        <v>-54.813076125233259</v>
      </c>
      <c r="Q40" s="229">
        <f t="shared" si="3"/>
        <v>-1474.628881071144</v>
      </c>
      <c r="R40" s="229" t="str">
        <f t="shared" si="4"/>
        <v>-2,71630005907927+7,41019804986408i</v>
      </c>
      <c r="S40" s="229">
        <f t="shared" si="20"/>
        <v>17.94413597806572</v>
      </c>
      <c r="T40" s="229">
        <f t="shared" si="21"/>
        <v>110.1310377297491</v>
      </c>
      <c r="U40" s="227" t="str">
        <f t="shared" si="5"/>
        <v>47,8809379780128+70,15337179065i</v>
      </c>
      <c r="V40" s="227">
        <f t="shared" si="22"/>
        <v>38.581809417591309</v>
      </c>
      <c r="W40" s="227">
        <f t="shared" si="23"/>
        <v>55.685760483227568</v>
      </c>
      <c r="X40" s="269" t="str">
        <f t="shared" si="6"/>
        <v>0,000734224525390025+0,00194389827307461i</v>
      </c>
      <c r="Y40" s="269">
        <f t="shared" si="24"/>
        <v>-53.647348478113457</v>
      </c>
      <c r="Z40" s="269">
        <f t="shared" si="25"/>
        <v>69.308084208061629</v>
      </c>
      <c r="AA40" s="268" t="str">
        <f t="shared" si="7"/>
        <v>0,00935566137566764+0,024296613480896i</v>
      </c>
      <c r="AB40" s="268">
        <f t="shared" si="26"/>
        <v>-31.688639480578203</v>
      </c>
      <c r="AC40" s="268">
        <f t="shared" si="27"/>
        <v>68.940285329349962</v>
      </c>
    </row>
    <row r="41" spans="1:29">
      <c r="A41" s="276">
        <v>-2.4</v>
      </c>
      <c r="B41" s="275">
        <f t="shared" si="8"/>
        <v>39.81071705534972</v>
      </c>
      <c r="C41" s="274">
        <f t="shared" si="9"/>
        <v>250.13811247045712</v>
      </c>
      <c r="D41" s="273" t="str">
        <f t="shared" si="10"/>
        <v>250,138112470457i</v>
      </c>
      <c r="E41" s="272">
        <f t="shared" si="0"/>
        <v>18.696605883277602</v>
      </c>
      <c r="F41" s="229" t="str">
        <f t="shared" si="11"/>
        <v>4,52491740359788-7,92324476389636i</v>
      </c>
      <c r="G41" s="229">
        <f t="shared" si="12"/>
        <v>19.203982494388605</v>
      </c>
      <c r="H41" s="229">
        <f t="shared" si="13"/>
        <v>-60.269572434924889</v>
      </c>
      <c r="I41" s="271">
        <f t="shared" si="14"/>
        <v>0.3046006817893499</v>
      </c>
      <c r="J41" s="271" t="str">
        <f t="shared" si="15"/>
        <v>0,0737188843141399-0,12908363005209i</v>
      </c>
      <c r="K41" s="271">
        <f t="shared" si="16"/>
        <v>-16.556655551595224</v>
      </c>
      <c r="L41" s="271">
        <f t="shared" si="17"/>
        <v>-60.269572434924967</v>
      </c>
      <c r="M41" s="270">
        <f t="shared" si="1"/>
        <v>3.8164306305125262</v>
      </c>
      <c r="N41" s="270" t="str">
        <f t="shared" si="2"/>
        <v>0,910574889714606-1,62479085548415i</v>
      </c>
      <c r="O41" s="270">
        <f t="shared" si="18"/>
        <v>5.4021581166610861</v>
      </c>
      <c r="P41" s="270">
        <f t="shared" si="19"/>
        <v>-60.732600069863608</v>
      </c>
      <c r="Q41" s="229">
        <f t="shared" si="3"/>
        <v>-1474.628881071144</v>
      </c>
      <c r="R41" s="229" t="str">
        <f t="shared" si="4"/>
        <v>-2,71634369862335+5,88079020058624i</v>
      </c>
      <c r="S41" s="229">
        <f t="shared" si="20"/>
        <v>16.228584198526214</v>
      </c>
      <c r="T41" s="229">
        <f t="shared" si="21"/>
        <v>114.79226899575373</v>
      </c>
      <c r="U41" s="227" t="str">
        <f t="shared" si="5"/>
        <v>34,3037092883137+48,1323459126009i</v>
      </c>
      <c r="V41" s="227">
        <f t="shared" si="22"/>
        <v>35.432566692914811</v>
      </c>
      <c r="W41" s="227">
        <f t="shared" si="23"/>
        <v>54.522696560828876</v>
      </c>
      <c r="X41" s="269" t="str">
        <f t="shared" si="6"/>
        <v>0,0010969467191966+0,00229058602618763i</v>
      </c>
      <c r="Y41" s="269">
        <f t="shared" si="24"/>
        <v>-51.904351379537431</v>
      </c>
      <c r="Z41" s="269">
        <f t="shared" si="25"/>
        <v>64.410543380099426</v>
      </c>
      <c r="AA41" s="268" t="str">
        <f t="shared" si="7"/>
        <v>0,0139759001297008+0,0285883469543592i</v>
      </c>
      <c r="AB41" s="268">
        <f t="shared" si="26"/>
        <v>-29.945537711281123</v>
      </c>
      <c r="AC41" s="268">
        <f t="shared" si="27"/>
        <v>63.947515745160793</v>
      </c>
    </row>
    <row r="42" spans="1:29">
      <c r="A42" s="276">
        <v>-2.2999999999999998</v>
      </c>
      <c r="B42" s="275">
        <f t="shared" si="8"/>
        <v>50.118723362727209</v>
      </c>
      <c r="C42" s="274">
        <f t="shared" si="9"/>
        <v>314.90522624728584</v>
      </c>
      <c r="D42" s="273" t="str">
        <f t="shared" si="10"/>
        <v>314,905226247286i</v>
      </c>
      <c r="E42" s="272">
        <f t="shared" si="0"/>
        <v>18.696605883277602</v>
      </c>
      <c r="F42" s="229" t="str">
        <f t="shared" si="11"/>
        <v>3,1592136320749-6,89986885115687i</v>
      </c>
      <c r="G42" s="229">
        <f t="shared" si="12"/>
        <v>17.603381869494036</v>
      </c>
      <c r="H42" s="229">
        <f t="shared" si="13"/>
        <v>-65.398578776833517</v>
      </c>
      <c r="I42" s="271">
        <f t="shared" si="14"/>
        <v>0.3046006817893499</v>
      </c>
      <c r="J42" s="271" t="str">
        <f t="shared" si="15"/>
        <v>0,0514691614219087-0,112411031683524i</v>
      </c>
      <c r="K42" s="271">
        <f t="shared" si="16"/>
        <v>-18.157256176489813</v>
      </c>
      <c r="L42" s="271">
        <f t="shared" si="17"/>
        <v>-65.398578776833503</v>
      </c>
      <c r="M42" s="270">
        <f t="shared" si="1"/>
        <v>3.8164306305125262</v>
      </c>
      <c r="N42" s="270" t="str">
        <f t="shared" si="2"/>
        <v>0,630542670974018-1,41499150493303i</v>
      </c>
      <c r="O42" s="270">
        <f t="shared" si="18"/>
        <v>3.8017233785125013</v>
      </c>
      <c r="P42" s="270">
        <f t="shared" si="19"/>
        <v>-65.981488610919612</v>
      </c>
      <c r="Q42" s="229">
        <f t="shared" si="3"/>
        <v>-1474.628881071144</v>
      </c>
      <c r="R42" s="229" t="str">
        <f t="shared" si="4"/>
        <v>-2,71641286073741+4,66455616735301i</v>
      </c>
      <c r="S42" s="229">
        <f t="shared" si="20"/>
        <v>14.644445815935619</v>
      </c>
      <c r="T42" s="229">
        <f t="shared" si="21"/>
        <v>120.21446114605286</v>
      </c>
      <c r="U42" s="227" t="str">
        <f t="shared" si="5"/>
        <v>23,6030972636055+33,4792219161647i</v>
      </c>
      <c r="V42" s="227">
        <f t="shared" si="22"/>
        <v>32.247827685429662</v>
      </c>
      <c r="W42" s="227">
        <f t="shared" si="23"/>
        <v>54.815882369219388</v>
      </c>
      <c r="X42" s="269" t="str">
        <f t="shared" si="6"/>
        <v>0,00159341699335621+0,00261312287732651i</v>
      </c>
      <c r="Y42" s="269">
        <f t="shared" si="24"/>
        <v>-50.283814496800183</v>
      </c>
      <c r="Z42" s="269">
        <f t="shared" si="25"/>
        <v>58.626205518920194</v>
      </c>
      <c r="AA42" s="268" t="str">
        <f t="shared" si="7"/>
        <v>0,0202974896221299+0,0325374587807874i</v>
      </c>
      <c r="AB42" s="268">
        <f t="shared" si="26"/>
        <v>-28.324834941797896</v>
      </c>
      <c r="AC42" s="268">
        <f t="shared" si="27"/>
        <v>58.043295684834071</v>
      </c>
    </row>
    <row r="43" spans="1:29">
      <c r="A43" s="276">
        <v>-2.2000000000000002</v>
      </c>
      <c r="B43" s="275">
        <f t="shared" si="8"/>
        <v>63.09573444801925</v>
      </c>
      <c r="C43" s="274">
        <f t="shared" si="9"/>
        <v>396.44219162949946</v>
      </c>
      <c r="D43" s="273" t="str">
        <f t="shared" si="10"/>
        <v>396,442191629499i</v>
      </c>
      <c r="E43" s="272">
        <f t="shared" si="0"/>
        <v>18.696605883277602</v>
      </c>
      <c r="F43" s="229" t="str">
        <f t="shared" si="11"/>
        <v>2,15330584819447-5,83519141149499i</v>
      </c>
      <c r="G43" s="229">
        <f t="shared" si="12"/>
        <v>15.875559030156722</v>
      </c>
      <c r="H43" s="229">
        <f t="shared" si="13"/>
        <v>-69.744900239118266</v>
      </c>
      <c r="I43" s="271">
        <f t="shared" si="14"/>
        <v>0.3046006817893499</v>
      </c>
      <c r="J43" s="271" t="str">
        <f t="shared" si="15"/>
        <v>0,0350811496779568-0,0950655586050759i</v>
      </c>
      <c r="K43" s="271">
        <f t="shared" si="16"/>
        <v>-19.88507901582712</v>
      </c>
      <c r="L43" s="271">
        <f t="shared" si="17"/>
        <v>-69.74490023911828</v>
      </c>
      <c r="M43" s="270">
        <f t="shared" si="1"/>
        <v>3.8164306305125262</v>
      </c>
      <c r="N43" s="270" t="str">
        <f t="shared" si="2"/>
        <v>0,424285841682161-1,1967338773982i</v>
      </c>
      <c r="O43" s="270">
        <f t="shared" si="18"/>
        <v>2.0741634389709143</v>
      </c>
      <c r="P43" s="270">
        <f t="shared" si="19"/>
        <v>-70.478725434271936</v>
      </c>
      <c r="Q43" s="229">
        <f t="shared" si="3"/>
        <v>-1474.628881071144</v>
      </c>
      <c r="R43" s="229" t="str">
        <f t="shared" si="4"/>
        <v>-2,71652247052286+3,69672734490938i</v>
      </c>
      <c r="S43" s="229">
        <f t="shared" si="20"/>
        <v>13.231548608708595</v>
      </c>
      <c r="T43" s="229">
        <f t="shared" si="21"/>
        <v>126.31012876003658</v>
      </c>
      <c r="U43" s="227" t="str">
        <f t="shared" si="5"/>
        <v>15,7216079311253+23,8116132001019i</v>
      </c>
      <c r="V43" s="227">
        <f t="shared" si="22"/>
        <v>29.107107638865305</v>
      </c>
      <c r="W43" s="227">
        <f t="shared" si="23"/>
        <v>56.565228520918325</v>
      </c>
      <c r="X43" s="269" t="str">
        <f t="shared" si="6"/>
        <v>0,00222938850471638+0,00285160575219904i</v>
      </c>
      <c r="Y43" s="269">
        <f t="shared" si="24"/>
        <v>-48.826680906477471</v>
      </c>
      <c r="Z43" s="269">
        <f t="shared" si="25"/>
        <v>51.981664956065551</v>
      </c>
      <c r="AA43" s="268" t="str">
        <f t="shared" si="7"/>
        <v>0,0283902826650611+0,0353708270436465i</v>
      </c>
      <c r="AB43" s="268">
        <f t="shared" si="26"/>
        <v>-26.86743845167943</v>
      </c>
      <c r="AC43" s="268">
        <f t="shared" si="27"/>
        <v>51.247839760911845</v>
      </c>
    </row>
    <row r="44" spans="1:29">
      <c r="A44" s="276">
        <v>-2.1</v>
      </c>
      <c r="B44" s="275">
        <f t="shared" si="8"/>
        <v>79.432823472428126</v>
      </c>
      <c r="C44" s="274">
        <f t="shared" si="9"/>
        <v>499.09114934975014</v>
      </c>
      <c r="D44" s="273" t="str">
        <f t="shared" si="10"/>
        <v>499,09114934975i</v>
      </c>
      <c r="E44" s="272">
        <f t="shared" si="0"/>
        <v>18.696605883277602</v>
      </c>
      <c r="F44" s="229" t="str">
        <f t="shared" si="11"/>
        <v>1,44874573887015-4,83193453941771i</v>
      </c>
      <c r="G44" s="229">
        <f t="shared" si="12"/>
        <v>14.056272987905341</v>
      </c>
      <c r="H44" s="229">
        <f t="shared" si="13"/>
        <v>-73.309835770450391</v>
      </c>
      <c r="I44" s="271">
        <f t="shared" si="14"/>
        <v>0.3046006817893499</v>
      </c>
      <c r="J44" s="271" t="str">
        <f t="shared" si="15"/>
        <v>0,0236026229869858-0,0787207348893492i</v>
      </c>
      <c r="K44" s="271">
        <f t="shared" si="16"/>
        <v>-21.704365058078508</v>
      </c>
      <c r="L44" s="271">
        <f t="shared" si="17"/>
        <v>-73.309835770450434</v>
      </c>
      <c r="M44" s="270">
        <f t="shared" si="1"/>
        <v>3.8164306305125262</v>
      </c>
      <c r="N44" s="270" t="str">
        <f t="shared" si="2"/>
        <v>0,27982002544103-0,991083493898512i</v>
      </c>
      <c r="O44" s="270">
        <f t="shared" si="18"/>
        <v>0.25529403221953129</v>
      </c>
      <c r="P44" s="270">
        <f t="shared" si="19"/>
        <v>-74.233637413847973</v>
      </c>
      <c r="Q44" s="229">
        <f t="shared" si="3"/>
        <v>-1474.628881071144</v>
      </c>
      <c r="R44" s="229" t="str">
        <f t="shared" si="4"/>
        <v>-2,71669617832409+2,92576390187852i</v>
      </c>
      <c r="S44" s="229">
        <f t="shared" si="20"/>
        <v>12.02502826036643</v>
      </c>
      <c r="T44" s="229">
        <f t="shared" si="21"/>
        <v>132.8780140744235</v>
      </c>
      <c r="U44" s="227" t="str">
        <f t="shared" si="5"/>
        <v>10,2012976395165+17,3655860829349i</v>
      </c>
      <c r="V44" s="227">
        <f t="shared" si="22"/>
        <v>26.081301248271778</v>
      </c>
      <c r="W44" s="227">
        <f t="shared" si="23"/>
        <v>59.568178303973177</v>
      </c>
      <c r="X44" s="269" t="str">
        <f t="shared" si="6"/>
        <v>0,00297714964195472+0,00293662780607819i</v>
      </c>
      <c r="Y44" s="269">
        <f t="shared" si="24"/>
        <v>-47.572796518556693</v>
      </c>
      <c r="Z44" s="269">
        <f t="shared" si="25"/>
        <v>44.607409331998959</v>
      </c>
      <c r="AA44" s="268" t="str">
        <f t="shared" si="7"/>
        <v>0,0378948675871593+0,0361923852220672i</v>
      </c>
      <c r="AB44" s="268">
        <f t="shared" si="26"/>
        <v>-25.613137428258653</v>
      </c>
      <c r="AC44" s="268">
        <f t="shared" si="27"/>
        <v>43.683607688601462</v>
      </c>
    </row>
    <row r="45" spans="1:29">
      <c r="A45" s="276">
        <v>-2</v>
      </c>
      <c r="B45" s="275">
        <f t="shared" si="8"/>
        <v>100</v>
      </c>
      <c r="C45" s="274">
        <f t="shared" si="9"/>
        <v>628.31853071795865</v>
      </c>
      <c r="D45" s="273" t="str">
        <f t="shared" si="10"/>
        <v>628,318530717959i</v>
      </c>
      <c r="E45" s="272">
        <f t="shared" si="0"/>
        <v>18.696605883277602</v>
      </c>
      <c r="F45" s="229" t="str">
        <f t="shared" si="11"/>
        <v>0,972459269848002-3,94345100835995i</v>
      </c>
      <c r="G45" s="229">
        <f t="shared" si="12"/>
        <v>12.173913608410064</v>
      </c>
      <c r="H45" s="229">
        <f t="shared" si="13"/>
        <v>-76.147190967685901</v>
      </c>
      <c r="I45" s="271">
        <f t="shared" si="14"/>
        <v>0.3046006817893499</v>
      </c>
      <c r="J45" s="271" t="str">
        <f t="shared" si="15"/>
        <v>0,0158430764630392-0,0642457713046027i</v>
      </c>
      <c r="K45" s="271">
        <f t="shared" si="16"/>
        <v>-23.586724437573764</v>
      </c>
      <c r="L45" s="271">
        <f t="shared" si="17"/>
        <v>-76.147190967685887</v>
      </c>
      <c r="M45" s="270">
        <f t="shared" si="1"/>
        <v>3.8164306305125262</v>
      </c>
      <c r="N45" s="270" t="str">
        <f t="shared" si="2"/>
        <v>0,182162038922217-0,808983554387455i</v>
      </c>
      <c r="O45" s="270">
        <f t="shared" si="18"/>
        <v>-1.6264051063700737</v>
      </c>
      <c r="P45" s="270">
        <f t="shared" si="19"/>
        <v>-77.310129395556828</v>
      </c>
      <c r="Q45" s="229">
        <f t="shared" si="3"/>
        <v>-1474.628881071144</v>
      </c>
      <c r="R45" s="229" t="str">
        <f t="shared" si="4"/>
        <v>-2,71697145649282+2,31061038587941i</v>
      </c>
      <c r="S45" s="229">
        <f t="shared" si="20"/>
        <v>11.045162767150114</v>
      </c>
      <c r="T45" s="229">
        <f t="shared" si="21"/>
        <v>139.62096322138149</v>
      </c>
      <c r="U45" s="227" t="str">
        <f t="shared" si="5"/>
        <v>6,46963477734426+12,9612183185473i</v>
      </c>
      <c r="V45" s="227">
        <f t="shared" si="22"/>
        <v>23.219076375560171</v>
      </c>
      <c r="W45" s="227">
        <f t="shared" si="23"/>
        <v>63.473772253695593</v>
      </c>
      <c r="X45" s="269" t="str">
        <f t="shared" si="6"/>
        <v>0,00376962915407959+0,00281312838699027i</v>
      </c>
      <c r="Y45" s="269">
        <f t="shared" si="24"/>
        <v>-46.551403688592295</v>
      </c>
      <c r="Z45" s="269">
        <f t="shared" si="25"/>
        <v>36.732556261950968</v>
      </c>
      <c r="AA45" s="268" t="str">
        <f t="shared" si="7"/>
        <v>0,0479462814954175+0,0342877248659523i</v>
      </c>
      <c r="AB45" s="268">
        <f t="shared" si="26"/>
        <v>-24.591084357388596</v>
      </c>
      <c r="AC45" s="268">
        <f t="shared" si="27"/>
        <v>35.56961783408012</v>
      </c>
    </row>
    <row r="46" spans="1:29">
      <c r="A46" s="276">
        <v>-1.9</v>
      </c>
      <c r="B46" s="275">
        <f t="shared" si="8"/>
        <v>125.89254117941664</v>
      </c>
      <c r="C46" s="274">
        <f t="shared" si="9"/>
        <v>791.0061650220116</v>
      </c>
      <c r="D46" s="273" t="str">
        <f t="shared" si="10"/>
        <v>791,006165022012i</v>
      </c>
      <c r="E46" s="272">
        <f t="shared" si="0"/>
        <v>18.696605883277602</v>
      </c>
      <c r="F46" s="229" t="str">
        <f t="shared" si="11"/>
        <v>0,658155319257963-3,18707269187722i</v>
      </c>
      <c r="G46" s="229">
        <f t="shared" si="12"/>
        <v>10.249205968065624</v>
      </c>
      <c r="H46" s="229">
        <f t="shared" si="13"/>
        <v>-78.331992860554962</v>
      </c>
      <c r="I46" s="271">
        <f t="shared" si="14"/>
        <v>0.3046006817893499</v>
      </c>
      <c r="J46" s="271" t="str">
        <f t="shared" si="15"/>
        <v>0,0107225108247358-0,051923034636265i</v>
      </c>
      <c r="K46" s="271">
        <f t="shared" si="16"/>
        <v>-25.511432077918229</v>
      </c>
      <c r="L46" s="271">
        <f t="shared" si="17"/>
        <v>-78.331992860554919</v>
      </c>
      <c r="M46" s="270">
        <f t="shared" si="1"/>
        <v>3.8164306305125262</v>
      </c>
      <c r="N46" s="270" t="str">
        <f t="shared" si="2"/>
        <v>0,117719746229396-0,653992158345438i</v>
      </c>
      <c r="O46" s="270">
        <f t="shared" si="18"/>
        <v>-3.5500665409591154</v>
      </c>
      <c r="P46" s="270">
        <f t="shared" si="19"/>
        <v>-79.795928033777798</v>
      </c>
      <c r="Q46" s="229">
        <f t="shared" si="3"/>
        <v>-1474.628881071144</v>
      </c>
      <c r="R46" s="229" t="str">
        <f t="shared" si="4"/>
        <v>-2,71740766728697+1,81850994747918i</v>
      </c>
      <c r="S46" s="229">
        <f t="shared" si="20"/>
        <v>10.290298198292193</v>
      </c>
      <c r="T46" s="229">
        <f t="shared" si="21"/>
        <v>146.20925996567703</v>
      </c>
      <c r="U46" s="227" t="str">
        <f t="shared" si="5"/>
        <v>4,00724708270068+9,85743776416502i</v>
      </c>
      <c r="V46" s="227">
        <f t="shared" si="22"/>
        <v>20.539504166357819</v>
      </c>
      <c r="W46" s="227">
        <f t="shared" si="23"/>
        <v>67.877267105122087</v>
      </c>
      <c r="X46" s="269" t="str">
        <f t="shared" si="6"/>
        <v>0,00451530965751025+0,00246526158228625i</v>
      </c>
      <c r="Y46" s="269">
        <f t="shared" si="24"/>
        <v>-45.773193063786977</v>
      </c>
      <c r="Z46" s="269">
        <f t="shared" si="25"/>
        <v>28.633587275779554</v>
      </c>
      <c r="AA46" s="268" t="str">
        <f t="shared" si="7"/>
        <v>0,0573630041629182+0,0294421816395675i</v>
      </c>
      <c r="AB46" s="268">
        <f t="shared" si="26"/>
        <v>-23.811827526827848</v>
      </c>
      <c r="AC46" s="268">
        <f t="shared" si="27"/>
        <v>27.169652102556679</v>
      </c>
    </row>
    <row r="47" spans="1:29">
      <c r="A47" s="276">
        <v>-1.8</v>
      </c>
      <c r="B47" s="275">
        <f t="shared" si="8"/>
        <v>158.48931924611125</v>
      </c>
      <c r="C47" s="274">
        <f t="shared" si="9"/>
        <v>995.81776203206107</v>
      </c>
      <c r="D47" s="273" t="str">
        <f t="shared" si="10"/>
        <v>995,817762032061i</v>
      </c>
      <c r="E47" s="272">
        <f t="shared" si="0"/>
        <v>18.696605883277602</v>
      </c>
      <c r="F47" s="229" t="str">
        <f t="shared" si="11"/>
        <v>0,454021476670973-2,55912523888302i</v>
      </c>
      <c r="G47" s="229">
        <f t="shared" si="12"/>
        <v>8.2964190763882559</v>
      </c>
      <c r="H47" s="229">
        <f t="shared" si="13"/>
        <v>-79.93967642508116</v>
      </c>
      <c r="I47" s="271">
        <f t="shared" si="14"/>
        <v>0.3046006817893499</v>
      </c>
      <c r="J47" s="271" t="str">
        <f t="shared" si="15"/>
        <v>0,00739681053365296-0,0416926632253237i</v>
      </c>
      <c r="K47" s="271">
        <f t="shared" si="16"/>
        <v>-27.46421896959561</v>
      </c>
      <c r="L47" s="271">
        <f t="shared" si="17"/>
        <v>-79.939676425081146</v>
      </c>
      <c r="M47" s="270">
        <f t="shared" si="1"/>
        <v>3.8164306305125262</v>
      </c>
      <c r="N47" s="270" t="str">
        <f t="shared" si="2"/>
        <v>0,0758701924867233-0,525361222289667i</v>
      </c>
      <c r="O47" s="270">
        <f t="shared" si="18"/>
        <v>-5.501195824336957</v>
      </c>
      <c r="P47" s="270">
        <f t="shared" si="19"/>
        <v>-81.78242712852213</v>
      </c>
      <c r="Q47" s="229">
        <f t="shared" si="3"/>
        <v>-1474.628881071144</v>
      </c>
      <c r="R47" s="229" t="str">
        <f t="shared" si="4"/>
        <v>-2,7180988247083+1,42326106787333i</v>
      </c>
      <c r="S47" s="229">
        <f t="shared" si="20"/>
        <v>9.7376188962578798</v>
      </c>
      <c r="T47" s="229">
        <f t="shared" si="21"/>
        <v>152.36237816027662</v>
      </c>
      <c r="U47" s="227" t="str">
        <f t="shared" si="5"/>
        <v>2,40822807818254+7,60214639581344i</v>
      </c>
      <c r="V47" s="227">
        <f t="shared" si="22"/>
        <v>18.034037972646136</v>
      </c>
      <c r="W47" s="227">
        <f t="shared" si="23"/>
        <v>72.42270173519546</v>
      </c>
      <c r="X47" s="269" t="str">
        <f t="shared" si="6"/>
        <v>0,00512812309749851+0,00192292764527361i</v>
      </c>
      <c r="Y47" s="269">
        <f t="shared" si="24"/>
        <v>-45.229468301558697</v>
      </c>
      <c r="Z47" s="269">
        <f t="shared" si="25"/>
        <v>20.554884298639418</v>
      </c>
      <c r="AA47" s="268" t="str">
        <f t="shared" si="7"/>
        <v>0,065026892815461+0,0220257385307173i</v>
      </c>
      <c r="AB47" s="268">
        <f t="shared" si="26"/>
        <v>-23.266445156300041</v>
      </c>
      <c r="AC47" s="268">
        <f t="shared" si="27"/>
        <v>18.712133595198395</v>
      </c>
    </row>
    <row r="48" spans="1:29">
      <c r="A48" s="276">
        <v>-1.7</v>
      </c>
      <c r="B48" s="275">
        <f t="shared" si="8"/>
        <v>199.52623149688793</v>
      </c>
      <c r="C48" s="274">
        <f t="shared" si="9"/>
        <v>1253.6602861381591</v>
      </c>
      <c r="D48" s="273" t="str">
        <f t="shared" si="10"/>
        <v>1253,66028613816i</v>
      </c>
      <c r="E48" s="272">
        <f t="shared" si="0"/>
        <v>18.696605883277602</v>
      </c>
      <c r="F48" s="229" t="str">
        <f t="shared" si="11"/>
        <v>0,322793699975325-2,04600792883568i</v>
      </c>
      <c r="G48" s="229">
        <f t="shared" si="12"/>
        <v>6.3249213736144707</v>
      </c>
      <c r="H48" s="229">
        <f t="shared" si="13"/>
        <v>-81.034482394644826</v>
      </c>
      <c r="I48" s="271">
        <f t="shared" si="14"/>
        <v>0.3046006817893499</v>
      </c>
      <c r="J48" s="271" t="str">
        <f t="shared" si="15"/>
        <v>0,00525887862768353-0,0333330773489307i</v>
      </c>
      <c r="K48" s="271">
        <f t="shared" si="16"/>
        <v>-29.43571667236936</v>
      </c>
      <c r="L48" s="271">
        <f t="shared" si="17"/>
        <v>-81.034482394644868</v>
      </c>
      <c r="M48" s="270">
        <f t="shared" si="1"/>
        <v>3.8164306305125262</v>
      </c>
      <c r="N48" s="270" t="str">
        <f t="shared" si="2"/>
        <v>0,0489741006133186-0,420308615197461i</v>
      </c>
      <c r="O48" s="270">
        <f t="shared" si="18"/>
        <v>-7.4700676902755649</v>
      </c>
      <c r="P48" s="270">
        <f t="shared" si="19"/>
        <v>-83.353900495850226</v>
      </c>
      <c r="Q48" s="229">
        <f t="shared" si="3"/>
        <v>-1474.628881071144</v>
      </c>
      <c r="R48" s="229" t="str">
        <f t="shared" si="4"/>
        <v>-2,71919375812387+1,10382452286556i</v>
      </c>
      <c r="S48" s="229">
        <f t="shared" si="20"/>
        <v>9.3512637431121153</v>
      </c>
      <c r="T48" s="229">
        <f t="shared" si="21"/>
        <v>157.90588917238119</v>
      </c>
      <c r="U48" s="227" t="str">
        <f t="shared" si="5"/>
        <v>1,38069511169158+5,9197995910212i</v>
      </c>
      <c r="V48" s="227">
        <f t="shared" si="22"/>
        <v>15.676185116726584</v>
      </c>
      <c r="W48" s="227">
        <f t="shared" si="23"/>
        <v>76.871406777736411</v>
      </c>
      <c r="X48" s="269" t="str">
        <f t="shared" si="6"/>
        <v>0,00555069347497276+0,00124531251214744i</v>
      </c>
      <c r="Y48" s="269">
        <f t="shared" si="24"/>
        <v>-44.899780490205274</v>
      </c>
      <c r="Z48" s="269">
        <f t="shared" si="25"/>
        <v>12.645072667865534</v>
      </c>
      <c r="AA48" s="268" t="str">
        <f t="shared" si="7"/>
        <v>0,0701782277950293+0,0127860086677372i</v>
      </c>
      <c r="AB48" s="268">
        <f t="shared" si="26"/>
        <v>-22.934131508111477</v>
      </c>
      <c r="AC48" s="268">
        <f t="shared" si="27"/>
        <v>10.325654566660155</v>
      </c>
    </row>
    <row r="49" spans="1:29">
      <c r="A49" s="276">
        <v>-1.6</v>
      </c>
      <c r="B49" s="275">
        <f t="shared" si="8"/>
        <v>251.1886431509578</v>
      </c>
      <c r="C49" s="274">
        <f t="shared" si="9"/>
        <v>1578.2647919764743</v>
      </c>
      <c r="D49" s="273" t="str">
        <f t="shared" si="10"/>
        <v>1578,26479197647i</v>
      </c>
      <c r="E49" s="272">
        <f t="shared" si="0"/>
        <v>18.696605883277602</v>
      </c>
      <c r="F49" s="229" t="str">
        <f t="shared" si="11"/>
        <v>0,238964940498622-1,63084855770296i</v>
      </c>
      <c r="G49" s="229">
        <f t="shared" si="12"/>
        <v>4.3405307445419501</v>
      </c>
      <c r="H49" s="229">
        <f t="shared" si="13"/>
        <v>-81.663887549756424</v>
      </c>
      <c r="I49" s="271">
        <f t="shared" si="14"/>
        <v>0.3046006817893499</v>
      </c>
      <c r="J49" s="271" t="str">
        <f t="shared" si="15"/>
        <v>0,0038931603016104-0,0265693990488298i</v>
      </c>
      <c r="K49" s="271">
        <f t="shared" si="16"/>
        <v>-31.420107301441863</v>
      </c>
      <c r="L49" s="271">
        <f t="shared" si="17"/>
        <v>-81.663887549756438</v>
      </c>
      <c r="M49" s="270">
        <f t="shared" si="1"/>
        <v>3.8164306305125262</v>
      </c>
      <c r="N49" s="270" t="str">
        <f t="shared" si="2"/>
        <v>0,0318038444473445-0,335383004355342i</v>
      </c>
      <c r="O49" s="270">
        <f t="shared" si="18"/>
        <v>-9.4502998977920782</v>
      </c>
      <c r="P49" s="270">
        <f t="shared" si="19"/>
        <v>-84.582929853445009</v>
      </c>
      <c r="Q49" s="229">
        <f t="shared" si="3"/>
        <v>-1474.628881071144</v>
      </c>
      <c r="R49" s="229" t="str">
        <f t="shared" si="4"/>
        <v>-2,72092791267242+0,843207528326164i</v>
      </c>
      <c r="S49" s="229">
        <f t="shared" si="20"/>
        <v>9.0925896232751118</v>
      </c>
      <c r="T49" s="229">
        <f t="shared" si="21"/>
        <v>162.78194550677884</v>
      </c>
      <c r="U49" s="227" t="str">
        <f t="shared" si="5"/>
        <v>0,724937404662198+4,63891839882999i</v>
      </c>
      <c r="V49" s="227">
        <f t="shared" si="22"/>
        <v>13.433120367817057</v>
      </c>
      <c r="W49" s="227">
        <f t="shared" si="23"/>
        <v>81.118057957022415</v>
      </c>
      <c r="X49" s="269" t="str">
        <f t="shared" si="6"/>
        <v>0,0057570201937318+0,000497878856048194i</v>
      </c>
      <c r="Y49" s="269">
        <f t="shared" si="24"/>
        <v>-44.76368430116117</v>
      </c>
      <c r="Z49" s="269">
        <f t="shared" si="25"/>
        <v>4.9427578981564571</v>
      </c>
      <c r="AA49" s="268" t="str">
        <f t="shared" si="7"/>
        <v>0,0724494677712137+0,00256001610512211i</v>
      </c>
      <c r="AB49" s="268">
        <f t="shared" si="26"/>
        <v>-22.793876897511389</v>
      </c>
      <c r="AC49" s="268">
        <f t="shared" si="27"/>
        <v>2.0237155944679004</v>
      </c>
    </row>
    <row r="50" spans="1:29">
      <c r="A50" s="276">
        <v>-1.5</v>
      </c>
      <c r="B50" s="275">
        <f t="shared" si="8"/>
        <v>316.22776601683785</v>
      </c>
      <c r="C50" s="274">
        <f t="shared" si="9"/>
        <v>1986.9176531592195</v>
      </c>
      <c r="D50" s="273" t="str">
        <f t="shared" si="10"/>
        <v>1986,91765315922i</v>
      </c>
      <c r="E50" s="272">
        <f t="shared" si="0"/>
        <v>18.696605883277602</v>
      </c>
      <c r="F50" s="229" t="str">
        <f t="shared" si="11"/>
        <v>0,185592395462409-1,29694815096097i</v>
      </c>
      <c r="G50" s="229">
        <f t="shared" si="12"/>
        <v>2.3464862597097067</v>
      </c>
      <c r="H50" s="229">
        <f t="shared" si="13"/>
        <v>-81.856300024049531</v>
      </c>
      <c r="I50" s="271">
        <f t="shared" si="14"/>
        <v>0.3046006817893499</v>
      </c>
      <c r="J50" s="271" t="str">
        <f t="shared" si="15"/>
        <v>0,00302362741909914-0,021129572580951i</v>
      </c>
      <c r="K50" s="271">
        <f t="shared" si="16"/>
        <v>-33.414151786274104</v>
      </c>
      <c r="L50" s="271">
        <f t="shared" si="17"/>
        <v>-81.85630002404956</v>
      </c>
      <c r="M50" s="270">
        <f t="shared" si="1"/>
        <v>3.8164306305125262</v>
      </c>
      <c r="N50" s="270" t="str">
        <f t="shared" si="2"/>
        <v>0,0208893082784352-0,267170482678778i</v>
      </c>
      <c r="O50" s="270">
        <f t="shared" si="18"/>
        <v>-11.437761873922121</v>
      </c>
      <c r="P50" s="270">
        <f t="shared" si="19"/>
        <v>-85.52929956340796</v>
      </c>
      <c r="Q50" s="229">
        <f t="shared" si="3"/>
        <v>-1474.628881071144</v>
      </c>
      <c r="R50" s="229" t="str">
        <f t="shared" si="4"/>
        <v>-2,72367335681385+0,62756788393658i</v>
      </c>
      <c r="S50" s="229">
        <f t="shared" si="20"/>
        <v>8.9277546580641758</v>
      </c>
      <c r="T50" s="229">
        <f t="shared" si="21"/>
        <v>167.02480050623689</v>
      </c>
      <c r="U50" s="227" t="str">
        <f t="shared" si="5"/>
        <v>0,308429943925813+3,64893495083645i</v>
      </c>
      <c r="V50" s="227">
        <f t="shared" si="22"/>
        <v>11.274240917773897</v>
      </c>
      <c r="W50" s="227">
        <f t="shared" si="23"/>
        <v>85.168500482187369</v>
      </c>
      <c r="X50" s="269" t="str">
        <f t="shared" si="6"/>
        <v>0,00574142770814691-0,000259520127305321i</v>
      </c>
      <c r="Y50" s="269">
        <f t="shared" si="24"/>
        <v>-44.810737705606975</v>
      </c>
      <c r="Z50" s="269">
        <f t="shared" si="25"/>
        <v>-2.588083363092633</v>
      </c>
      <c r="AA50" s="268" t="str">
        <f t="shared" si="7"/>
        <v>0,0717272863653967-0,00786945658451627i</v>
      </c>
      <c r="AB50" s="268">
        <f t="shared" si="26"/>
        <v>-22.834347793254985</v>
      </c>
      <c r="AC50" s="268">
        <f t="shared" si="27"/>
        <v>-6.2610829024510277</v>
      </c>
    </row>
    <row r="51" spans="1:29">
      <c r="A51" s="276">
        <v>-1.4</v>
      </c>
      <c r="B51" s="275">
        <f t="shared" si="8"/>
        <v>398.10717055349727</v>
      </c>
      <c r="C51" s="274">
        <f t="shared" si="9"/>
        <v>2501.3811247045714</v>
      </c>
      <c r="D51" s="273" t="str">
        <f t="shared" si="10"/>
        <v>2501,38112470457i</v>
      </c>
      <c r="E51" s="272">
        <f t="shared" si="0"/>
        <v>18.696605883277602</v>
      </c>
      <c r="F51" s="229" t="str">
        <f t="shared" si="11"/>
        <v>0,151622213525018-1,02929569821013i</v>
      </c>
      <c r="G51" s="229">
        <f t="shared" si="12"/>
        <v>0.34403403300374835</v>
      </c>
      <c r="H51" s="229">
        <f t="shared" si="13"/>
        <v>-81.620209419662089</v>
      </c>
      <c r="I51" s="271">
        <f t="shared" si="14"/>
        <v>0.3046006817893499</v>
      </c>
      <c r="J51" s="271" t="str">
        <f t="shared" si="15"/>
        <v>0,00247019324803965-0,0167690421135778i</v>
      </c>
      <c r="K51" s="271">
        <f t="shared" si="16"/>
        <v>-35.416604012980152</v>
      </c>
      <c r="L51" s="271">
        <f t="shared" si="17"/>
        <v>-81.620209419662061</v>
      </c>
      <c r="M51" s="270">
        <f t="shared" si="1"/>
        <v>3.8164306305125262</v>
      </c>
      <c r="N51" s="270" t="str">
        <f t="shared" si="2"/>
        <v>0,0139701299277625-0,212605426976116i</v>
      </c>
      <c r="O51" s="270">
        <f t="shared" si="18"/>
        <v>-13.429801921162142</v>
      </c>
      <c r="P51" s="270">
        <f t="shared" si="19"/>
        <v>-86.240545377332651</v>
      </c>
      <c r="Q51" s="229">
        <f t="shared" si="3"/>
        <v>-1474.628881071144</v>
      </c>
      <c r="R51" s="229" t="str">
        <f t="shared" si="4"/>
        <v>-2,72801705697849+0,445494835164111i</v>
      </c>
      <c r="S51" s="229">
        <f t="shared" si="20"/>
        <v>8.8312420781155883</v>
      </c>
      <c r="T51" s="229">
        <f t="shared" si="21"/>
        <v>170.72526462441843</v>
      </c>
      <c r="U51" s="227" t="str">
        <f t="shared" si="5"/>
        <v>0,0449179326961666+2,87548313441336i</v>
      </c>
      <c r="V51" s="227">
        <f t="shared" si="22"/>
        <v>9.175276111119322</v>
      </c>
      <c r="W51" s="227">
        <f t="shared" si="23"/>
        <v>89.10505520475634</v>
      </c>
      <c r="X51" s="269" t="str">
        <f t="shared" si="6"/>
        <v>0,00550927146669138-0,000970832727306364i</v>
      </c>
      <c r="Y51" s="269">
        <f t="shared" si="24"/>
        <v>-45.045307577940726</v>
      </c>
      <c r="Z51" s="269">
        <f t="shared" si="25"/>
        <v>-9.9939433098619332</v>
      </c>
      <c r="AA51" s="268" t="str">
        <f t="shared" si="7"/>
        <v>0,0680442411173645-0,0177423070009203i</v>
      </c>
      <c r="AB51" s="268">
        <f t="shared" si="26"/>
        <v>-23.058505486122716</v>
      </c>
      <c r="AC51" s="268">
        <f t="shared" si="27"/>
        <v>-14.61427926753251</v>
      </c>
    </row>
    <row r="52" spans="1:29">
      <c r="A52" s="276">
        <v>-1.3</v>
      </c>
      <c r="B52" s="275">
        <f t="shared" si="8"/>
        <v>501.18723362727206</v>
      </c>
      <c r="C52" s="274">
        <f t="shared" si="9"/>
        <v>3149.0522624728583</v>
      </c>
      <c r="D52" s="273" t="str">
        <f t="shared" si="10"/>
        <v>3149,05226247286i</v>
      </c>
      <c r="E52" s="272">
        <f t="shared" si="0"/>
        <v>18.696605883277602</v>
      </c>
      <c r="F52" s="229" t="str">
        <f t="shared" si="11"/>
        <v>0,129911027672866-0,815052028525329i</v>
      </c>
      <c r="G52" s="229">
        <f t="shared" si="12"/>
        <v>-1.6673385011835458</v>
      </c>
      <c r="H52" s="229">
        <f t="shared" si="13"/>
        <v>-80.943812240864489</v>
      </c>
      <c r="I52" s="271">
        <f t="shared" si="14"/>
        <v>0.3046006817893499</v>
      </c>
      <c r="J52" s="271" t="str">
        <f t="shared" si="15"/>
        <v>0,00211647974226716-0,0132786349101287i</v>
      </c>
      <c r="K52" s="271">
        <f t="shared" si="16"/>
        <v>-37.427976547167397</v>
      </c>
      <c r="L52" s="271">
        <f t="shared" si="17"/>
        <v>-80.943812240864489</v>
      </c>
      <c r="M52" s="270">
        <f t="shared" si="1"/>
        <v>3.8164306305125262</v>
      </c>
      <c r="N52" s="270" t="str">
        <f t="shared" si="2"/>
        <v>0,00959123757606601-0,169069835858683i</v>
      </c>
      <c r="O52" s="270">
        <f t="shared" si="18"/>
        <v>-15.424723227436495</v>
      </c>
      <c r="P52" s="270">
        <f t="shared" si="19"/>
        <v>-86.753122437417673</v>
      </c>
      <c r="Q52" s="229">
        <f t="shared" si="3"/>
        <v>-1474.628881071144</v>
      </c>
      <c r="R52" s="229" t="str">
        <f t="shared" si="4"/>
        <v>-2,73488248547439+0,287437058741744i</v>
      </c>
      <c r="S52" s="229">
        <f t="shared" si="20"/>
        <v>8.7864828959340997</v>
      </c>
      <c r="T52" s="229">
        <f t="shared" si="21"/>
        <v>174.00022116534029</v>
      </c>
      <c r="U52" s="227" t="str">
        <f t="shared" si="5"/>
        <v>-0,121015236451687+2,2664127612567i</v>
      </c>
      <c r="V52" s="227">
        <f t="shared" si="22"/>
        <v>7.1191443947505491</v>
      </c>
      <c r="W52" s="227">
        <f t="shared" si="23"/>
        <v>93.056408924475804</v>
      </c>
      <c r="X52" s="269" t="str">
        <f t="shared" si="6"/>
        <v>0,00507835760459142-0,00157801640096971i</v>
      </c>
      <c r="Y52" s="269">
        <f t="shared" si="24"/>
        <v>-45.485228719810479</v>
      </c>
      <c r="Z52" s="269">
        <f t="shared" si="25"/>
        <v>-17.26177588633762</v>
      </c>
      <c r="AA52" s="268" t="str">
        <f t="shared" si="7"/>
        <v>0,0616166668124306-0,0262449919788899i</v>
      </c>
      <c r="AB52" s="268">
        <f t="shared" si="26"/>
        <v>-23.481975400079573</v>
      </c>
      <c r="AC52" s="268">
        <f t="shared" si="27"/>
        <v>-23.071086082890801</v>
      </c>
    </row>
    <row r="53" spans="1:29">
      <c r="A53" s="276">
        <v>-1.2</v>
      </c>
      <c r="B53" s="275">
        <f t="shared" si="8"/>
        <v>630.95734448019311</v>
      </c>
      <c r="C53" s="274">
        <f t="shared" si="9"/>
        <v>3964.421916294998</v>
      </c>
      <c r="D53" s="273" t="str">
        <f t="shared" si="10"/>
        <v>3964,421916295i</v>
      </c>
      <c r="E53" s="272">
        <f t="shared" si="0"/>
        <v>18.696605883277602</v>
      </c>
      <c r="F53" s="229" t="str">
        <f t="shared" si="11"/>
        <v>0,115851719062652-0,64353820300909i</v>
      </c>
      <c r="G53" s="229">
        <f t="shared" si="12"/>
        <v>-3.6899984419467962</v>
      </c>
      <c r="H53" s="229">
        <f t="shared" si="13"/>
        <v>-79.794746289292732</v>
      </c>
      <c r="I53" s="271">
        <f t="shared" si="14"/>
        <v>0.3046006817893499</v>
      </c>
      <c r="J53" s="271" t="str">
        <f t="shared" si="15"/>
        <v>0,00188742881105038-0,010484372223377i</v>
      </c>
      <c r="K53" s="271">
        <f t="shared" si="16"/>
        <v>-39.450636487930609</v>
      </c>
      <c r="L53" s="271">
        <f t="shared" si="17"/>
        <v>-79.794746289292732</v>
      </c>
      <c r="M53" s="270">
        <f t="shared" si="1"/>
        <v>3.8164306305125262</v>
      </c>
      <c r="N53" s="270" t="str">
        <f t="shared" si="2"/>
        <v>0,0068228509233624-0,134390693258693i</v>
      </c>
      <c r="O53" s="270">
        <f t="shared" si="18"/>
        <v>-17.421436712066704</v>
      </c>
      <c r="P53" s="270">
        <f t="shared" si="19"/>
        <v>-87.093658725055178</v>
      </c>
      <c r="Q53" s="229">
        <f t="shared" si="3"/>
        <v>-1474.628881071144</v>
      </c>
      <c r="R53" s="229" t="str">
        <f t="shared" si="4"/>
        <v>-2,74571627363361+0,145264259512714i</v>
      </c>
      <c r="S53" s="229">
        <f t="shared" si="20"/>
        <v>8.7852521701523401</v>
      </c>
      <c r="T53" s="229">
        <f t="shared" si="21"/>
        <v>176.97154559132161</v>
      </c>
      <c r="U53" s="227" t="str">
        <f t="shared" si="5"/>
        <v>-0,224612849830495+1,7838024308899i</v>
      </c>
      <c r="V53" s="227">
        <f t="shared" si="22"/>
        <v>5.0952537282055488</v>
      </c>
      <c r="W53" s="227">
        <f t="shared" si="23"/>
        <v>97.176799302028897</v>
      </c>
      <c r="X53" s="269" t="str">
        <f t="shared" si="6"/>
        <v>0,00448848549708352-0,00202333405452045i</v>
      </c>
      <c r="Y53" s="269">
        <f t="shared" si="24"/>
        <v>-46.154605269763636</v>
      </c>
      <c r="Z53" s="269">
        <f t="shared" si="25"/>
        <v>-24.265053790776058</v>
      </c>
      <c r="AA53" s="268" t="str">
        <f t="shared" si="7"/>
        <v>0,0529905002662419-0,0325540517357931i</v>
      </c>
      <c r="AB53" s="268">
        <f t="shared" si="26"/>
        <v>-24.125405493899741</v>
      </c>
      <c r="AC53" s="268">
        <f t="shared" si="27"/>
        <v>-31.563966226538415</v>
      </c>
    </row>
    <row r="54" spans="1:29">
      <c r="A54" s="276">
        <v>-1.1000000000000001</v>
      </c>
      <c r="B54" s="275">
        <f t="shared" si="8"/>
        <v>794.32823472428095</v>
      </c>
      <c r="C54" s="274">
        <f t="shared" si="9"/>
        <v>4990.9114934974996</v>
      </c>
      <c r="D54" s="273" t="str">
        <f t="shared" si="10"/>
        <v>4990,9114934975i</v>
      </c>
      <c r="E54" s="272">
        <f t="shared" si="0"/>
        <v>18.696605883277602</v>
      </c>
      <c r="F54" s="229" t="str">
        <f t="shared" si="11"/>
        <v>0,106449773796451-0,506018940038986i</v>
      </c>
      <c r="G54" s="229">
        <f t="shared" si="12"/>
        <v>-5.7286016288121751</v>
      </c>
      <c r="H54" s="229">
        <f t="shared" si="13"/>
        <v>-78.120073482139333</v>
      </c>
      <c r="I54" s="271">
        <f t="shared" si="14"/>
        <v>0.3046006817893499</v>
      </c>
      <c r="J54" s="271" t="str">
        <f t="shared" si="15"/>
        <v>0,00173425454208894-0,00824394091079696i</v>
      </c>
      <c r="K54" s="271">
        <f t="shared" si="16"/>
        <v>-41.489239674796025</v>
      </c>
      <c r="L54" s="271">
        <f t="shared" si="17"/>
        <v>-78.120073482139361</v>
      </c>
      <c r="M54" s="270">
        <f t="shared" si="1"/>
        <v>3.8164306305125262</v>
      </c>
      <c r="N54" s="270" t="str">
        <f t="shared" si="2"/>
        <v>0,0050735786252825-0,106794485721635i</v>
      </c>
      <c r="O54" s="270">
        <f t="shared" si="18"/>
        <v>-19.41923245413378</v>
      </c>
      <c r="P54" s="270">
        <f t="shared" si="19"/>
        <v>-87.280044592896786</v>
      </c>
      <c r="Q54" s="229">
        <f t="shared" si="3"/>
        <v>-1474.628881071144</v>
      </c>
      <c r="R54" s="229" t="str">
        <f t="shared" si="4"/>
        <v>-2,76276903123181+0,0119715688108065i</v>
      </c>
      <c r="S54" s="229">
        <f t="shared" si="20"/>
        <v>8.826973128517162</v>
      </c>
      <c r="T54" s="229">
        <f t="shared" si="21"/>
        <v>179.75172876695109</v>
      </c>
      <c r="U54" s="227" t="str">
        <f t="shared" si="5"/>
        <v>-0,288038297866218+1,39928782754836i</v>
      </c>
      <c r="V54" s="227">
        <f t="shared" si="22"/>
        <v>3.0983714997050136</v>
      </c>
      <c r="W54" s="227">
        <f t="shared" si="23"/>
        <v>101.63165528481171</v>
      </c>
      <c r="X54" s="269" t="str">
        <f t="shared" si="6"/>
        <v>0,00380681382177878-0,00226477168658074i</v>
      </c>
      <c r="Y54" s="269">
        <f t="shared" si="24"/>
        <v>-47.072783693858597</v>
      </c>
      <c r="Z54" s="269">
        <f t="shared" si="25"/>
        <v>-30.749504866092302</v>
      </c>
      <c r="AA54" s="268" t="str">
        <f t="shared" si="7"/>
        <v>0,0431211144773705-0,0360669672633881i</v>
      </c>
      <c r="AB54" s="268">
        <f t="shared" si="26"/>
        <v>-25.002776473196352</v>
      </c>
      <c r="AC54" s="268">
        <f t="shared" si="27"/>
        <v>-39.909475976849713</v>
      </c>
    </row>
    <row r="55" spans="1:29" s="277" customFormat="1">
      <c r="A55" s="280">
        <v>-1</v>
      </c>
      <c r="B55" s="279">
        <f t="shared" si="8"/>
        <v>1000</v>
      </c>
      <c r="C55" s="278">
        <f t="shared" si="9"/>
        <v>6283.1853071795858</v>
      </c>
      <c r="D55" s="273" t="str">
        <f t="shared" si="10"/>
        <v>6283,18530717959i</v>
      </c>
      <c r="E55" s="272">
        <f t="shared" si="0"/>
        <v>18.696605883277602</v>
      </c>
      <c r="F55" s="229" t="str">
        <f t="shared" si="11"/>
        <v>0,0997124427627782-0,395429381745736i</v>
      </c>
      <c r="G55" s="229">
        <f t="shared" si="12"/>
        <v>-7.7908955626101184</v>
      </c>
      <c r="H55" s="229">
        <f t="shared" si="13"/>
        <v>-75.847204784631501</v>
      </c>
      <c r="I55" s="271">
        <f t="shared" si="14"/>
        <v>0.3046006817893499</v>
      </c>
      <c r="J55" s="271" t="str">
        <f t="shared" si="15"/>
        <v>0,0016244915380919-0,00644224197863752i</v>
      </c>
      <c r="K55" s="271">
        <f t="shared" si="16"/>
        <v>-43.551533608593971</v>
      </c>
      <c r="L55" s="271">
        <f t="shared" si="17"/>
        <v>-75.847204784631501</v>
      </c>
      <c r="M55" s="270">
        <f t="shared" si="1"/>
        <v>3.8164306305125262</v>
      </c>
      <c r="N55" s="270" t="str">
        <f t="shared" si="2"/>
        <v>0,00396831912423581-0,0848485102484578i</v>
      </c>
      <c r="O55" s="270">
        <f t="shared" si="18"/>
        <v>-21.417626263548382</v>
      </c>
      <c r="P55" s="270">
        <f t="shared" si="19"/>
        <v>-87.322258529553423</v>
      </c>
      <c r="Q55" s="229">
        <f t="shared" si="3"/>
        <v>-1474.628881071144</v>
      </c>
      <c r="R55" s="229" t="str">
        <f t="shared" si="4"/>
        <v>-2,7895037842448-0,118428016837543i</v>
      </c>
      <c r="S55" s="229">
        <f t="shared" si="20"/>
        <v>8.9183598449062096</v>
      </c>
      <c r="T55" s="229">
        <f t="shared" si="21"/>
        <v>-177.56897507623933</v>
      </c>
      <c r="U55" s="227" t="str">
        <f t="shared" si="5"/>
        <v>-0,324978153902506+1,09124300993089i</v>
      </c>
      <c r="V55" s="227">
        <f t="shared" si="22"/>
        <v>1.1274642822960974</v>
      </c>
      <c r="W55" s="227">
        <f t="shared" si="23"/>
        <v>106.58382013912917</v>
      </c>
      <c r="X55" s="269" t="str">
        <f t="shared" si="6"/>
        <v>0,00311652681127591-0,00229539926497102i</v>
      </c>
      <c r="Y55" s="269">
        <f t="shared" si="24"/>
        <v>-48.244418851075167</v>
      </c>
      <c r="Z55" s="269">
        <f t="shared" si="25"/>
        <v>-36.372566882714828</v>
      </c>
      <c r="AA55" s="268" t="str">
        <f t="shared" si="7"/>
        <v>0,0332096784851081-0,036686401656029i</v>
      </c>
      <c r="AB55" s="268">
        <f t="shared" si="26"/>
        <v>-26.110511506029582</v>
      </c>
      <c r="AC55" s="268">
        <f t="shared" si="27"/>
        <v>-47.847620627636793</v>
      </c>
    </row>
    <row r="56" spans="1:29">
      <c r="A56" s="276">
        <v>-0.9</v>
      </c>
      <c r="B56" s="275">
        <f t="shared" si="8"/>
        <v>1258.9254117941666</v>
      </c>
      <c r="C56" s="274">
        <f t="shared" si="9"/>
        <v>7910.0616502201183</v>
      </c>
      <c r="D56" s="273" t="str">
        <f t="shared" si="10"/>
        <v>7910,06165022012i</v>
      </c>
      <c r="E56" s="272">
        <f t="shared" si="0"/>
        <v>18.696605883277602</v>
      </c>
      <c r="F56" s="229" t="str">
        <f t="shared" si="11"/>
        <v>0,0942490170256175-0,306117898259853i</v>
      </c>
      <c r="G56" s="229">
        <f t="shared" si="12"/>
        <v>-9.8889054706043762</v>
      </c>
      <c r="H56" s="229">
        <f t="shared" si="13"/>
        <v>-72.88720171383504</v>
      </c>
      <c r="I56" s="271">
        <f t="shared" si="14"/>
        <v>0.3046006817893499</v>
      </c>
      <c r="J56" s="271" t="str">
        <f t="shared" si="15"/>
        <v>0,00153548269794017-0,00498720040952846i</v>
      </c>
      <c r="K56" s="271">
        <f t="shared" si="16"/>
        <v>-45.649543516588203</v>
      </c>
      <c r="L56" s="271">
        <f t="shared" si="17"/>
        <v>-72.887201713835083</v>
      </c>
      <c r="M56" s="270">
        <f t="shared" si="1"/>
        <v>3.8164306305125262</v>
      </c>
      <c r="N56" s="270" t="str">
        <f t="shared" si="2"/>
        <v>0,00326953423637605-0,0674026892552833i</v>
      </c>
      <c r="O56" s="270">
        <f t="shared" si="18"/>
        <v>-23.416248672350836</v>
      </c>
      <c r="P56" s="270">
        <f t="shared" si="19"/>
        <v>-87.222903212635501</v>
      </c>
      <c r="Q56" s="229">
        <f t="shared" si="3"/>
        <v>-1474.628881071144</v>
      </c>
      <c r="R56" s="229" t="str">
        <f t="shared" si="4"/>
        <v>-2,8311553824763-0,250719102848493i</v>
      </c>
      <c r="S56" s="229">
        <f t="shared" si="20"/>
        <v>9.0732002399995189</v>
      </c>
      <c r="T56" s="229">
        <f t="shared" si="21"/>
        <v>-174.93924990247888</v>
      </c>
      <c r="U56" s="227" t="str">
        <f t="shared" si="5"/>
        <v>-0,343583216662754+0,8430373063377i</v>
      </c>
      <c r="V56" s="227">
        <f t="shared" si="22"/>
        <v>-0.81570523060485856</v>
      </c>
      <c r="W56" s="227">
        <f t="shared" si="23"/>
        <v>112.1735483836861</v>
      </c>
      <c r="X56" s="269" t="str">
        <f t="shared" si="6"/>
        <v>0,00249110681218685-0,00214880953928114i</v>
      </c>
      <c r="Y56" s="269">
        <f t="shared" si="24"/>
        <v>-49.656525186805979</v>
      </c>
      <c r="Z56" s="269">
        <f t="shared" si="25"/>
        <v>-40.780801955207551</v>
      </c>
      <c r="AA56" s="268" t="str">
        <f t="shared" si="7"/>
        <v>0,0243313317217819-0,0348995643287446i</v>
      </c>
      <c r="AB56" s="268">
        <f t="shared" si="26"/>
        <v>-27.423230342568594</v>
      </c>
      <c r="AC56" s="268">
        <f t="shared" si="27"/>
        <v>-55.116503454008054</v>
      </c>
    </row>
    <row r="57" spans="1:29">
      <c r="A57" s="276">
        <v>-0.8</v>
      </c>
      <c r="B57" s="275">
        <f t="shared" si="8"/>
        <v>1584.8931924611131</v>
      </c>
      <c r="C57" s="274">
        <f t="shared" si="9"/>
        <v>9958.1776203206136</v>
      </c>
      <c r="D57" s="273" t="str">
        <f t="shared" si="10"/>
        <v>9958,17762032061i</v>
      </c>
      <c r="E57" s="272">
        <f t="shared" si="0"/>
        <v>18.696605883277602</v>
      </c>
      <c r="F57" s="229" t="str">
        <f t="shared" si="11"/>
        <v>0,0890179909032216-0,233639017820573i</v>
      </c>
      <c r="G57" s="229">
        <f t="shared" si="12"/>
        <v>-12.040408207483726</v>
      </c>
      <c r="H57" s="229">
        <f t="shared" si="13"/>
        <v>-69.142832804570546</v>
      </c>
      <c r="I57" s="271">
        <f t="shared" si="14"/>
        <v>0.3046006817893499</v>
      </c>
      <c r="J57" s="271" t="str">
        <f t="shared" si="15"/>
        <v>0,00145026005735572-0,00380639162878181i</v>
      </c>
      <c r="K57" s="271">
        <f t="shared" si="16"/>
        <v>-47.801046253467575</v>
      </c>
      <c r="L57" s="271">
        <f t="shared" si="17"/>
        <v>-69.142832804570531</v>
      </c>
      <c r="M57" s="270">
        <f t="shared" si="1"/>
        <v>3.8164306305125262</v>
      </c>
      <c r="N57" s="270" t="str">
        <f t="shared" si="2"/>
        <v>0,00282690309619058-0,0535374874042012i</v>
      </c>
      <c r="O57" s="270">
        <f t="shared" si="18"/>
        <v>-25.414748648408612</v>
      </c>
      <c r="P57" s="270">
        <f t="shared" si="19"/>
        <v>-86.977457341464543</v>
      </c>
      <c r="Q57" s="229">
        <f t="shared" si="3"/>
        <v>-1474.628881071144</v>
      </c>
      <c r="R57" s="229" t="str">
        <f t="shared" si="4"/>
        <v>-2,89541170356191-0,387813319961766i</v>
      </c>
      <c r="S57" s="229">
        <f t="shared" si="20"/>
        <v>9.3114287285694015</v>
      </c>
      <c r="T57" s="229">
        <f t="shared" si="21"/>
        <v>-172.37117058529336</v>
      </c>
      <c r="U57" s="227" t="str">
        <f t="shared" si="5"/>
        <v>-0,348352055862358+0,641958784017892i</v>
      </c>
      <c r="V57" s="227">
        <f t="shared" si="22"/>
        <v>-2.7289794789143262</v>
      </c>
      <c r="W57" s="227">
        <f t="shared" si="23"/>
        <v>118.48599661013608</v>
      </c>
      <c r="X57" s="269" t="str">
        <f t="shared" si="6"/>
        <v>0,00197250381006351-0,00188387407454814i</v>
      </c>
      <c r="Y57" s="269">
        <f t="shared" si="24"/>
        <v>-51.284414939254546</v>
      </c>
      <c r="Z57" s="269">
        <f t="shared" si="25"/>
        <v>-43.683423634578595</v>
      </c>
      <c r="AA57" s="268" t="str">
        <f t="shared" si="7"/>
        <v>0,0171200481110165-0,0315549058211756i</v>
      </c>
      <c r="AB57" s="268">
        <f t="shared" si="26"/>
        <v>-28.898117334195593</v>
      </c>
      <c r="AC57" s="268">
        <f t="shared" si="27"/>
        <v>-61.518048171472486</v>
      </c>
    </row>
    <row r="58" spans="1:29">
      <c r="A58" s="276">
        <v>-0.7</v>
      </c>
      <c r="B58" s="275">
        <f t="shared" si="8"/>
        <v>1995.2623149688795</v>
      </c>
      <c r="C58" s="274">
        <f t="shared" si="9"/>
        <v>12536.602861381592</v>
      </c>
      <c r="D58" s="273" t="str">
        <f t="shared" si="10"/>
        <v>12536,6028613816i</v>
      </c>
      <c r="E58" s="272">
        <f t="shared" si="0"/>
        <v>18.696605883277602</v>
      </c>
      <c r="F58" s="229" t="str">
        <f t="shared" si="11"/>
        <v>0,0831915171471818-0,174606931742718i</v>
      </c>
      <c r="G58" s="229">
        <f t="shared" si="12"/>
        <v>-14.270307605893212</v>
      </c>
      <c r="H58" s="229">
        <f t="shared" si="13"/>
        <v>-64.524523177856906</v>
      </c>
      <c r="I58" s="271">
        <f t="shared" si="14"/>
        <v>0.3046006817893499</v>
      </c>
      <c r="J58" s="271" t="str">
        <f t="shared" si="15"/>
        <v>0,00135533652473182-0,00284465484195439i</v>
      </c>
      <c r="K58" s="271">
        <f t="shared" si="16"/>
        <v>-50.030945651877026</v>
      </c>
      <c r="L58" s="271">
        <f t="shared" si="17"/>
        <v>-64.524523177856992</v>
      </c>
      <c r="M58" s="270">
        <f t="shared" si="1"/>
        <v>3.8164306305125262</v>
      </c>
      <c r="N58" s="270" t="str">
        <f t="shared" si="2"/>
        <v>0,00254530818896546-0,0425195912274404i</v>
      </c>
      <c r="O58" s="270">
        <f t="shared" si="18"/>
        <v>-27.412683434347478</v>
      </c>
      <c r="P58" s="270">
        <f t="shared" si="19"/>
        <v>-86.574247595164579</v>
      </c>
      <c r="Q58" s="229">
        <f t="shared" si="3"/>
        <v>-1474.628881071144</v>
      </c>
      <c r="R58" s="229" t="str">
        <f t="shared" si="4"/>
        <v>-2,99303400358564-0,529287725331156i</v>
      </c>
      <c r="S58" s="229">
        <f t="shared" si="20"/>
        <v>9.6559667019350464</v>
      </c>
      <c r="T58" s="229">
        <f t="shared" si="21"/>
        <v>-169.97150256663363</v>
      </c>
      <c r="U58" s="227" t="str">
        <f t="shared" si="5"/>
        <v>-0,341412345360549+0,478572235090032i</v>
      </c>
      <c r="V58" s="227">
        <f t="shared" si="22"/>
        <v>-4.6143409039581629</v>
      </c>
      <c r="W58" s="227">
        <f t="shared" si="23"/>
        <v>125.5039742555095</v>
      </c>
      <c r="X58" s="269" t="str">
        <f t="shared" si="6"/>
        <v>0,00156744677088844-0,00156142765844509i</v>
      </c>
      <c r="Y58" s="269">
        <f t="shared" si="24"/>
        <v>-53.102521204195547</v>
      </c>
      <c r="Z58" s="269">
        <f t="shared" si="25"/>
        <v>-44.889778474085787</v>
      </c>
      <c r="AA58" s="268" t="str">
        <f t="shared" si="7"/>
        <v>0,0117150400927218-0,0275180845276741i</v>
      </c>
      <c r="AB58" s="268">
        <f t="shared" si="26"/>
        <v>-30.484258986666006</v>
      </c>
      <c r="AC58" s="268">
        <f t="shared" si="27"/>
        <v>-66.939502891393431</v>
      </c>
    </row>
    <row r="59" spans="1:29">
      <c r="A59" s="276">
        <v>-0.6</v>
      </c>
      <c r="B59" s="275">
        <f t="shared" si="8"/>
        <v>2511.8864315095802</v>
      </c>
      <c r="C59" s="274">
        <f t="shared" si="9"/>
        <v>15782.647919764757</v>
      </c>
      <c r="D59" s="273" t="str">
        <f t="shared" si="10"/>
        <v>15782,6479197648i</v>
      </c>
      <c r="E59" s="272">
        <f t="shared" si="0"/>
        <v>18.696605883277602</v>
      </c>
      <c r="F59" s="229" t="str">
        <f t="shared" si="11"/>
        <v>0,0761351094009559-0,126592973088739i</v>
      </c>
      <c r="G59" s="229">
        <f t="shared" si="12"/>
        <v>-16.610987672417682</v>
      </c>
      <c r="H59" s="229">
        <f t="shared" si="13"/>
        <v>-58.976602483088556</v>
      </c>
      <c r="I59" s="271">
        <f t="shared" si="14"/>
        <v>0.3046006817893499</v>
      </c>
      <c r="J59" s="271" t="str">
        <f t="shared" si="15"/>
        <v>0,00124037519838721-0,00206242278161618i</v>
      </c>
      <c r="K59" s="271">
        <f t="shared" si="16"/>
        <v>-52.371625718401511</v>
      </c>
      <c r="L59" s="271">
        <f t="shared" si="17"/>
        <v>-58.976602483088591</v>
      </c>
      <c r="M59" s="270">
        <f t="shared" si="1"/>
        <v>3.8164306305125262</v>
      </c>
      <c r="N59" s="270" t="str">
        <f t="shared" si="2"/>
        <v>0,00236458673963879-0,0337652218024404i</v>
      </c>
      <c r="O59" s="270">
        <f t="shared" si="18"/>
        <v>-29.409361095865879</v>
      </c>
      <c r="P59" s="270">
        <f t="shared" si="19"/>
        <v>-85.994102628384539</v>
      </c>
      <c r="Q59" s="229">
        <f t="shared" si="3"/>
        <v>-1474.628881071144</v>
      </c>
      <c r="R59" s="229" t="str">
        <f t="shared" si="4"/>
        <v>-3,13788446620628-0,668773378196153i</v>
      </c>
      <c r="S59" s="229">
        <f t="shared" si="20"/>
        <v>10.125663072110097</v>
      </c>
      <c r="T59" s="229">
        <f t="shared" si="21"/>
        <v>-167.9686371129043</v>
      </c>
      <c r="U59" s="227" t="str">
        <f t="shared" si="5"/>
        <v>-0,323565187390626+0,346316989472613i</v>
      </c>
      <c r="V59" s="227">
        <f t="shared" si="22"/>
        <v>-6.48532460030758</v>
      </c>
      <c r="W59" s="227">
        <f t="shared" si="23"/>
        <v>133.05476040400711</v>
      </c>
      <c r="X59" s="269" t="str">
        <f t="shared" si="6"/>
        <v>0,00125869189974598-0,00122889027886055i</v>
      </c>
      <c r="Y59" s="269">
        <f t="shared" si="24"/>
        <v>-55.094127947925031</v>
      </c>
      <c r="Z59" s="269">
        <f t="shared" si="25"/>
        <v>-44.313620498001434</v>
      </c>
      <c r="AA59" s="268" t="str">
        <f t="shared" si="7"/>
        <v>0,00791936603840954-0,0234386723774799i</v>
      </c>
      <c r="AB59" s="268">
        <f t="shared" si="26"/>
        <v>-32.131863325389403</v>
      </c>
      <c r="AC59" s="268">
        <f t="shared" si="27"/>
        <v>-71.33112064329741</v>
      </c>
    </row>
    <row r="60" spans="1:29">
      <c r="A60" s="276">
        <v>-0.5</v>
      </c>
      <c r="B60" s="275">
        <f t="shared" si="8"/>
        <v>3162.2776601683795</v>
      </c>
      <c r="C60" s="274">
        <f t="shared" si="9"/>
        <v>19869.176531592202</v>
      </c>
      <c r="D60" s="273" t="str">
        <f t="shared" si="10"/>
        <v>19869,1765315922i</v>
      </c>
      <c r="E60" s="272">
        <f t="shared" si="0"/>
        <v>18.696605883277602</v>
      </c>
      <c r="F60" s="229" t="str">
        <f t="shared" si="11"/>
        <v>0,0675036966633678-0,0880093488250723i</v>
      </c>
      <c r="G60" s="229">
        <f t="shared" si="12"/>
        <v>-19.100103490516631</v>
      </c>
      <c r="H60" s="229">
        <f t="shared" si="13"/>
        <v>-52.511578222403628</v>
      </c>
      <c r="I60" s="271">
        <f t="shared" si="14"/>
        <v>0.3046006817893499</v>
      </c>
      <c r="J60" s="271" t="str">
        <f t="shared" si="15"/>
        <v>0,00109975426317104-0,00143382749913613i</v>
      </c>
      <c r="K60" s="271">
        <f t="shared" si="16"/>
        <v>-54.86074153650047</v>
      </c>
      <c r="L60" s="271">
        <f t="shared" si="17"/>
        <v>-52.511578222403671</v>
      </c>
      <c r="M60" s="270">
        <f t="shared" si="1"/>
        <v>3.8164306305125262</v>
      </c>
      <c r="N60" s="270" t="str">
        <f t="shared" si="2"/>
        <v>0,00224680925345264-0,0268102098873901i</v>
      </c>
      <c r="O60" s="270">
        <f t="shared" si="18"/>
        <v>-31.403601174235479</v>
      </c>
      <c r="P60" s="270">
        <f t="shared" si="19"/>
        <v>-85.209564488570521</v>
      </c>
      <c r="Q60" s="229">
        <f t="shared" si="3"/>
        <v>-1474.628881071144</v>
      </c>
      <c r="R60" s="229" t="str">
        <f t="shared" si="4"/>
        <v>-3,34521204869549-0,7900864757695i</v>
      </c>
      <c r="S60" s="229">
        <f t="shared" si="20"/>
        <v>10.724219739415357</v>
      </c>
      <c r="T60" s="229">
        <f t="shared" si="21"/>
        <v>-166.71116306253978</v>
      </c>
      <c r="U60" s="227" t="str">
        <f t="shared" si="5"/>
        <v>-0,295349175657753+0,241076176289303i</v>
      </c>
      <c r="V60" s="227">
        <f t="shared" si="22"/>
        <v>-8.37588375110127</v>
      </c>
      <c r="W60" s="227">
        <f t="shared" si="23"/>
        <v>140.77725871505646</v>
      </c>
      <c r="X60" s="269" t="str">
        <f t="shared" si="6"/>
        <v>0,00101968853112599-0,000917131001718496i</v>
      </c>
      <c r="Y60" s="269">
        <f t="shared" si="24"/>
        <v>-57.256356847510929</v>
      </c>
      <c r="Z60" s="269">
        <f t="shared" si="25"/>
        <v>-41.968932430528724</v>
      </c>
      <c r="AA60" s="268" t="str">
        <f t="shared" si="7"/>
        <v>0,00539945304907207-0,019692397132467i</v>
      </c>
      <c r="AB60" s="268">
        <f t="shared" si="26"/>
        <v>-33.799216485245942</v>
      </c>
      <c r="AC60" s="268">
        <f t="shared" si="27"/>
        <v>-74.666918696695546</v>
      </c>
    </row>
    <row r="61" spans="1:29">
      <c r="A61" s="276">
        <v>-0.4</v>
      </c>
      <c r="B61" s="275">
        <f t="shared" si="8"/>
        <v>3981.0717055349719</v>
      </c>
      <c r="C61" s="274">
        <f t="shared" si="9"/>
        <v>25013.811247045713</v>
      </c>
      <c r="D61" s="273" t="str">
        <f t="shared" si="10"/>
        <v>25013,8112470457i</v>
      </c>
      <c r="E61" s="272">
        <f t="shared" si="0"/>
        <v>18.696605883277602</v>
      </c>
      <c r="F61" s="229" t="str">
        <f t="shared" si="11"/>
        <v>0,0574041313196943-0,0578869742801959i</v>
      </c>
      <c r="G61" s="229">
        <f t="shared" si="12"/>
        <v>-21.774307705091331</v>
      </c>
      <c r="H61" s="229">
        <f t="shared" si="13"/>
        <v>-45.239955215264516</v>
      </c>
      <c r="I61" s="271">
        <f t="shared" si="14"/>
        <v>0.3046006817893499</v>
      </c>
      <c r="J61" s="271" t="str">
        <f t="shared" si="15"/>
        <v>0,000935214532876434-0,000943080896209125i</v>
      </c>
      <c r="K61" s="271">
        <f t="shared" si="16"/>
        <v>-57.534945751075178</v>
      </c>
      <c r="L61" s="271">
        <f t="shared" si="17"/>
        <v>-45.239955215264537</v>
      </c>
      <c r="M61" s="270">
        <f t="shared" si="1"/>
        <v>3.8164306305125262</v>
      </c>
      <c r="N61" s="270" t="str">
        <f t="shared" si="2"/>
        <v>0,00216832694443773-0,0212857318251527i</v>
      </c>
      <c r="O61" s="270">
        <f t="shared" si="18"/>
        <v>-33.393393704253675</v>
      </c>
      <c r="P61" s="270">
        <f t="shared" si="19"/>
        <v>-84.18347902395135</v>
      </c>
      <c r="Q61" s="229">
        <f t="shared" si="3"/>
        <v>-1474.628881071144</v>
      </c>
      <c r="R61" s="229" t="str">
        <f t="shared" si="4"/>
        <v>-3,62637593523357-0,863048733708743i</v>
      </c>
      <c r="S61" s="229">
        <f t="shared" si="20"/>
        <v>11.428727890002516</v>
      </c>
      <c r="T61" s="229">
        <f t="shared" si="21"/>
        <v>-166.61309608040003</v>
      </c>
      <c r="U61" s="227" t="str">
        <f t="shared" si="5"/>
        <v>-0,258128240251481+0,160377367648074i</v>
      </c>
      <c r="V61" s="227">
        <f t="shared" si="22"/>
        <v>-10.345579815088817</v>
      </c>
      <c r="W61" s="227">
        <f t="shared" si="23"/>
        <v>148.14694870433559</v>
      </c>
      <c r="X61" s="269" t="str">
        <f t="shared" si="6"/>
        <v>0,000825477059620716-0,000644364407694432i</v>
      </c>
      <c r="Y61" s="269">
        <f t="shared" si="24"/>
        <v>-59.599446829621954</v>
      </c>
      <c r="Z61" s="269">
        <f t="shared" si="25"/>
        <v>-37.975469619485352</v>
      </c>
      <c r="AA61" s="268" t="str">
        <f t="shared" si="7"/>
        <v>0,00381807416547286-0,016431869565917i</v>
      </c>
      <c r="AB61" s="268">
        <f t="shared" si="26"/>
        <v>-35.457894782800466</v>
      </c>
      <c r="AC61" s="268">
        <f t="shared" si="27"/>
        <v>-76.918993428172129</v>
      </c>
    </row>
    <row r="62" spans="1:29">
      <c r="A62" s="276">
        <v>-0.3</v>
      </c>
      <c r="B62" s="275">
        <f t="shared" si="8"/>
        <v>5011.8723362727224</v>
      </c>
      <c r="C62" s="274">
        <f t="shared" si="9"/>
        <v>31490.522624728597</v>
      </c>
      <c r="D62" s="273" t="str">
        <f t="shared" si="10"/>
        <v>31490,5226247286i</v>
      </c>
      <c r="E62" s="272">
        <f t="shared" si="0"/>
        <v>18.696605883277602</v>
      </c>
      <c r="F62" s="229" t="str">
        <f t="shared" si="11"/>
        <v>0,0464775640999323-0,0354996936609212i</v>
      </c>
      <c r="G62" s="229">
        <f t="shared" si="12"/>
        <v>-24.659240907550419</v>
      </c>
      <c r="H62" s="229">
        <f t="shared" si="13"/>
        <v>-37.372692513573689</v>
      </c>
      <c r="I62" s="271">
        <f t="shared" si="14"/>
        <v>0.3046006817893499</v>
      </c>
      <c r="J62" s="271" t="str">
        <f t="shared" si="15"/>
        <v>0,00075720148358103-0,000578352614369494i</v>
      </c>
      <c r="K62" s="271">
        <f t="shared" si="16"/>
        <v>-60.419878953534258</v>
      </c>
      <c r="L62" s="271">
        <f t="shared" si="17"/>
        <v>-37.372692513573654</v>
      </c>
      <c r="M62" s="270">
        <f t="shared" si="1"/>
        <v>3.8164306305125262</v>
      </c>
      <c r="N62" s="270" t="str">
        <f t="shared" si="2"/>
        <v>0,00211472913390399-0,0168986678640967i</v>
      </c>
      <c r="O62" s="270">
        <f t="shared" si="18"/>
        <v>-35.37546513457675</v>
      </c>
      <c r="P62" s="270">
        <f t="shared" si="19"/>
        <v>-82.866986179072484</v>
      </c>
      <c r="Q62" s="229">
        <f t="shared" si="3"/>
        <v>-1474.628881071144</v>
      </c>
      <c r="R62" s="229" t="str">
        <f t="shared" si="4"/>
        <v>-3,97849833455969-0,84222081838784i</v>
      </c>
      <c r="S62" s="229">
        <f t="shared" si="20"/>
        <v>12.184773390768749</v>
      </c>
      <c r="T62" s="229">
        <f t="shared" si="21"/>
        <v>-168.0473400627715</v>
      </c>
      <c r="U62" s="227" t="str">
        <f t="shared" si="5"/>
        <v>-0,214809492413591+0,102091100034436i</v>
      </c>
      <c r="V62" s="227">
        <f t="shared" si="22"/>
        <v>-12.474467516781653</v>
      </c>
      <c r="W62" s="227">
        <f t="shared" si="23"/>
        <v>154.57996742365484</v>
      </c>
      <c r="X62" s="269" t="str">
        <f t="shared" si="6"/>
        <v>0,000658666589323817-0,000420731498149576i</v>
      </c>
      <c r="Y62" s="269">
        <f t="shared" si="24"/>
        <v>-62.140606800673879</v>
      </c>
      <c r="Z62" s="269">
        <f t="shared" si="25"/>
        <v>-32.568913166429148</v>
      </c>
      <c r="AA62" s="268" t="str">
        <f t="shared" si="7"/>
        <v>0,00288940979538317-0,0136677272801412i</v>
      </c>
      <c r="AB62" s="268">
        <f t="shared" si="26"/>
        <v>-37.096192981716399</v>
      </c>
      <c r="AC62" s="268">
        <f t="shared" si="27"/>
        <v>-78.063206831927928</v>
      </c>
    </row>
    <row r="63" spans="1:29">
      <c r="A63" s="276">
        <v>-0.2</v>
      </c>
      <c r="B63" s="275">
        <f t="shared" si="8"/>
        <v>6309.5734448019321</v>
      </c>
      <c r="C63" s="274">
        <f t="shared" si="9"/>
        <v>39644.219162949987</v>
      </c>
      <c r="D63" s="273" t="str">
        <f t="shared" si="10"/>
        <v>39644,21916295i</v>
      </c>
      <c r="E63" s="272">
        <f t="shared" si="0"/>
        <v>18.696605883277602</v>
      </c>
      <c r="F63" s="229" t="str">
        <f t="shared" si="11"/>
        <v>0,0357346261560836-0,0199535005198907i</v>
      </c>
      <c r="G63" s="229">
        <f t="shared" si="12"/>
        <v>-27.759577862844814</v>
      </c>
      <c r="H63" s="229">
        <f t="shared" si="13"/>
        <v>-29.178117356603511</v>
      </c>
      <c r="I63" s="271">
        <f t="shared" si="14"/>
        <v>0.3046006817893499</v>
      </c>
      <c r="J63" s="271" t="str">
        <f t="shared" si="15"/>
        <v>0,000582180079025255-0,000325077711986159i</v>
      </c>
      <c r="K63" s="271">
        <f t="shared" si="16"/>
        <v>-63.520215908828668</v>
      </c>
      <c r="L63" s="271">
        <f t="shared" si="17"/>
        <v>-29.178117356603462</v>
      </c>
      <c r="M63" s="270">
        <f t="shared" si="1"/>
        <v>3.8164306305125262</v>
      </c>
      <c r="N63" s="270" t="str">
        <f t="shared" si="2"/>
        <v>0,00207746476576421-0,0134158045833486i</v>
      </c>
      <c r="O63" s="270">
        <f t="shared" si="18"/>
        <v>-37.344754365872632</v>
      </c>
      <c r="P63" s="270">
        <f t="shared" si="19"/>
        <v>-81.197545548735619</v>
      </c>
      <c r="Q63" s="229">
        <f t="shared" si="3"/>
        <v>-1474.628881071144</v>
      </c>
      <c r="R63" s="229" t="str">
        <f t="shared" si="4"/>
        <v>-4,37079509248785-0,674192820718087i</v>
      </c>
      <c r="S63" s="229">
        <f t="shared" si="20"/>
        <v>12.913330063562958</v>
      </c>
      <c r="T63" s="229">
        <f t="shared" si="21"/>
        <v>-171.23126516363669</v>
      </c>
      <c r="U63" s="227" t="str">
        <f t="shared" si="5"/>
        <v>-0,169641235433603+0,0631206337448157i</v>
      </c>
      <c r="V63" s="227">
        <f t="shared" si="22"/>
        <v>-14.846247799281862</v>
      </c>
      <c r="W63" s="227">
        <f t="shared" si="23"/>
        <v>159.5906174797598</v>
      </c>
      <c r="X63" s="269" t="str">
        <f t="shared" si="6"/>
        <v>0,000511252198670477-0,000250339283818171i</v>
      </c>
      <c r="Y63" s="269">
        <f t="shared" si="24"/>
        <v>-64.893898938382407</v>
      </c>
      <c r="Z63" s="269">
        <f t="shared" si="25"/>
        <v>-26.089100747035125</v>
      </c>
      <c r="AA63" s="268" t="str">
        <f t="shared" si="7"/>
        <v>0,0023881891184773-0,0113411362141061i</v>
      </c>
      <c r="AB63" s="268">
        <f t="shared" si="26"/>
        <v>-38.718437395426399</v>
      </c>
      <c r="AC63" s="268">
        <f t="shared" si="27"/>
        <v>-78.108528939167215</v>
      </c>
    </row>
    <row r="64" spans="1:29">
      <c r="A64" s="276">
        <v>-0.1</v>
      </c>
      <c r="B64" s="275">
        <f t="shared" si="8"/>
        <v>7943.2823472428145</v>
      </c>
      <c r="C64" s="274">
        <f t="shared" si="9"/>
        <v>49909.114934975027</v>
      </c>
      <c r="D64" s="273" t="str">
        <f t="shared" si="10"/>
        <v>49909,114934975i</v>
      </c>
      <c r="E64" s="272">
        <f t="shared" si="0"/>
        <v>18.696605883277602</v>
      </c>
      <c r="F64" s="229" t="str">
        <f t="shared" si="11"/>
        <v>0,0261633641853714-0,00999291261517809i</v>
      </c>
      <c r="G64" s="229">
        <f t="shared" si="12"/>
        <v>-31.054735282843762</v>
      </c>
      <c r="H64" s="229">
        <f t="shared" si="13"/>
        <v>-20.904004581104804</v>
      </c>
      <c r="I64" s="271">
        <f t="shared" si="14"/>
        <v>0.3046006817893499</v>
      </c>
      <c r="J64" s="271" t="str">
        <f t="shared" si="15"/>
        <v>0,000426247342352928-0,000162802169262555i</v>
      </c>
      <c r="K64" s="271">
        <f t="shared" si="16"/>
        <v>-66.815373328827604</v>
      </c>
      <c r="L64" s="271">
        <f t="shared" si="17"/>
        <v>-20.904004581104786</v>
      </c>
      <c r="M64" s="270">
        <f t="shared" si="1"/>
        <v>3.8164306305125262</v>
      </c>
      <c r="N64" s="270" t="str">
        <f t="shared" si="2"/>
        <v>0,00205145172425718-0,0106513575260468i</v>
      </c>
      <c r="O64" s="270">
        <f t="shared" si="18"/>
        <v>-39.293716309021079</v>
      </c>
      <c r="P64" s="270">
        <f t="shared" si="19"/>
        <v>-79.098321740462012</v>
      </c>
      <c r="Q64" s="229">
        <f t="shared" si="3"/>
        <v>-1474.628881071144</v>
      </c>
      <c r="R64" s="229" t="str">
        <f t="shared" si="4"/>
        <v>-4,7358406272134-0,317441302076207i</v>
      </c>
      <c r="S64" s="229">
        <f t="shared" si="20"/>
        <v>13.527410557731939</v>
      </c>
      <c r="T64" s="229">
        <f t="shared" si="21"/>
        <v>-176.16522554715871</v>
      </c>
      <c r="U64" s="227" t="str">
        <f t="shared" si="5"/>
        <v>-0,127077686245758+0,0390195091534554i</v>
      </c>
      <c r="V64" s="227">
        <f t="shared" si="22"/>
        <v>-17.527324725111811</v>
      </c>
      <c r="W64" s="227">
        <f t="shared" si="23"/>
        <v>162.93076987173652</v>
      </c>
      <c r="X64" s="269" t="str">
        <f t="shared" si="6"/>
        <v>0,000382730095847086-0,000131196128349314i</v>
      </c>
      <c r="Y64" s="269">
        <f t="shared" si="24"/>
        <v>-67.859652480518349</v>
      </c>
      <c r="Z64" s="269">
        <f t="shared" si="25"/>
        <v>-18.921212549983299</v>
      </c>
      <c r="AA64" s="268" t="str">
        <f t="shared" si="7"/>
        <v>0,00214475474461942-0,00937616845548384i</v>
      </c>
      <c r="AB64" s="268">
        <f t="shared" si="26"/>
        <v>-40.337995460711831</v>
      </c>
      <c r="AC64" s="268">
        <f t="shared" si="27"/>
        <v>-77.115529709340535</v>
      </c>
    </row>
    <row r="65" spans="1:29">
      <c r="A65" s="276">
        <v>0</v>
      </c>
      <c r="B65" s="275">
        <f t="shared" si="8"/>
        <v>10000</v>
      </c>
      <c r="C65" s="274">
        <f t="shared" si="9"/>
        <v>62831.853071795864</v>
      </c>
      <c r="D65" s="273" t="str">
        <f t="shared" si="10"/>
        <v>62831,8530717959i</v>
      </c>
      <c r="E65" s="272">
        <f t="shared" si="0"/>
        <v>18.696605883277602</v>
      </c>
      <c r="F65" s="229" t="str">
        <f t="shared" si="11"/>
        <v>0,018369713785686-0,00414179680854946i</v>
      </c>
      <c r="G65" s="229">
        <f t="shared" si="12"/>
        <v>-34.502602088774132</v>
      </c>
      <c r="H65" s="229">
        <f t="shared" si="13"/>
        <v>-12.705945378392178</v>
      </c>
      <c r="I65" s="271">
        <f t="shared" si="14"/>
        <v>0.3046006817893499</v>
      </c>
      <c r="J65" s="271" t="str">
        <f t="shared" si="15"/>
        <v>0,000299275033036866-0,0000674771741776671i</v>
      </c>
      <c r="K65" s="271">
        <f t="shared" si="16"/>
        <v>-70.263240134757993</v>
      </c>
      <c r="L65" s="271">
        <f t="shared" si="17"/>
        <v>-12.705945378392189</v>
      </c>
      <c r="M65" s="270">
        <f t="shared" si="1"/>
        <v>3.8164306305125262</v>
      </c>
      <c r="N65" s="270" t="str">
        <f t="shared" si="2"/>
        <v>0,00203346757243838-0,00845729995430888i</v>
      </c>
      <c r="O65" s="270">
        <f t="shared" si="18"/>
        <v>-41.211284230398171</v>
      </c>
      <c r="P65" s="270">
        <f t="shared" si="19"/>
        <v>-76.480468023844068</v>
      </c>
      <c r="Q65" s="229">
        <f t="shared" si="3"/>
        <v>-1474.628881071144</v>
      </c>
      <c r="R65" s="229" t="str">
        <f t="shared" si="4"/>
        <v>-4,97757967807358+0,230697557354168i</v>
      </c>
      <c r="S65" s="229">
        <f t="shared" si="20"/>
        <v>13.94968338176832</v>
      </c>
      <c r="T65" s="229">
        <f t="shared" si="21"/>
        <v>177.34639222355833</v>
      </c>
      <c r="U65" s="227" t="str">
        <f t="shared" si="5"/>
        <v>-0,0904812116248691+0,0248539717245987i</v>
      </c>
      <c r="V65" s="227">
        <f t="shared" si="22"/>
        <v>-20.552918707005816</v>
      </c>
      <c r="W65" s="227">
        <f t="shared" si="23"/>
        <v>164.6404468451662</v>
      </c>
      <c r="X65" s="269" t="str">
        <f t="shared" si="6"/>
        <v>0,00027571018392216-0,0000555944297031474i</v>
      </c>
      <c r="Y65" s="269">
        <f t="shared" si="24"/>
        <v>-71.017859297909723</v>
      </c>
      <c r="Z65" s="269">
        <f t="shared" si="25"/>
        <v>-11.40030052298806</v>
      </c>
      <c r="AA65" s="268" t="str">
        <f t="shared" si="7"/>
        <v>0,00204044631493324-0,00770906153143688i</v>
      </c>
      <c r="AB65" s="268">
        <f t="shared" si="26"/>
        <v>-41.965903393549894</v>
      </c>
      <c r="AC65" s="268">
        <f t="shared" si="27"/>
        <v>-75.174823168439929</v>
      </c>
    </row>
    <row r="66" spans="1:29">
      <c r="A66" s="276">
        <v>0.1</v>
      </c>
      <c r="B66" s="275">
        <f t="shared" si="8"/>
        <v>12589.254117941673</v>
      </c>
      <c r="C66" s="274">
        <f t="shared" si="9"/>
        <v>79100.616502201228</v>
      </c>
      <c r="D66" s="273" t="str">
        <f t="shared" si="10"/>
        <v>79100,6165022012i</v>
      </c>
      <c r="E66" s="272">
        <f t="shared" si="0"/>
        <v>18.696605883277602</v>
      </c>
      <c r="F66" s="229" t="str">
        <f t="shared" si="11"/>
        <v>0,0124793421399825-0,00100848474085818i</v>
      </c>
      <c r="G66" s="229">
        <f t="shared" si="12"/>
        <v>-38.047896197119051</v>
      </c>
      <c r="H66" s="229">
        <f t="shared" si="13"/>
        <v>-4.6201654799119964</v>
      </c>
      <c r="I66" s="271">
        <f t="shared" si="14"/>
        <v>0.3046006817893499</v>
      </c>
      <c r="J66" s="271" t="str">
        <f t="shared" si="15"/>
        <v>0,000203310491104756-0,0000164299949176502i</v>
      </c>
      <c r="K66" s="271">
        <f t="shared" si="16"/>
        <v>-73.808534243102883</v>
      </c>
      <c r="L66" s="271">
        <f t="shared" si="17"/>
        <v>-4.6201654799120249</v>
      </c>
      <c r="M66" s="270">
        <f t="shared" si="1"/>
        <v>3.8164306305125262</v>
      </c>
      <c r="N66" s="270" t="str">
        <f t="shared" si="2"/>
        <v>0,00202124922493983-0,00671584174764065i</v>
      </c>
      <c r="O66" s="270">
        <f t="shared" si="18"/>
        <v>-43.081410227400127</v>
      </c>
      <c r="P66" s="270">
        <f t="shared" si="19"/>
        <v>-73.249919597829276</v>
      </c>
      <c r="Q66" s="229">
        <f t="shared" si="3"/>
        <v>-1474.628881071144</v>
      </c>
      <c r="R66" s="229" t="str">
        <f t="shared" si="4"/>
        <v>-4,99958001451871+0,915951403373983i</v>
      </c>
      <c r="S66" s="229">
        <f t="shared" si="20"/>
        <v>14.122045540183819</v>
      </c>
      <c r="T66" s="229">
        <f t="shared" si="21"/>
        <v>169.61821909092615</v>
      </c>
      <c r="U66" s="227" t="str">
        <f t="shared" si="5"/>
        <v>-0,0614677465437274+0,0164724711016427i</v>
      </c>
      <c r="V66" s="227">
        <f t="shared" si="22"/>
        <v>-23.925850656935225</v>
      </c>
      <c r="W66" s="227">
        <f t="shared" si="23"/>
        <v>164.99805361101414</v>
      </c>
      <c r="X66" s="269" t="str">
        <f t="shared" si="6"/>
        <v>0,000191731166424484-0,0000125031673007993i</v>
      </c>
      <c r="Y66" s="269">
        <f t="shared" si="24"/>
        <v>-74.327716059577099</v>
      </c>
      <c r="Z66" s="269">
        <f t="shared" si="25"/>
        <v>-3.7310877645551663</v>
      </c>
      <c r="AA66" s="268" t="str">
        <f t="shared" si="7"/>
        <v>0,00200190519871206-0,00629587233702284i</v>
      </c>
      <c r="AB66" s="268">
        <f t="shared" si="26"/>
        <v>-43.600592043874357</v>
      </c>
      <c r="AC66" s="268">
        <f t="shared" si="27"/>
        <v>-72.360841882472442</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18.696605883277602</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0,00827453869936552+0,000493456560718787i</v>
      </c>
      <c r="G67" s="229">
        <f t="shared" si="12"/>
        <v>-41.629706333274832</v>
      </c>
      <c r="H67" s="229">
        <f t="shared" si="13"/>
        <v>3.4128226380054456</v>
      </c>
      <c r="I67" s="271">
        <f t="shared" ref="I67:I95" si="30">IF(freq_ratio2&gt;1,(Kinput2-Kfeed2*Metccm2/(2*ratio2*Gdc_ccm2))/(2/rload2-Kfeed2/Gdc_ccm2),(Kinput2-Kfeed2*Metccm2/(2*ratio2*Gdc_dcm2))/(2/rload2-Kfeed2/Gdc_dcm2))</f>
        <v>0.3046006817893499</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0,000134806827776874+8,03927759758825E-06i</v>
      </c>
      <c r="K67" s="271">
        <f t="shared" si="16"/>
        <v>-77.390344379258693</v>
      </c>
      <c r="L67" s="271">
        <f t="shared" si="17"/>
        <v>3.4128226380054532</v>
      </c>
      <c r="M67" s="270">
        <f t="shared" ref="M67:M95" si="32">IF(freq_ratio2&gt;1,(1-Kfeed2*rload2*Xequiv2^2/(Gdc_ccm2*(Xequiv2^2+Requiv2^2)))/(2/rload2-Kfeed2/Gdc_ccm2),1/(2/rload2-Kfeed2/Gdc_dcm2))</f>
        <v>3.8164306305125262</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0,00201310282569686-0,00533342983979081i</v>
      </c>
      <c r="O67" s="270">
        <f t="shared" si="18"/>
        <v>-44.881426060266271</v>
      </c>
      <c r="P67" s="270">
        <f t="shared" si="19"/>
        <v>-69.320988337201172</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-0,0400425939717748+0,0111608562182774i</v>
      </c>
      <c r="V67" s="227">
        <f t="shared" si="22"/>
        <v>-27.624627854934289</v>
      </c>
      <c r="W67" s="227">
        <f t="shared" si="23"/>
        <v>164.42553811234853</v>
      </c>
      <c r="X67" s="269" t="str">
        <f t="shared" si="6"/>
        <v>0,000129518776946141+9,11964384884482E-06i</v>
      </c>
      <c r="Y67" s="269">
        <f t="shared" si="24"/>
        <v>-77.731866989509129</v>
      </c>
      <c r="Z67" s="269">
        <f t="shared" si="25"/>
        <v>4.027648815167546</v>
      </c>
      <c r="AA67" s="268" t="str">
        <f t="shared" si="7"/>
        <v>0,00199039760655788-0,00510672863695328i</v>
      </c>
      <c r="AB67" s="268">
        <f t="shared" si="26"/>
        <v>-45.222948670516736</v>
      </c>
      <c r="AC67" s="268">
        <f t="shared" si="27"/>
        <v>-68.706162160039</v>
      </c>
    </row>
    <row r="68" spans="1:29">
      <c r="A68" s="276">
        <v>0.3</v>
      </c>
      <c r="B68" s="275">
        <f t="shared" si="8"/>
        <v>19952.623149688796</v>
      </c>
      <c r="C68" s="274">
        <f t="shared" si="9"/>
        <v>125366.02861381591</v>
      </c>
      <c r="D68" s="273" t="str">
        <f t="shared" si="10"/>
        <v>125366,028613816i</v>
      </c>
      <c r="E68" s="272">
        <f t="shared" si="28"/>
        <v>18.696605883277602</v>
      </c>
      <c r="F68" s="229" t="str">
        <f t="shared" si="29"/>
        <v>0,00539410404620255+0,00109665832578877i</v>
      </c>
      <c r="G68" s="229">
        <f t="shared" si="12"/>
        <v>-45.185714476717735</v>
      </c>
      <c r="H68" s="229">
        <f t="shared" si="13"/>
        <v>11.491997616986565</v>
      </c>
      <c r="I68" s="271">
        <f t="shared" si="30"/>
        <v>0.3046006817893499</v>
      </c>
      <c r="J68" s="271" t="str">
        <f t="shared" si="31"/>
        <v>0,0000878794675554211+0,0000178664981125797i</v>
      </c>
      <c r="K68" s="271">
        <f t="shared" si="16"/>
        <v>-80.946352522701574</v>
      </c>
      <c r="L68" s="271">
        <f t="shared" si="17"/>
        <v>11.491997616986536</v>
      </c>
      <c r="M68" s="270">
        <f t="shared" si="32"/>
        <v>3.8164306305125262</v>
      </c>
      <c r="N68" s="270" t="str">
        <f t="shared" si="33"/>
        <v>0,00200775920583052-0,0042358660580252i</v>
      </c>
      <c r="O68" s="270">
        <f t="shared" si="18"/>
        <v>-46.580976334320496</v>
      </c>
      <c r="P68" s="270">
        <f t="shared" si="19"/>
        <v>-64.639504435126398</v>
      </c>
      <c r="Q68" s="229">
        <f t="shared" si="34"/>
        <v>-1474.628881071144</v>
      </c>
      <c r="R68" s="229" t="str">
        <f t="shared" si="35"/>
        <v>-4,21006734389943+2,24632212649915i</v>
      </c>
      <c r="S68" s="229">
        <f t="shared" si="20"/>
        <v>13.573750490988502</v>
      </c>
      <c r="T68" s="229">
        <f t="shared" si="21"/>
        <v>151.91741788506371</v>
      </c>
      <c r="U68" s="227" t="str">
        <f t="shared" si="5"/>
        <v>-0,025172989156942+0,00749988986680466i</v>
      </c>
      <c r="V68" s="227">
        <f t="shared" si="22"/>
        <v>-31.611963985729219</v>
      </c>
      <c r="W68" s="227">
        <f t="shared" si="23"/>
        <v>163.40941550205028</v>
      </c>
      <c r="X68" s="269" t="str">
        <f t="shared" si="6"/>
        <v>0,0000855895209229045+0,0000180539384952725i</v>
      </c>
      <c r="Y68" s="269">
        <f t="shared" si="24"/>
        <v>-81.162528051498185</v>
      </c>
      <c r="Z68" s="269">
        <f t="shared" si="25"/>
        <v>11.911150652543002</v>
      </c>
      <c r="AA68" s="268" t="str">
        <f t="shared" si="7"/>
        <v>0,00198858005083691-0,00411730700213213i</v>
      </c>
      <c r="AB68" s="268">
        <f t="shared" si="26"/>
        <v>-46.797151863117115</v>
      </c>
      <c r="AC68" s="268">
        <f t="shared" si="27"/>
        <v>-64.220351399569921</v>
      </c>
    </row>
    <row r="69" spans="1:29">
      <c r="A69" s="276">
        <v>0.4</v>
      </c>
      <c r="B69" s="275">
        <f t="shared" si="8"/>
        <v>25118.864315095805</v>
      </c>
      <c r="C69" s="274">
        <f t="shared" si="9"/>
        <v>157826.4791976476</v>
      </c>
      <c r="D69" s="273" t="str">
        <f t="shared" si="10"/>
        <v>157826,479197648i</v>
      </c>
      <c r="E69" s="272">
        <f t="shared" si="28"/>
        <v>18.696605883277602</v>
      </c>
      <c r="F69" s="229" t="str">
        <f t="shared" si="29"/>
        <v>0,00347623978141325+0,0012438990205303i</v>
      </c>
      <c r="G69" s="229">
        <f t="shared" si="12"/>
        <v>-48.654554666829455</v>
      </c>
      <c r="H69" s="229">
        <f t="shared" si="13"/>
        <v>19.688676771888748</v>
      </c>
      <c r="I69" s="271">
        <f t="shared" si="30"/>
        <v>0.3046006817893499</v>
      </c>
      <c r="J69" s="271" t="str">
        <f t="shared" si="31"/>
        <v>0,0000566340764784903+0,0000202653086927141i</v>
      </c>
      <c r="K69" s="271">
        <f t="shared" si="16"/>
        <v>-84.415192712813308</v>
      </c>
      <c r="L69" s="271">
        <f t="shared" si="17"/>
        <v>19.688676771888826</v>
      </c>
      <c r="M69" s="270">
        <f t="shared" si="32"/>
        <v>3.8164306305125262</v>
      </c>
      <c r="N69" s="270" t="str">
        <f t="shared" si="33"/>
        <v>0,00200429768639503-0,00336433577982134i</v>
      </c>
      <c r="O69" s="270">
        <f t="shared" si="18"/>
        <v>-48.142889067146882</v>
      </c>
      <c r="P69" s="270">
        <f t="shared" si="19"/>
        <v>-59.215695842285925</v>
      </c>
      <c r="Q69" s="229">
        <f t="shared" si="34"/>
        <v>-1474.628881071144</v>
      </c>
      <c r="R69" s="229" t="str">
        <f t="shared" si="35"/>
        <v>-3,48198503912871+2,64726247425169i</v>
      </c>
      <c r="S69" s="229">
        <f t="shared" si="20"/>
        <v>12.817653302904763</v>
      </c>
      <c r="T69" s="229">
        <f t="shared" si="21"/>
        <v>142.75521840025817</v>
      </c>
      <c r="U69" s="227" t="str">
        <f t="shared" si="5"/>
        <v>-0,0153971421101133+0,00487128134516283i</v>
      </c>
      <c r="V69" s="227">
        <f t="shared" si="22"/>
        <v>-35.836901363924682</v>
      </c>
      <c r="W69" s="227">
        <f t="shared" si="23"/>
        <v>162.44389517214694</v>
      </c>
      <c r="X69" s="269" t="str">
        <f t="shared" si="6"/>
        <v>0,0000556782680039006+0,0000202251240911465i</v>
      </c>
      <c r="Y69" s="269">
        <f t="shared" si="24"/>
        <v>-84.548011399863086</v>
      </c>
      <c r="Z69" s="269">
        <f t="shared" si="25"/>
        <v>19.963546287612317</v>
      </c>
      <c r="AA69" s="268" t="str">
        <f t="shared" si="7"/>
        <v>0,0019897547643227-0,00330377444000396i</v>
      </c>
      <c r="AB69" s="268">
        <f t="shared" si="26"/>
        <v>-48.275707754196645</v>
      </c>
      <c r="AC69" s="268">
        <f t="shared" si="27"/>
        <v>-58.940826326562515</v>
      </c>
    </row>
    <row r="70" spans="1:29">
      <c r="A70" s="276">
        <v>0.5</v>
      </c>
      <c r="B70" s="275">
        <f t="shared" si="8"/>
        <v>31622.776601683796</v>
      </c>
      <c r="C70" s="274">
        <f t="shared" si="9"/>
        <v>198691.76531592204</v>
      </c>
      <c r="D70" s="273" t="str">
        <f t="shared" si="10"/>
        <v>198691,765315922i</v>
      </c>
      <c r="E70" s="272">
        <f t="shared" si="28"/>
        <v>18.696605883277602</v>
      </c>
      <c r="F70" s="229" t="str">
        <f t="shared" si="29"/>
        <v>0,00222336644230698+0,00118153826633373i</v>
      </c>
      <c r="G70" s="229">
        <f t="shared" si="12"/>
        <v>-51.979524602586665</v>
      </c>
      <c r="H70" s="229">
        <f t="shared" si="13"/>
        <v>27.987007369589588</v>
      </c>
      <c r="I70" s="271">
        <f t="shared" si="30"/>
        <v>0.3046006817893499</v>
      </c>
      <c r="J70" s="271" t="str">
        <f t="shared" si="31"/>
        <v>0,0000362225603097296+0,0000192493420320399i</v>
      </c>
      <c r="K70" s="271">
        <f t="shared" si="16"/>
        <v>-87.740162648570518</v>
      </c>
      <c r="L70" s="271">
        <f t="shared" si="17"/>
        <v>27.987007369589517</v>
      </c>
      <c r="M70" s="270">
        <f t="shared" si="32"/>
        <v>3.8164306305125262</v>
      </c>
      <c r="N70" s="270" t="str">
        <f t="shared" si="33"/>
        <v>0,00200207530948095-0,00267221445138233i</v>
      </c>
      <c r="O70" s="270">
        <f t="shared" si="18"/>
        <v>-49.527626970513332</v>
      </c>
      <c r="P70" s="270">
        <f t="shared" si="19"/>
        <v>-53.158731621288368</v>
      </c>
      <c r="Q70" s="229">
        <f t="shared" si="34"/>
        <v>-1474.628881071144</v>
      </c>
      <c r="R70" s="229" t="str">
        <f t="shared" si="35"/>
        <v>-2,68480869406935+2,78290230094058i</v>
      </c>
      <c r="S70" s="229">
        <f t="shared" si="20"/>
        <v>11.747208672144216</v>
      </c>
      <c r="T70" s="229">
        <f t="shared" si="21"/>
        <v>133.97219388527913</v>
      </c>
      <c r="U70" s="227" t="str">
        <f t="shared" si="5"/>
        <v>-0,0092574191144373+0,00301520737830174i</v>
      </c>
      <c r="V70" s="227">
        <f t="shared" si="22"/>
        <v>-40.232315930442454</v>
      </c>
      <c r="W70" s="227">
        <f t="shared" si="23"/>
        <v>161.9592012548687</v>
      </c>
      <c r="X70" s="269" t="str">
        <f t="shared" si="6"/>
        <v>0,000035833007971111+0,0000191798302548482i</v>
      </c>
      <c r="Y70" s="269">
        <f t="shared" si="24"/>
        <v>-87.820240423565693</v>
      </c>
      <c r="Z70" s="269">
        <f t="shared" si="25"/>
        <v>28.158180887743473</v>
      </c>
      <c r="AA70" s="268" t="str">
        <f t="shared" si="7"/>
        <v>0,00199160363467157-0,00264175353374944i</v>
      </c>
      <c r="AB70" s="268">
        <f t="shared" si="26"/>
        <v>-49.607704745508528</v>
      </c>
      <c r="AC70" s="268">
        <f t="shared" si="27"/>
        <v>-52.987558103134354</v>
      </c>
    </row>
    <row r="71" spans="1:29">
      <c r="A71" s="276">
        <v>0.6</v>
      </c>
      <c r="B71" s="275">
        <f t="shared" si="8"/>
        <v>39810.717055349727</v>
      </c>
      <c r="C71" s="274">
        <f t="shared" si="9"/>
        <v>250138.11247045716</v>
      </c>
      <c r="D71" s="273" t="str">
        <f t="shared" si="10"/>
        <v>250138,112470457i</v>
      </c>
      <c r="E71" s="272">
        <f t="shared" si="28"/>
        <v>18.696605883277602</v>
      </c>
      <c r="F71" s="229" t="str">
        <f t="shared" si="29"/>
        <v>0,00141506557840498+0,00103768779179428i</v>
      </c>
      <c r="G71" s="229">
        <f t="shared" si="12"/>
        <v>-55.115611788799292</v>
      </c>
      <c r="H71" s="229">
        <f t="shared" si="13"/>
        <v>36.253127721382427</v>
      </c>
      <c r="I71" s="271">
        <f t="shared" si="30"/>
        <v>0.3046006817893499</v>
      </c>
      <c r="J71" s="271" t="str">
        <f t="shared" si="31"/>
        <v>0,0000230539137771692+0,0000169057641177391i</v>
      </c>
      <c r="K71" s="271">
        <f t="shared" si="16"/>
        <v>-90.876249834783138</v>
      </c>
      <c r="L71" s="271">
        <f t="shared" si="17"/>
        <v>36.253127721382661</v>
      </c>
      <c r="M71" s="270">
        <f t="shared" si="32"/>
        <v>3.8164306305125262</v>
      </c>
      <c r="N71" s="270" t="str">
        <f t="shared" si="33"/>
        <v>0,00200065715498815-0,00212252699601475i</v>
      </c>
      <c r="O71" s="270">
        <f t="shared" si="18"/>
        <v>-50.70185285386443</v>
      </c>
      <c r="P71" s="270">
        <f t="shared" si="19"/>
        <v>-46.693010775591191</v>
      </c>
      <c r="Q71" s="229">
        <f t="shared" si="34"/>
        <v>-1474.628881071144</v>
      </c>
      <c r="R71" s="229" t="str">
        <f t="shared" si="35"/>
        <v>-1,94456407633462+2,67942386605301i</v>
      </c>
      <c r="S71" s="229">
        <f t="shared" si="20"/>
        <v>10.398359810663738</v>
      </c>
      <c r="T71" s="229">
        <f t="shared" si="21"/>
        <v>125.96987924254644</v>
      </c>
      <c r="U71" s="227" t="str">
        <f t="shared" si="5"/>
        <v>-0,00553209112426944+0,00177371008043426i</v>
      </c>
      <c r="V71" s="227">
        <f t="shared" si="22"/>
        <v>-44.717251978135543</v>
      </c>
      <c r="W71" s="227">
        <f t="shared" si="23"/>
        <v>162.22300696392884</v>
      </c>
      <c r="X71" s="269" t="str">
        <f t="shared" si="6"/>
        <v>0,0000228973509533473+0,0000168531442502176i</v>
      </c>
      <c r="Y71" s="269">
        <f t="shared" si="24"/>
        <v>-90.924182057457998</v>
      </c>
      <c r="Z71" s="269">
        <f t="shared" si="25"/>
        <v>36.35419460644956</v>
      </c>
      <c r="AA71" s="268" t="str">
        <f t="shared" si="7"/>
        <v>0,00199336746299722-0,00210733337976554i</v>
      </c>
      <c r="AB71" s="268">
        <f t="shared" si="26"/>
        <v>-50.749785076539283</v>
      </c>
      <c r="AC71" s="268">
        <f t="shared" si="27"/>
        <v>-46.591943890524178</v>
      </c>
    </row>
    <row r="72" spans="1:29">
      <c r="A72" s="276">
        <v>0.7</v>
      </c>
      <c r="B72" s="275">
        <f t="shared" si="8"/>
        <v>50118.723362727229</v>
      </c>
      <c r="C72" s="274">
        <f t="shared" si="9"/>
        <v>314905.22624728602</v>
      </c>
      <c r="D72" s="273" t="str">
        <f t="shared" si="10"/>
        <v>314905,226247286i</v>
      </c>
      <c r="E72" s="272">
        <f t="shared" si="28"/>
        <v>18.696605883277602</v>
      </c>
      <c r="F72" s="229" t="str">
        <f t="shared" si="29"/>
        <v>0,000897779117848393+0,00087467443977456i</v>
      </c>
      <c r="G72" s="229">
        <f t="shared" si="12"/>
        <v>-58.038064766892639</v>
      </c>
      <c r="H72" s="229">
        <f t="shared" si="13"/>
        <v>44.253167699905255</v>
      </c>
      <c r="I72" s="271">
        <f t="shared" si="30"/>
        <v>0.3046006817893499</v>
      </c>
      <c r="J72" s="271" t="str">
        <f t="shared" si="31"/>
        <v>0,0000146264050865751+0,0000142499891350517i</v>
      </c>
      <c r="K72" s="271">
        <f t="shared" si="16"/>
        <v>-93.798702812876456</v>
      </c>
      <c r="L72" s="271">
        <f t="shared" si="17"/>
        <v>44.253167699905362</v>
      </c>
      <c r="M72" s="270">
        <f t="shared" si="32"/>
        <v>3.8164306305125262</v>
      </c>
      <c r="N72" s="270" t="str">
        <f t="shared" si="33"/>
        <v>0,00199975583904818-0,00168593818286373i</v>
      </c>
      <c r="O72" s="270">
        <f t="shared" si="18"/>
        <v>-51.648543201707831</v>
      </c>
      <c r="P72" s="270">
        <f t="shared" si="19"/>
        <v>-40.133300637593713</v>
      </c>
      <c r="Q72" s="229">
        <f t="shared" si="34"/>
        <v>-1474.628881071144</v>
      </c>
      <c r="R72" s="229" t="str">
        <f t="shared" si="35"/>
        <v>-1,34014699914353+2,41613946285612i</v>
      </c>
      <c r="S72" s="229">
        <f t="shared" si="20"/>
        <v>8.8273644718567841</v>
      </c>
      <c r="T72" s="229">
        <f t="shared" si="21"/>
        <v>119.01558043693916</v>
      </c>
      <c r="U72" s="227" t="str">
        <f t="shared" si="5"/>
        <v>-0,00331649142176913+0,000996967229870233i</v>
      </c>
      <c r="V72" s="227">
        <f t="shared" si="22"/>
        <v>-49.210700295035856</v>
      </c>
      <c r="W72" s="227">
        <f t="shared" si="23"/>
        <v>163.26874813684441</v>
      </c>
      <c r="X72" s="269" t="str">
        <f t="shared" si="6"/>
        <v>0,0000145639296994829+0,0000142173571526632i</v>
      </c>
      <c r="Y72" s="269">
        <f t="shared" si="24"/>
        <v>-93.82746611630445</v>
      </c>
      <c r="Z72" s="269">
        <f t="shared" si="25"/>
        <v>44.310100877295049</v>
      </c>
      <c r="AA72" s="268" t="str">
        <f t="shared" si="7"/>
        <v>0,00199481335060904-0,00167838307624864i</v>
      </c>
      <c r="AB72" s="268">
        <f t="shared" si="26"/>
        <v>-51.677306505135824</v>
      </c>
      <c r="AC72" s="268">
        <f t="shared" si="27"/>
        <v>-40.076367460204146</v>
      </c>
    </row>
    <row r="73" spans="1:29">
      <c r="A73" s="276">
        <v>0.8</v>
      </c>
      <c r="B73" s="275">
        <f t="shared" si="8"/>
        <v>63095.734448019342</v>
      </c>
      <c r="C73" s="274">
        <f t="shared" si="9"/>
        <v>396442.19162950001</v>
      </c>
      <c r="D73" s="273" t="str">
        <f t="shared" si="10"/>
        <v>396442,1916295i</v>
      </c>
      <c r="E73" s="272">
        <f t="shared" si="28"/>
        <v>18.696605883277602</v>
      </c>
      <c r="F73" s="229" t="str">
        <f t="shared" si="29"/>
        <v>0,00056844206260355+0,000720272729761585i</v>
      </c>
      <c r="G73" s="229">
        <f t="shared" si="12"/>
        <v>-60.747295946345204</v>
      </c>
      <c r="H73" s="229">
        <f t="shared" si="13"/>
        <v>51.719359762614296</v>
      </c>
      <c r="I73" s="271">
        <f t="shared" si="30"/>
        <v>0.3046006817893499</v>
      </c>
      <c r="J73" s="271" t="str">
        <f t="shared" si="31"/>
        <v>9,26092366217391E-06+0,0000117345129875088i</v>
      </c>
      <c r="K73" s="271">
        <f t="shared" si="16"/>
        <v>-96.507933992329072</v>
      </c>
      <c r="L73" s="271">
        <f t="shared" si="17"/>
        <v>51.71935976261426</v>
      </c>
      <c r="M73" s="270">
        <f t="shared" si="32"/>
        <v>3.8164306305125262</v>
      </c>
      <c r="N73" s="270" t="str">
        <f t="shared" si="33"/>
        <v>0,00199918450462178-0,00133916557237505i</v>
      </c>
      <c r="O73" s="270">
        <f t="shared" si="18"/>
        <v>-52.373137020176756</v>
      </c>
      <c r="P73" s="270">
        <f t="shared" si="19"/>
        <v>-33.816387227178161</v>
      </c>
      <c r="Q73" s="229">
        <f t="shared" si="34"/>
        <v>-1474.628881071144</v>
      </c>
      <c r="R73" s="229" t="str">
        <f t="shared" si="35"/>
        <v>-0,891742269862364+2,08070998706435i</v>
      </c>
      <c r="S73" s="229">
        <f t="shared" si="20"/>
        <v>7.0965644050027574</v>
      </c>
      <c r="T73" s="229">
        <f t="shared" si="21"/>
        <v>113.19880961713328</v>
      </c>
      <c r="U73" s="227" t="str">
        <f t="shared" si="5"/>
        <v>-0,00200558247741637+0,000540465437769108i</v>
      </c>
      <c r="V73" s="227">
        <f t="shared" si="22"/>
        <v>-53.650731541342431</v>
      </c>
      <c r="W73" s="227">
        <f t="shared" si="23"/>
        <v>164.91816937974764</v>
      </c>
      <c r="X73" s="269" t="str">
        <f t="shared" si="6"/>
        <v>9,23606786925702E-06+0,0000117160073439387i</v>
      </c>
      <c r="Y73" s="269">
        <f t="shared" si="24"/>
        <v>-96.525338078330876</v>
      </c>
      <c r="Z73" s="269">
        <f t="shared" si="25"/>
        <v>51.750264166836487</v>
      </c>
      <c r="AA73" s="268" t="str">
        <f t="shared" si="7"/>
        <v>0,00199590329812516-0,00133540858356988i</v>
      </c>
      <c r="AB73" s="268">
        <f t="shared" si="26"/>
        <v>-52.39054110617856</v>
      </c>
      <c r="AC73" s="268">
        <f t="shared" si="27"/>
        <v>-33.785482822955892</v>
      </c>
    </row>
    <row r="74" spans="1:29">
      <c r="A74" s="276">
        <v>0.9</v>
      </c>
      <c r="B74" s="275">
        <f t="shared" si="8"/>
        <v>79432.823472428179</v>
      </c>
      <c r="C74" s="274">
        <f t="shared" si="9"/>
        <v>499091.14934975049</v>
      </c>
      <c r="D74" s="273" t="str">
        <f t="shared" si="10"/>
        <v>499091,14934975i</v>
      </c>
      <c r="E74" s="272">
        <f t="shared" si="28"/>
        <v>18.696605883277602</v>
      </c>
      <c r="F74" s="229" t="str">
        <f t="shared" si="29"/>
        <v>0,00035945616710155+0,000584983664892353i</v>
      </c>
      <c r="G74" s="229">
        <f t="shared" si="12"/>
        <v>-63.265969488882028</v>
      </c>
      <c r="H74" s="229">
        <f t="shared" si="13"/>
        <v>58.430433554402995</v>
      </c>
      <c r="I74" s="271">
        <f t="shared" si="30"/>
        <v>0.3046006817893499</v>
      </c>
      <c r="J74" s="271" t="str">
        <f t="shared" si="31"/>
        <v>5,85617487238407E-06+9,53041553500438E-06i</v>
      </c>
      <c r="K74" s="271">
        <f t="shared" si="16"/>
        <v>-99.026607534865875</v>
      </c>
      <c r="L74" s="271">
        <f t="shared" si="17"/>
        <v>58.43043355440301</v>
      </c>
      <c r="M74" s="270">
        <f t="shared" si="32"/>
        <v>3.8164306305125262</v>
      </c>
      <c r="N74" s="270" t="str">
        <f t="shared" si="33"/>
        <v>0,00199882295305508-0,00106372556829836i</v>
      </c>
      <c r="O74" s="270">
        <f t="shared" si="18"/>
        <v>-52.901531768883544</v>
      </c>
      <c r="P74" s="270">
        <f t="shared" si="19"/>
        <v>-28.020835656360568</v>
      </c>
      <c r="Q74" s="229">
        <f t="shared" si="34"/>
        <v>-1474.628881071144</v>
      </c>
      <c r="R74" s="229" t="str">
        <f t="shared" si="35"/>
        <v>-0,580226503734826+1,73810988718705i</v>
      </c>
      <c r="S74" s="229">
        <f t="shared" si="20"/>
        <v>5.2604043887918603</v>
      </c>
      <c r="T74" s="229">
        <f t="shared" si="21"/>
        <v>108.46035691239138</v>
      </c>
      <c r="U74" s="227" t="str">
        <f t="shared" si="5"/>
        <v>-0,00122533188687557+0,000285351291427089i</v>
      </c>
      <c r="V74" s="227">
        <f t="shared" si="22"/>
        <v>-58.005565100090159</v>
      </c>
      <c r="W74" s="227">
        <f t="shared" si="23"/>
        <v>166.89079046679441</v>
      </c>
      <c r="X74" s="269" t="str">
        <f t="shared" si="6"/>
        <v>5,84629455763965E-06+9,52041811081885E-06i</v>
      </c>
      <c r="Y74" s="269">
        <f t="shared" si="24"/>
        <v>-99.0372444698245</v>
      </c>
      <c r="Z74" s="269">
        <f t="shared" si="25"/>
        <v>58.446762969684492</v>
      </c>
      <c r="AA74" s="268" t="str">
        <f t="shared" si="7"/>
        <v>0,00199667935977445-0,001061854688855i</v>
      </c>
      <c r="AB74" s="268">
        <f t="shared" si="26"/>
        <v>-52.912168703842141</v>
      </c>
      <c r="AC74" s="268">
        <f t="shared" si="27"/>
        <v>-28.004506241079145</v>
      </c>
    </row>
    <row r="75" spans="1:29">
      <c r="A75" s="276">
        <v>1</v>
      </c>
      <c r="B75" s="275">
        <f t="shared" si="8"/>
        <v>100000</v>
      </c>
      <c r="C75" s="274">
        <f t="shared" si="9"/>
        <v>628318.53071795858</v>
      </c>
      <c r="D75" s="273" t="str">
        <f t="shared" si="10"/>
        <v>628318,530717959i</v>
      </c>
      <c r="E75" s="272">
        <f t="shared" si="28"/>
        <v>18.696605883277602</v>
      </c>
      <c r="F75" s="229" t="str">
        <f t="shared" si="29"/>
        <v>0,000227118541904981+0,000471133015234171i</v>
      </c>
      <c r="G75" s="229">
        <f t="shared" si="12"/>
        <v>-65.62964630177207</v>
      </c>
      <c r="H75" s="229">
        <f t="shared" si="13"/>
        <v>64.262733136182007</v>
      </c>
      <c r="I75" s="271">
        <f t="shared" si="30"/>
        <v>0.3046006817893499</v>
      </c>
      <c r="J75" s="271" t="str">
        <f t="shared" si="31"/>
        <v>3,70016157708795E-06+7,67558767349077E-06i</v>
      </c>
      <c r="K75" s="271">
        <f t="shared" si="16"/>
        <v>-101.39028434775591</v>
      </c>
      <c r="L75" s="271">
        <f t="shared" si="17"/>
        <v>64.262733136181978</v>
      </c>
      <c r="M75" s="270">
        <f t="shared" si="32"/>
        <v>3.8164306305125262</v>
      </c>
      <c r="N75" s="270" t="str">
        <f t="shared" si="33"/>
        <v>0,00199859440285691-0,000844941489969274i</v>
      </c>
      <c r="O75" s="270">
        <f t="shared" si="18"/>
        <v>-53.271353463280178</v>
      </c>
      <c r="P75" s="270">
        <f t="shared" si="19"/>
        <v>-22.9170794541314</v>
      </c>
      <c r="Q75" s="229">
        <f t="shared" si="34"/>
        <v>-1474.628881071144</v>
      </c>
      <c r="R75" s="229" t="str">
        <f t="shared" si="35"/>
        <v>-0,372558025144574+1,42419999538656i</v>
      </c>
      <c r="S75" s="229">
        <f t="shared" si="20"/>
        <v>3.3588799203515105</v>
      </c>
      <c r="T75" s="229">
        <f t="shared" si="21"/>
        <v>104.65957326215971</v>
      </c>
      <c r="U75" s="227" t="str">
        <f t="shared" si="5"/>
        <v>-0,000755602473568797+0,000147937840597225i</v>
      </c>
      <c r="V75" s="227">
        <f t="shared" si="22"/>
        <v>-62.270766381420572</v>
      </c>
      <c r="W75" s="227">
        <f t="shared" si="23"/>
        <v>168.9223063983417</v>
      </c>
      <c r="X75" s="269" t="str">
        <f t="shared" si="6"/>
        <v>0,000003696233960212+7,67033875942145E-06i</v>
      </c>
      <c r="Y75" s="269">
        <f t="shared" si="24"/>
        <v>-101.39684504406478</v>
      </c>
      <c r="Z75" s="269">
        <f t="shared" si="25"/>
        <v>64.271202950204326</v>
      </c>
      <c r="AA75" s="268" t="str">
        <f t="shared" si="7"/>
        <v>0,00199721016667893-0,000844008292256654i</v>
      </c>
      <c r="AB75" s="268">
        <f t="shared" si="26"/>
        <v>-53.277914159589059</v>
      </c>
      <c r="AC75" s="268">
        <f t="shared" si="27"/>
        <v>-22.908609640109081</v>
      </c>
    </row>
    <row r="76" spans="1:29">
      <c r="A76" s="276">
        <v>1.1000000000000001</v>
      </c>
      <c r="B76" s="275">
        <f t="shared" si="8"/>
        <v>125892.5411794168</v>
      </c>
      <c r="C76" s="274">
        <f t="shared" si="9"/>
        <v>791006.16502201266</v>
      </c>
      <c r="D76" s="273" t="str">
        <f t="shared" si="10"/>
        <v>791006,165022013i</v>
      </c>
      <c r="E76" s="272">
        <f t="shared" si="28"/>
        <v>18.696605883277602</v>
      </c>
      <c r="F76" s="229" t="str">
        <f t="shared" si="29"/>
        <v>0,000143428614468384+0,000377481339946254i</v>
      </c>
      <c r="G76" s="229">
        <f t="shared" si="12"/>
        <v>-67.876420964136216</v>
      </c>
      <c r="H76" s="229">
        <f t="shared" si="13"/>
        <v>69.195104951527512</v>
      </c>
      <c r="I76" s="271">
        <f t="shared" si="30"/>
        <v>0.3046006817893499</v>
      </c>
      <c r="J76" s="271" t="str">
        <f t="shared" si="31"/>
        <v>2,33670506978204E-06+6,14983672588544E-06i</v>
      </c>
      <c r="K76" s="271">
        <f t="shared" si="16"/>
        <v>-103.63705901012008</v>
      </c>
      <c r="L76" s="271">
        <f t="shared" si="17"/>
        <v>69.195104951527568</v>
      </c>
      <c r="M76" s="270">
        <f t="shared" si="32"/>
        <v>3.8164306305125262</v>
      </c>
      <c r="N76" s="270" t="str">
        <f t="shared" si="33"/>
        <v>0,00199845002683838-0,00067115798722072i</v>
      </c>
      <c r="O76" s="270">
        <f t="shared" si="18"/>
        <v>-53.52200976212081</v>
      </c>
      <c r="P76" s="270">
        <f t="shared" si="19"/>
        <v>-18.564072884727373</v>
      </c>
      <c r="Q76" s="229">
        <f t="shared" si="34"/>
        <v>-1474.628881071144</v>
      </c>
      <c r="R76" s="229" t="str">
        <f t="shared" si="35"/>
        <v>-0,237423007299929+1,15316216280938i</v>
      </c>
      <c r="S76" s="229">
        <f t="shared" si="20"/>
        <v>1.4181106211765115</v>
      </c>
      <c r="T76" s="229">
        <f t="shared" si="21"/>
        <v>101.63398042560982</v>
      </c>
      <c r="U76" s="227" t="str">
        <f t="shared" si="5"/>
        <v>-0,000469350451372551+0,000075773696339468i</v>
      </c>
      <c r="V76" s="227">
        <f t="shared" si="22"/>
        <v>-66.458310342959706</v>
      </c>
      <c r="W76" s="227">
        <f t="shared" si="23"/>
        <v>170.82908537713732</v>
      </c>
      <c r="X76" s="269" t="str">
        <f t="shared" si="6"/>
        <v>2,33514327858109E-06+6,14712851078198E-06i</v>
      </c>
      <c r="Y76" s="269">
        <f t="shared" si="24"/>
        <v>-103.64113480484713</v>
      </c>
      <c r="Z76" s="269">
        <f t="shared" si="25"/>
        <v>69.199444427782481</v>
      </c>
      <c r="AA76" s="268" t="str">
        <f t="shared" si="7"/>
        <v>0,00199756329040583-0,000670691834951069i</v>
      </c>
      <c r="AB76" s="268">
        <f t="shared" si="26"/>
        <v>-53.526085556847875</v>
      </c>
      <c r="AC76" s="268">
        <f t="shared" si="27"/>
        <v>-18.559733408472422</v>
      </c>
    </row>
    <row r="77" spans="1:29">
      <c r="A77" s="276">
        <v>1.2</v>
      </c>
      <c r="B77" s="275">
        <f t="shared" si="8"/>
        <v>158489.31924611135</v>
      </c>
      <c r="C77" s="274">
        <f t="shared" si="9"/>
        <v>995817.7620320617</v>
      </c>
      <c r="D77" s="273" t="str">
        <f t="shared" si="10"/>
        <v>995817,762032062i</v>
      </c>
      <c r="E77" s="272">
        <f t="shared" si="28"/>
        <v>18.696605883277602</v>
      </c>
      <c r="F77" s="229" t="str">
        <f t="shared" si="29"/>
        <v>0,0000905477720587769+0,000301473837226526i</v>
      </c>
      <c r="G77" s="229">
        <f t="shared" si="12"/>
        <v>-70.03990448969266</v>
      </c>
      <c r="H77" s="229">
        <f t="shared" si="13"/>
        <v>73.282341498773604</v>
      </c>
      <c r="I77" s="271">
        <f t="shared" si="30"/>
        <v>0.3046006817893499</v>
      </c>
      <c r="J77" s="271" t="str">
        <f t="shared" si="31"/>
        <v>1,47518289018857E-06+4,91154046537313E-06i</v>
      </c>
      <c r="K77" s="271">
        <f t="shared" si="16"/>
        <v>-105.80054253567651</v>
      </c>
      <c r="L77" s="271">
        <f t="shared" si="17"/>
        <v>73.282341498773604</v>
      </c>
      <c r="M77" s="270">
        <f t="shared" si="32"/>
        <v>3.8164306305125262</v>
      </c>
      <c r="N77" s="270" t="str">
        <f t="shared" si="33"/>
        <v>0,00199835886362135-0,000533118286189624i</v>
      </c>
      <c r="O77" s="270">
        <f t="shared" si="18"/>
        <v>-53.687944221005836</v>
      </c>
      <c r="P77" s="270">
        <f t="shared" si="19"/>
        <v>-14.93737526344742</v>
      </c>
      <c r="Q77" s="229">
        <f t="shared" si="34"/>
        <v>-1474.628881071144</v>
      </c>
      <c r="R77" s="229" t="str">
        <f t="shared" si="35"/>
        <v>-0,150669490337394+0,926909762558312i</v>
      </c>
      <c r="S77" s="229">
        <f t="shared" si="20"/>
        <v>-0.54598876949974684</v>
      </c>
      <c r="T77" s="229">
        <f t="shared" si="21"/>
        <v>99.23269588311814</v>
      </c>
      <c r="U77" s="227" t="str">
        <f t="shared" si="5"/>
        <v>-0,000293081829548465+0,0000385067044942059i</v>
      </c>
      <c r="V77" s="227">
        <f t="shared" si="22"/>
        <v>-70.585893259192403</v>
      </c>
      <c r="W77" s="227">
        <f t="shared" si="23"/>
        <v>172.51503738189174</v>
      </c>
      <c r="X77" s="269" t="str">
        <f t="shared" si="6"/>
        <v>1,47456164895313E-06+4,91015816774362E-06i</v>
      </c>
      <c r="Y77" s="269">
        <f t="shared" si="24"/>
        <v>-105.80308784556581</v>
      </c>
      <c r="Z77" s="269">
        <f t="shared" si="25"/>
        <v>73.284547123994258</v>
      </c>
      <c r="AA77" s="268" t="str">
        <f t="shared" si="7"/>
        <v>0,00199779386619209-0,000532885178768445i</v>
      </c>
      <c r="AB77" s="268">
        <f t="shared" si="26"/>
        <v>-53.69048953089515</v>
      </c>
      <c r="AC77" s="268">
        <f t="shared" si="27"/>
        <v>-14.935169638226723</v>
      </c>
    </row>
    <row r="78" spans="1:29">
      <c r="A78" s="276">
        <v>1.3</v>
      </c>
      <c r="B78" s="275">
        <f t="shared" si="8"/>
        <v>199526.23149688804</v>
      </c>
      <c r="C78" s="274">
        <f t="shared" si="9"/>
        <v>1253660.2861381597</v>
      </c>
      <c r="D78" s="273" t="str">
        <f t="shared" si="10"/>
        <v>1253660,28613816i</v>
      </c>
      <c r="E78" s="272">
        <f t="shared" si="28"/>
        <v>18.696605883277602</v>
      </c>
      <c r="F78" s="229" t="str">
        <f t="shared" si="29"/>
        <v>0,0000571518784143486+0,000240286736975437i</v>
      </c>
      <c r="G78" s="229">
        <f t="shared" si="12"/>
        <v>-72.146413090546062</v>
      </c>
      <c r="H78" s="229">
        <f t="shared" si="13"/>
        <v>76.620872937327462</v>
      </c>
      <c r="I78" s="271">
        <f t="shared" si="30"/>
        <v>0.3046006817893499</v>
      </c>
      <c r="J78" s="271" t="str">
        <f t="shared" si="31"/>
        <v>9,31104888193793E-07+3,91469469724018E-06i</v>
      </c>
      <c r="K78" s="271">
        <f t="shared" si="16"/>
        <v>-107.9070511365299</v>
      </c>
      <c r="L78" s="271">
        <f t="shared" si="17"/>
        <v>76.620872937327476</v>
      </c>
      <c r="M78" s="270">
        <f t="shared" si="32"/>
        <v>3.8164306305125262</v>
      </c>
      <c r="N78" s="270" t="str">
        <f t="shared" si="33"/>
        <v>0,00199830131635703-0,00042347017826523i</v>
      </c>
      <c r="O78" s="270">
        <f t="shared" si="18"/>
        <v>-53.79599996823741</v>
      </c>
      <c r="P78" s="270">
        <f t="shared" si="19"/>
        <v>-11.964829868654434</v>
      </c>
      <c r="Q78" s="229">
        <f t="shared" si="34"/>
        <v>-1474.628881071144</v>
      </c>
      <c r="R78" s="229" t="str">
        <f t="shared" si="35"/>
        <v>-0,0953893506423918+0,741714791550166i</v>
      </c>
      <c r="S78" s="229">
        <f t="shared" si="20"/>
        <v>-2.5240180385192952</v>
      </c>
      <c r="T78" s="229">
        <f t="shared" si="21"/>
        <v>97.328383974012439</v>
      </c>
      <c r="U78" s="227" t="str">
        <f t="shared" si="5"/>
        <v>-0,000183675907597943+0,0000194695977767329i</v>
      </c>
      <c r="V78" s="227">
        <f t="shared" si="22"/>
        <v>-74.670431129065378</v>
      </c>
      <c r="W78" s="227">
        <f t="shared" si="23"/>
        <v>173.94925691133986</v>
      </c>
      <c r="X78" s="269" t="str">
        <f t="shared" si="6"/>
        <v>9,30857708172186E-07+0,0000039139939142808i</v>
      </c>
      <c r="Y78" s="269">
        <f t="shared" si="24"/>
        <v>-107.90864638033884</v>
      </c>
      <c r="Z78" s="269">
        <f t="shared" si="25"/>
        <v>76.621988258251179</v>
      </c>
      <c r="AA78" s="268" t="str">
        <f t="shared" si="7"/>
        <v>0,00199794258496214-0,000423353519284829i</v>
      </c>
      <c r="AB78" s="268">
        <f t="shared" si="26"/>
        <v>-53.79759521204636</v>
      </c>
      <c r="AC78" s="268">
        <f t="shared" si="27"/>
        <v>-11.963714547730733</v>
      </c>
    </row>
    <row r="79" spans="1:29">
      <c r="A79" s="276">
        <v>1.4</v>
      </c>
      <c r="B79" s="275">
        <f t="shared" si="8"/>
        <v>251188.643150958</v>
      </c>
      <c r="C79" s="274">
        <f t="shared" si="9"/>
        <v>1578264.7919764756</v>
      </c>
      <c r="D79" s="273" t="str">
        <f t="shared" si="10"/>
        <v>1578264,79197648i</v>
      </c>
      <c r="E79" s="272">
        <f t="shared" si="28"/>
        <v>18.696605883277602</v>
      </c>
      <c r="F79" s="229" t="str">
        <f t="shared" si="29"/>
        <v>0,0000360684026496183+0,000191276524345022i</v>
      </c>
      <c r="G79" s="229">
        <f t="shared" si="12"/>
        <v>-74.215024637807289</v>
      </c>
      <c r="H79" s="229">
        <f t="shared" si="13"/>
        <v>79.32130873905443</v>
      </c>
      <c r="I79" s="271">
        <f t="shared" si="30"/>
        <v>0.3046006817893499</v>
      </c>
      <c r="J79" s="271" t="str">
        <f t="shared" si="31"/>
        <v>5,87617886728463E-07+3,11623190270602E-06i</v>
      </c>
      <c r="K79" s="271">
        <f t="shared" si="16"/>
        <v>-109.97566268379117</v>
      </c>
      <c r="L79" s="271">
        <f t="shared" si="17"/>
        <v>79.321308739054388</v>
      </c>
      <c r="M79" s="270">
        <f t="shared" si="32"/>
        <v>3.8164306305125262</v>
      </c>
      <c r="N79" s="270" t="str">
        <f t="shared" si="33"/>
        <v>0,00199826499566187-0,000336373953631537i</v>
      </c>
      <c r="O79" s="270">
        <f t="shared" si="18"/>
        <v>-53.865587982535324</v>
      </c>
      <c r="P79" s="270">
        <f t="shared" si="19"/>
        <v>-9.5551908624707771</v>
      </c>
      <c r="Q79" s="229">
        <f t="shared" si="34"/>
        <v>-1474.628881071144</v>
      </c>
      <c r="R79" s="229" t="str">
        <f t="shared" si="35"/>
        <v>-0,0603093912865929+0,591881030042218i</v>
      </c>
      <c r="S79" s="229">
        <f t="shared" si="20"/>
        <v>-4.5104535174104186</v>
      </c>
      <c r="T79" s="229">
        <f t="shared" si="21"/>
        <v>95.818042083490909</v>
      </c>
      <c r="U79" s="227" t="str">
        <f t="shared" si="5"/>
        <v>-0,000115388209660705+0,0000098124325615701i</v>
      </c>
      <c r="V79" s="227">
        <f t="shared" si="22"/>
        <v>-78.725478155217729</v>
      </c>
      <c r="W79" s="227">
        <f t="shared" si="23"/>
        <v>175.13935082254534</v>
      </c>
      <c r="X79" s="269" t="str">
        <f t="shared" si="6"/>
        <v>5,87519519558919E-07+0,0000031158781321025i</v>
      </c>
      <c r="Y79" s="269">
        <f t="shared" si="24"/>
        <v>-109.97666487564445</v>
      </c>
      <c r="Z79" s="269">
        <f t="shared" si="25"/>
        <v>79.321870885161886</v>
      </c>
      <c r="AA79" s="268" t="str">
        <f t="shared" si="7"/>
        <v>0,00199803774573712-0,000336315541172725i</v>
      </c>
      <c r="AB79" s="268">
        <f t="shared" si="26"/>
        <v>-53.86659017438862</v>
      </c>
      <c r="AC79" s="268">
        <f t="shared" si="27"/>
        <v>-9.5546287163633181</v>
      </c>
    </row>
    <row r="80" spans="1:29">
      <c r="A80" s="276">
        <v>1.5</v>
      </c>
      <c r="B80" s="275">
        <f t="shared" si="8"/>
        <v>316227.76601683802</v>
      </c>
      <c r="C80" s="274">
        <f t="shared" si="9"/>
        <v>1986917.6531592207</v>
      </c>
      <c r="D80" s="273" t="str">
        <f t="shared" si="10"/>
        <v>1986917,65315922i</v>
      </c>
      <c r="E80" s="272">
        <f t="shared" si="28"/>
        <v>18.696605883277602</v>
      </c>
      <c r="F80" s="229" t="str">
        <f t="shared" si="29"/>
        <v>0,0000227608116469699+0,000152141897753708i</v>
      </c>
      <c r="G80" s="229">
        <f t="shared" si="12"/>
        <v>-76.258896079998649</v>
      </c>
      <c r="H80" s="229">
        <f t="shared" si="13"/>
        <v>81.491508349187256</v>
      </c>
      <c r="I80" s="271">
        <f t="shared" si="30"/>
        <v>0.3046006817893499</v>
      </c>
      <c r="J80" s="271" t="str">
        <f t="shared" si="31"/>
        <v>3,70813761012469E-07+2,47865982060168E-06i</v>
      </c>
      <c r="K80" s="271">
        <f t="shared" si="16"/>
        <v>-112.01953412598246</v>
      </c>
      <c r="L80" s="271">
        <f t="shared" si="17"/>
        <v>81.491508349187271</v>
      </c>
      <c r="M80" s="270">
        <f t="shared" si="32"/>
        <v>3.8164306305125262</v>
      </c>
      <c r="N80" s="270" t="str">
        <f t="shared" si="33"/>
        <v>0,0019982420745395-0,000267191145530379i</v>
      </c>
      <c r="O80" s="270">
        <f t="shared" si="18"/>
        <v>-53.910075646759054</v>
      </c>
      <c r="P80" s="270">
        <f t="shared" si="19"/>
        <v>-7.6160213508342132</v>
      </c>
      <c r="Q80" s="229">
        <f t="shared" si="34"/>
        <v>-1474.628881071144</v>
      </c>
      <c r="R80" s="229" t="str">
        <f t="shared" si="35"/>
        <v>-0,0380999407449605+0,471504358823824i</v>
      </c>
      <c r="S80" s="229">
        <f t="shared" si="20"/>
        <v>-6.5020208599200346</v>
      </c>
      <c r="T80" s="229">
        <f t="shared" si="21"/>
        <v>94.6197518557221</v>
      </c>
      <c r="U80" s="227" t="str">
        <f t="shared" si="5"/>
        <v>-0,0000726027535256586+4,93522461267226E-06i</v>
      </c>
      <c r="V80" s="227">
        <f t="shared" si="22"/>
        <v>-82.760916939918701</v>
      </c>
      <c r="W80" s="227">
        <f t="shared" si="23"/>
        <v>176.11126020490937</v>
      </c>
      <c r="X80" s="269" t="str">
        <f t="shared" si="6"/>
        <v>3,70774609890935E-07+2,47848170586124E-06i</v>
      </c>
      <c r="Y80" s="269">
        <f t="shared" si="24"/>
        <v>-112.02016472270158</v>
      </c>
      <c r="Z80" s="269">
        <f t="shared" si="25"/>
        <v>81.491791096200316</v>
      </c>
      <c r="AA80" s="268" t="str">
        <f t="shared" si="7"/>
        <v>0,00199809832560316-0,000267161887777653i</v>
      </c>
      <c r="AB80" s="268">
        <f t="shared" si="26"/>
        <v>-53.910706243478153</v>
      </c>
      <c r="AC80" s="268">
        <f t="shared" si="27"/>
        <v>-7.6157386038211774</v>
      </c>
    </row>
    <row r="81" spans="1:29">
      <c r="A81" s="276">
        <v>1.6</v>
      </c>
      <c r="B81" s="275">
        <f t="shared" si="8"/>
        <v>398107.17055349756</v>
      </c>
      <c r="C81" s="274">
        <f t="shared" si="9"/>
        <v>2501381.1247045733</v>
      </c>
      <c r="D81" s="273" t="str">
        <f t="shared" si="10"/>
        <v>2501381,12470457i</v>
      </c>
      <c r="E81" s="272">
        <f t="shared" si="28"/>
        <v>18.696605883277602</v>
      </c>
      <c r="F81" s="229" t="str">
        <f t="shared" si="29"/>
        <v>0,0000143623707682733+0,000120953649660376i</v>
      </c>
      <c r="G81" s="229">
        <f t="shared" si="12"/>
        <v>-78.286813293835635</v>
      </c>
      <c r="H81" s="229">
        <f t="shared" si="13"/>
        <v>83.228248818551421</v>
      </c>
      <c r="I81" s="271">
        <f t="shared" si="30"/>
        <v>0.3046006817893499</v>
      </c>
      <c r="J81" s="271" t="str">
        <f t="shared" si="31"/>
        <v>2,33988348229575E-07+1,97054825787461E-06i</v>
      </c>
      <c r="K81" s="271">
        <f t="shared" si="16"/>
        <v>-114.04745133981945</v>
      </c>
      <c r="L81" s="271">
        <f t="shared" si="17"/>
        <v>83.22824881855145</v>
      </c>
      <c r="M81" s="270">
        <f t="shared" si="32"/>
        <v>3.8164306305125262</v>
      </c>
      <c r="N81" s="270" t="str">
        <f t="shared" si="33"/>
        <v>0,00199822761057116-0,000212237379091869i</v>
      </c>
      <c r="O81" s="270">
        <f t="shared" si="18"/>
        <v>-53.938381715406649</v>
      </c>
      <c r="P81" s="270">
        <f t="shared" si="19"/>
        <v>-6.0628156645967399</v>
      </c>
      <c r="Q81" s="229">
        <f t="shared" si="34"/>
        <v>-1474.628881071144</v>
      </c>
      <c r="R81" s="229" t="str">
        <f t="shared" si="35"/>
        <v>-0,0240578462776156+0,375207469589132i</v>
      </c>
      <c r="S81" s="229">
        <f t="shared" si="20"/>
        <v>-8.4967522942994425</v>
      </c>
      <c r="T81" s="229">
        <f t="shared" si="21"/>
        <v>93.668713519218016</v>
      </c>
      <c r="U81" s="227" t="str">
        <f t="shared" si="5"/>
        <v>-0,0000457282405347653+2,47898448301884E-06i</v>
      </c>
      <c r="V81" s="227">
        <f t="shared" si="22"/>
        <v>-86.783565588135076</v>
      </c>
      <c r="W81" s="227">
        <f t="shared" si="23"/>
        <v>176.89696233776945</v>
      </c>
      <c r="X81" s="269" t="str">
        <f t="shared" si="6"/>
        <v>2,33972764330109E-07+0,0000019704587322786i</v>
      </c>
      <c r="Y81" s="269">
        <f t="shared" si="24"/>
        <v>-114.04784852121557</v>
      </c>
      <c r="Z81" s="269">
        <f t="shared" si="25"/>
        <v>83.228390847405066</v>
      </c>
      <c r="AA81" s="268" t="str">
        <f t="shared" si="7"/>
        <v>0,00199813676538937-0,000212222721170193i</v>
      </c>
      <c r="AB81" s="268">
        <f t="shared" si="26"/>
        <v>-53.938778896802802</v>
      </c>
      <c r="AC81" s="268">
        <f t="shared" si="27"/>
        <v>-6.0626736357431215</v>
      </c>
    </row>
    <row r="82" spans="1:29">
      <c r="A82" s="276">
        <v>1.7</v>
      </c>
      <c r="B82" s="275">
        <f t="shared" si="8"/>
        <v>501187.23362727236</v>
      </c>
      <c r="C82" s="274">
        <f t="shared" si="9"/>
        <v>3149052.2624728605</v>
      </c>
      <c r="D82" s="273" t="str">
        <f t="shared" si="10"/>
        <v>3149052,26247286i</v>
      </c>
      <c r="E82" s="272">
        <f t="shared" si="28"/>
        <v>18.696605883277602</v>
      </c>
      <c r="F82" s="229" t="str">
        <f t="shared" si="29"/>
        <v>9,06254878793523E-06+0,0000961285511278412i</v>
      </c>
      <c r="G82" s="229">
        <f t="shared" si="12"/>
        <v>-80.304523219796465</v>
      </c>
      <c r="H82" s="229">
        <f t="shared" si="13"/>
        <v>84.614340699375489</v>
      </c>
      <c r="I82" s="271">
        <f t="shared" si="30"/>
        <v>0.3046006817893499</v>
      </c>
      <c r="J82" s="271" t="str">
        <f t="shared" si="31"/>
        <v>1,47644901795961E-07+1,56610362307267E-06i</v>
      </c>
      <c r="K82" s="271">
        <f t="shared" si="16"/>
        <v>-116.0651612657803</v>
      </c>
      <c r="L82" s="271">
        <f t="shared" si="17"/>
        <v>84.614340699375518</v>
      </c>
      <c r="M82" s="270">
        <f t="shared" si="32"/>
        <v>3.8164306305125262</v>
      </c>
      <c r="N82" s="270" t="str">
        <f t="shared" si="33"/>
        <v>0,00199821848374004-0,000168586096625168i</v>
      </c>
      <c r="O82" s="270">
        <f t="shared" si="18"/>
        <v>-53.956337010081882</v>
      </c>
      <c r="P82" s="270">
        <f t="shared" si="19"/>
        <v>-4.8225211974773838</v>
      </c>
      <c r="Q82" s="229">
        <f t="shared" si="34"/>
        <v>-1474.628881071144</v>
      </c>
      <c r="R82" s="229" t="str">
        <f t="shared" si="35"/>
        <v>-0,0151866961249261+0,298377264518938i</v>
      </c>
      <c r="S82" s="229">
        <f t="shared" si="20"/>
        <v>-10.493449288225642</v>
      </c>
      <c r="T82" s="229">
        <f t="shared" si="21"/>
        <v>92.913705169549687</v>
      </c>
      <c r="U82" s="227" t="str">
        <f t="shared" si="5"/>
        <v>-0,0000288202043022538+1,24418342200558E-06i</v>
      </c>
      <c r="V82" s="227">
        <f t="shared" si="22"/>
        <v>-90.797972508022127</v>
      </c>
      <c r="W82" s="227">
        <f t="shared" si="23"/>
        <v>177.52804586892518</v>
      </c>
      <c r="X82" s="269" t="str">
        <f t="shared" si="6"/>
        <v>1,47638698354273E-07+0,0000015660586726314i</v>
      </c>
      <c r="Y82" s="269">
        <f t="shared" si="24"/>
        <v>-116.06541159129372</v>
      </c>
      <c r="Z82" s="269">
        <f t="shared" si="25"/>
        <v>84.614411983780116</v>
      </c>
      <c r="AA82" s="268" t="str">
        <f t="shared" si="7"/>
        <v>0,00199816110607163-0,00016857875207217i</v>
      </c>
      <c r="AB82" s="268">
        <f t="shared" si="26"/>
        <v>-53.956587335595295</v>
      </c>
      <c r="AC82" s="268">
        <f t="shared" si="27"/>
        <v>-4.8224499130727887</v>
      </c>
    </row>
    <row r="83" spans="1:29">
      <c r="A83" s="276">
        <v>1.8</v>
      </c>
      <c r="B83" s="275">
        <f t="shared" si="8"/>
        <v>630957.34448019369</v>
      </c>
      <c r="C83" s="274">
        <f t="shared" si="9"/>
        <v>3964421.9162950017</v>
      </c>
      <c r="D83" s="273" t="str">
        <f t="shared" si="10"/>
        <v>3964421,916295i</v>
      </c>
      <c r="E83" s="272">
        <f t="shared" si="28"/>
        <v>18.696605883277602</v>
      </c>
      <c r="F83" s="229" t="str">
        <f t="shared" si="29"/>
        <v>5,71828296609363E-06+0,0000763835120666692i</v>
      </c>
      <c r="G83" s="229">
        <f t="shared" si="12"/>
        <v>-82.31573572654284</v>
      </c>
      <c r="H83" s="229">
        <f t="shared" si="13"/>
        <v>85.718664224645039</v>
      </c>
      <c r="I83" s="271">
        <f t="shared" si="30"/>
        <v>0.3046006817893499</v>
      </c>
      <c r="J83" s="271" t="str">
        <f t="shared" si="31"/>
        <v>9,31609138584036E-08+1,24442211587624E-06i</v>
      </c>
      <c r="K83" s="271">
        <f t="shared" si="16"/>
        <v>-118.07637377252669</v>
      </c>
      <c r="L83" s="271">
        <f t="shared" si="17"/>
        <v>85.718664224645039</v>
      </c>
      <c r="M83" s="270">
        <f t="shared" si="32"/>
        <v>3.8164306305125262</v>
      </c>
      <c r="N83" s="270" t="str">
        <f t="shared" si="33"/>
        <v>0,00199821272482652-0,000133912673448843i</v>
      </c>
      <c r="O83" s="270">
        <f t="shared" si="18"/>
        <v>-53.967704341153897</v>
      </c>
      <c r="P83" s="270">
        <f t="shared" si="19"/>
        <v>-3.8340139643345608</v>
      </c>
      <c r="Q83" s="229">
        <f t="shared" si="34"/>
        <v>-1474.628881071144</v>
      </c>
      <c r="R83" s="229" t="str">
        <f t="shared" si="35"/>
        <v>-0,00958500490980266+0,237179397085381i</v>
      </c>
      <c r="S83" s="229">
        <f t="shared" si="20"/>
        <v>-12.491373813865252</v>
      </c>
      <c r="T83" s="229">
        <f t="shared" si="21"/>
        <v>92.314204604047816</v>
      </c>
      <c r="U83" s="227" t="str">
        <f t="shared" si="5"/>
        <v>-0,0000181714051095422+6,24122568074696E-07i</v>
      </c>
      <c r="V83" s="227">
        <f t="shared" si="22"/>
        <v>-94.807109540408092</v>
      </c>
      <c r="W83" s="227">
        <f t="shared" si="23"/>
        <v>178.03286882869287</v>
      </c>
      <c r="X83" s="269" t="str">
        <f t="shared" si="6"/>
        <v>9,31584443807213E-08+1,24439956152998E-06i</v>
      </c>
      <c r="Y83" s="269">
        <f t="shared" si="24"/>
        <v>-118.0765316059137</v>
      </c>
      <c r="Z83" s="269">
        <f t="shared" si="25"/>
        <v>85.718699983584301</v>
      </c>
      <c r="AA83" s="268" t="str">
        <f t="shared" si="7"/>
        <v>0,0019981764987275-0,000133908993027235i</v>
      </c>
      <c r="AB83" s="268">
        <f t="shared" si="26"/>
        <v>-53.96786217454094</v>
      </c>
      <c r="AC83" s="268">
        <f t="shared" si="27"/>
        <v>-3.8339782053953106</v>
      </c>
    </row>
    <row r="84" spans="1:29">
      <c r="A84" s="276">
        <v>1.9</v>
      </c>
      <c r="B84" s="275">
        <f t="shared" si="8"/>
        <v>794328.23472428194</v>
      </c>
      <c r="C84" s="274">
        <f t="shared" si="9"/>
        <v>4990911.4934975058</v>
      </c>
      <c r="D84" s="273" t="str">
        <f t="shared" si="10"/>
        <v>4990911,49349751i</v>
      </c>
      <c r="E84" s="272">
        <f t="shared" si="28"/>
        <v>18.696605883277602</v>
      </c>
      <c r="F84" s="229" t="str">
        <f t="shared" si="29"/>
        <v>3,60807275841548E-06+0,0000606865566583566i</v>
      </c>
      <c r="G84" s="229">
        <f t="shared" si="12"/>
        <v>-84.322825672803262</v>
      </c>
      <c r="H84" s="229">
        <f t="shared" si="13"/>
        <v>86.597528553919034</v>
      </c>
      <c r="I84" s="271">
        <f t="shared" si="30"/>
        <v>0.3046006817893499</v>
      </c>
      <c r="J84" s="271" t="str">
        <f t="shared" si="31"/>
        <v>5,87818681647405E-08+9,88691030285701E-07i</v>
      </c>
      <c r="K84" s="271">
        <f t="shared" si="16"/>
        <v>-120.0834637187871</v>
      </c>
      <c r="L84" s="271">
        <f t="shared" si="17"/>
        <v>86.597528553919034</v>
      </c>
      <c r="M84" s="270">
        <f t="shared" si="32"/>
        <v>3.8164306305125262</v>
      </c>
      <c r="N84" s="270" t="str">
        <f t="shared" si="33"/>
        <v>0,00199820909108928-0,000106370605938513i</v>
      </c>
      <c r="O84" s="270">
        <f t="shared" si="18"/>
        <v>-53.9748919777997</v>
      </c>
      <c r="P84" s="270">
        <f t="shared" si="19"/>
        <v>-3.0471484373548501</v>
      </c>
      <c r="Q84" s="229">
        <f t="shared" si="34"/>
        <v>-1474.628881071144</v>
      </c>
      <c r="R84" s="229" t="str">
        <f t="shared" si="35"/>
        <v>-0,00604885588005747+0,188483390796859i</v>
      </c>
      <c r="S84" s="229">
        <f t="shared" si="20"/>
        <v>-14.490067727057287</v>
      </c>
      <c r="T84" s="229">
        <f t="shared" si="21"/>
        <v>91.83811955289039</v>
      </c>
      <c r="U84" s="227" t="str">
        <f t="shared" si="5"/>
        <v>-0,0000114602326868732+3,12977552664585E-07i</v>
      </c>
      <c r="V84" s="227">
        <f t="shared" si="22"/>
        <v>-98.812893399860528</v>
      </c>
      <c r="W84" s="227">
        <f t="shared" si="23"/>
        <v>178.43564810680942</v>
      </c>
      <c r="X84" s="269" t="str">
        <f t="shared" si="6"/>
        <v>5,87808850875611E-08+9,88679718183172E-07i</v>
      </c>
      <c r="Y84" s="269">
        <f t="shared" si="24"/>
        <v>-120.08356326053352</v>
      </c>
      <c r="Z84" s="269">
        <f t="shared" si="25"/>
        <v>86.597546486006379</v>
      </c>
      <c r="AA84" s="268" t="str">
        <f t="shared" si="7"/>
        <v>0,00199818622470122-0,00010636876154032i</v>
      </c>
      <c r="AB84" s="268">
        <f t="shared" si="26"/>
        <v>-53.974991519546123</v>
      </c>
      <c r="AC84" s="268">
        <f t="shared" si="27"/>
        <v>-3.0471305052674964</v>
      </c>
    </row>
    <row r="85" spans="1:29">
      <c r="A85" s="276">
        <v>2</v>
      </c>
      <c r="B85" s="275">
        <f t="shared" si="8"/>
        <v>1000000</v>
      </c>
      <c r="C85" s="274">
        <f t="shared" si="9"/>
        <v>6283185.307179586</v>
      </c>
      <c r="D85" s="273" t="str">
        <f t="shared" si="10"/>
        <v>6283185,30717959i</v>
      </c>
      <c r="E85" s="272">
        <f t="shared" si="28"/>
        <v>18.696605883277602</v>
      </c>
      <c r="F85" s="229" t="str">
        <f t="shared" si="29"/>
        <v>2,27657190509881E-06+0,0000482115492426113i</v>
      </c>
      <c r="G85" s="229">
        <f t="shared" si="12"/>
        <v>-86.327305252241359</v>
      </c>
      <c r="H85" s="229">
        <f t="shared" si="13"/>
        <v>87.29647471467905</v>
      </c>
      <c r="I85" s="271">
        <f t="shared" si="30"/>
        <v>0.3046006817893499</v>
      </c>
      <c r="J85" s="271" t="str">
        <f t="shared" si="31"/>
        <v>3,70893711278259E-08+7,85451159483169E-07i</v>
      </c>
      <c r="K85" s="271">
        <f t="shared" si="16"/>
        <v>-122.08794329822521</v>
      </c>
      <c r="L85" s="271">
        <f t="shared" si="17"/>
        <v>87.296474714679064</v>
      </c>
      <c r="M85" s="270">
        <f t="shared" si="32"/>
        <v>3.8164306305125262</v>
      </c>
      <c r="N85" s="270" t="str">
        <f t="shared" si="33"/>
        <v>0,00199820679831291-0,0000844931698430866i</v>
      </c>
      <c r="O85" s="270">
        <f t="shared" si="18"/>
        <v>-53.979433196834606</v>
      </c>
      <c r="P85" s="270">
        <f t="shared" si="19"/>
        <v>-2.4212808517378632</v>
      </c>
      <c r="Q85" s="229">
        <f t="shared" si="34"/>
        <v>-1474.628881071144</v>
      </c>
      <c r="R85" s="229" t="str">
        <f t="shared" si="35"/>
        <v>-0,00381701680642485+0,1497603108958i</v>
      </c>
      <c r="S85" s="229">
        <f t="shared" si="20"/>
        <v>-16.489245023310733</v>
      </c>
      <c r="T85" s="229">
        <f t="shared" si="21"/>
        <v>91.460010425475033</v>
      </c>
      <c r="U85" s="227" t="str">
        <f t="shared" si="5"/>
        <v>-7,22886631656444E-06+1,56915822561415E-07i</v>
      </c>
      <c r="V85" s="227">
        <f t="shared" si="22"/>
        <v>-102.81655027555209</v>
      </c>
      <c r="W85" s="227">
        <f t="shared" si="23"/>
        <v>178.7564851401541</v>
      </c>
      <c r="X85" s="269" t="str">
        <f t="shared" si="6"/>
        <v>3,70889797677245E-08+7,85445487422587E-07i</v>
      </c>
      <c r="Y85" s="269">
        <f t="shared" si="24"/>
        <v>-122.08800608713341</v>
      </c>
      <c r="Z85" s="269">
        <f t="shared" si="25"/>
        <v>87.296483705228439</v>
      </c>
      <c r="AA85" s="268" t="str">
        <f t="shared" si="7"/>
        <v>0,00199819236690558-0,0000844922455119398i</v>
      </c>
      <c r="AB85" s="268">
        <f t="shared" si="26"/>
        <v>-53.979495985742822</v>
      </c>
      <c r="AC85" s="268">
        <f t="shared" si="27"/>
        <v>-2.4212718611884805</v>
      </c>
    </row>
    <row r="86" spans="1:29">
      <c r="A86" s="276">
        <v>2.1</v>
      </c>
      <c r="B86" s="275">
        <f t="shared" si="8"/>
        <v>1258925.4117941677</v>
      </c>
      <c r="C86" s="274">
        <f t="shared" si="9"/>
        <v>7910061.650220125</v>
      </c>
      <c r="D86" s="273" t="str">
        <f t="shared" si="10"/>
        <v>7910061,65022012i</v>
      </c>
      <c r="E86" s="272">
        <f t="shared" si="28"/>
        <v>18.696605883277602</v>
      </c>
      <c r="F86" s="229" t="str">
        <f t="shared" si="29"/>
        <v>1,43643246317491E-06+0,0000382990545098999i</v>
      </c>
      <c r="G86" s="229">
        <f t="shared" si="12"/>
        <v>-88.330134119973408</v>
      </c>
      <c r="H86" s="229">
        <f t="shared" si="13"/>
        <v>87.852089020431521</v>
      </c>
      <c r="I86" s="271">
        <f t="shared" si="30"/>
        <v>0.3046006817893499</v>
      </c>
      <c r="J86" s="271" t="str">
        <f t="shared" si="31"/>
        <v>2,34020180111285E-08+6,23959139345022E-07i</v>
      </c>
      <c r="K86" s="271">
        <f t="shared" si="16"/>
        <v>-124.09077216595726</v>
      </c>
      <c r="L86" s="271">
        <f t="shared" si="17"/>
        <v>87.852089020431507</v>
      </c>
      <c r="M86" s="270">
        <f t="shared" si="32"/>
        <v>3.8164306305125262</v>
      </c>
      <c r="N86" s="270" t="str">
        <f t="shared" si="33"/>
        <v>0,00199820535165165-0,0000671153075414642i</v>
      </c>
      <c r="O86" s="270">
        <f t="shared" si="18"/>
        <v>-53.982300956973091</v>
      </c>
      <c r="P86" s="270">
        <f t="shared" si="19"/>
        <v>-1.9237155876326817</v>
      </c>
      <c r="Q86" s="229">
        <f t="shared" si="34"/>
        <v>-1474.628881071144</v>
      </c>
      <c r="R86" s="229" t="str">
        <f t="shared" si="35"/>
        <v>-0,00240855220416514+0,118980203930797i</v>
      </c>
      <c r="S86" s="229">
        <f t="shared" si="20"/>
        <v>-18.488726484335473</v>
      </c>
      <c r="T86" s="229">
        <f t="shared" si="21"/>
        <v>91.15969737593916</v>
      </c>
      <c r="U86" s="227" t="str">
        <f t="shared" si="5"/>
        <v>-4,56028903851991E-06+7,86617552441076E-08i</v>
      </c>
      <c r="V86" s="227">
        <f t="shared" si="22"/>
        <v>-106.8188606043089</v>
      </c>
      <c r="W86" s="227">
        <f t="shared" si="23"/>
        <v>179.01178639637067</v>
      </c>
      <c r="X86" s="269" t="str">
        <f t="shared" si="6"/>
        <v>2,34018622103753E-08+6,23956295764797E-07i</v>
      </c>
      <c r="Y86" s="269">
        <f t="shared" si="24"/>
        <v>-124.09081177603427</v>
      </c>
      <c r="Z86" s="269">
        <f t="shared" si="25"/>
        <v>87.852093527397543</v>
      </c>
      <c r="AA86" s="268" t="str">
        <f t="shared" si="7"/>
        <v>0,00199819624457859-0,0000671148442967514i</v>
      </c>
      <c r="AB86" s="268">
        <f t="shared" si="26"/>
        <v>-53.982340567050109</v>
      </c>
      <c r="AC86" s="268">
        <f t="shared" si="27"/>
        <v>-1.9237110806666475</v>
      </c>
    </row>
    <row r="87" spans="1:29">
      <c r="A87" s="276">
        <v>2.2000000000000002</v>
      </c>
      <c r="B87" s="275">
        <f t="shared" si="8"/>
        <v>1584893.1924611153</v>
      </c>
      <c r="C87" s="274">
        <f t="shared" si="9"/>
        <v>9958177.6203206275</v>
      </c>
      <c r="D87" s="273" t="str">
        <f t="shared" si="10"/>
        <v>9958177,62032063i</v>
      </c>
      <c r="E87" s="272">
        <f t="shared" si="28"/>
        <v>18.696605883277602</v>
      </c>
      <c r="F87" s="229" t="str">
        <f t="shared" si="29"/>
        <v>9,06332668291576E-07+0,0000304236541074915i</v>
      </c>
      <c r="G87" s="229">
        <f t="shared" si="12"/>
        <v>-90.331919989271498</v>
      </c>
      <c r="H87" s="229">
        <f t="shared" si="13"/>
        <v>88.293640765847471</v>
      </c>
      <c r="I87" s="271">
        <f t="shared" si="30"/>
        <v>0.3046006817893499</v>
      </c>
      <c r="J87" s="271" t="str">
        <f t="shared" si="31"/>
        <v>1,47657575077032E-08+4,95654978316348E-07i</v>
      </c>
      <c r="K87" s="271">
        <f t="shared" si="16"/>
        <v>-126.09255803525534</v>
      </c>
      <c r="L87" s="271">
        <f t="shared" si="17"/>
        <v>88.293640765847485</v>
      </c>
      <c r="M87" s="270">
        <f t="shared" si="32"/>
        <v>3.8164306305125262</v>
      </c>
      <c r="N87" s="270" t="str">
        <f t="shared" si="33"/>
        <v>0,00199820443886323-0,0000533115823057898i</v>
      </c>
      <c r="O87" s="270">
        <f t="shared" si="18"/>
        <v>-53.984111365899984</v>
      </c>
      <c r="P87" s="270">
        <f t="shared" si="19"/>
        <v>-1.5282741688218517</v>
      </c>
      <c r="Q87" s="229">
        <f t="shared" si="34"/>
        <v>-1474.628881071144</v>
      </c>
      <c r="R87" s="229" t="str">
        <f t="shared" si="35"/>
        <v>-0,00151976422173813+0,0945200390884537i</v>
      </c>
      <c r="S87" s="229">
        <f t="shared" si="20"/>
        <v>-20.488399528639142</v>
      </c>
      <c r="T87" s="229">
        <f t="shared" si="21"/>
        <v>90.921165225352098</v>
      </c>
      <c r="U87" s="227" t="str">
        <f t="shared" si="5"/>
        <v>-2,87702238741595E-06+3,94298182269604E-08i</v>
      </c>
      <c r="V87" s="227">
        <f t="shared" si="22"/>
        <v>-110.82031951791065</v>
      </c>
      <c r="W87" s="227">
        <f t="shared" si="23"/>
        <v>179.21480599119957</v>
      </c>
      <c r="X87" s="269" t="str">
        <f t="shared" si="6"/>
        <v>1,47656954829372E-08+4,95653552892187E-07i</v>
      </c>
      <c r="Y87" s="269">
        <f t="shared" si="24"/>
        <v>-126.09258302471837</v>
      </c>
      <c r="Z87" s="269">
        <f t="shared" si="25"/>
        <v>88.293643025003149</v>
      </c>
      <c r="AA87" s="268" t="str">
        <f t="shared" si="7"/>
        <v>0,00199819869210291-0,0000533113501392306i</v>
      </c>
      <c r="AB87" s="268">
        <f t="shared" si="26"/>
        <v>-53.984136355363006</v>
      </c>
      <c r="AC87" s="268">
        <f t="shared" si="27"/>
        <v>-1.5282719096661799</v>
      </c>
    </row>
    <row r="88" spans="1:29">
      <c r="A88" s="276">
        <v>2.2999999999999998</v>
      </c>
      <c r="B88" s="275">
        <f t="shared" si="8"/>
        <v>1995262.3149688803</v>
      </c>
      <c r="C88" s="274">
        <f t="shared" si="9"/>
        <v>12536602.861381596</v>
      </c>
      <c r="D88" s="273" t="str">
        <f t="shared" si="10"/>
        <v>12536602,8613816i</v>
      </c>
      <c r="E88" s="272">
        <f t="shared" si="28"/>
        <v>18.696605883277602</v>
      </c>
      <c r="F88" s="229" t="str">
        <f t="shared" si="29"/>
        <v>5,71859266370154E-07+0,0000241671862817021i</v>
      </c>
      <c r="G88" s="229">
        <f t="shared" si="12"/>
        <v>-92.333047184894198</v>
      </c>
      <c r="H88" s="229">
        <f t="shared" si="13"/>
        <v>88.644483936795893</v>
      </c>
      <c r="I88" s="271">
        <f t="shared" si="30"/>
        <v>0.3046006817893499</v>
      </c>
      <c r="J88" s="271" t="str">
        <f t="shared" si="31"/>
        <v>9,31659593785962E-09+3,93726083990502E-07i</v>
      </c>
      <c r="K88" s="271">
        <f t="shared" si="16"/>
        <v>-128.09368523087807</v>
      </c>
      <c r="L88" s="271">
        <f t="shared" si="17"/>
        <v>88.644483936795893</v>
      </c>
      <c r="M88" s="270">
        <f t="shared" si="32"/>
        <v>3.8164306305125262</v>
      </c>
      <c r="N88" s="270" t="str">
        <f t="shared" si="33"/>
        <v>0,00199820386292996-0,0000423468943332814i</v>
      </c>
      <c r="O88" s="270">
        <f t="shared" si="18"/>
        <v>-53.98525404505299</v>
      </c>
      <c r="P88" s="270">
        <f t="shared" si="19"/>
        <v>-1.2140578995195939</v>
      </c>
      <c r="Q88" s="229">
        <f t="shared" si="34"/>
        <v>-1474.628881071144</v>
      </c>
      <c r="R88" s="229" t="str">
        <f t="shared" si="35"/>
        <v>-0,00095893444358693+0,0750852997666929i</v>
      </c>
      <c r="S88" s="229">
        <f t="shared" si="20"/>
        <v>-22.488193321367852</v>
      </c>
      <c r="T88" s="229">
        <f t="shared" si="21"/>
        <v>90.731699943285562</v>
      </c>
      <c r="U88" s="227" t="str">
        <f t="shared" si="5"/>
        <v>-1,81514880202652E-06+1,97634771096584E-08i</v>
      </c>
      <c r="V88" s="227">
        <f t="shared" si="22"/>
        <v>-114.82124050626204</v>
      </c>
      <c r="W88" s="227">
        <f t="shared" si="23"/>
        <v>179.37618388008144</v>
      </c>
      <c r="X88" s="269" t="str">
        <f t="shared" si="6"/>
        <v>9,31657124551418E-09+3,93725369504498E-07i</v>
      </c>
      <c r="Y88" s="269">
        <f t="shared" si="24"/>
        <v>-128.09370099704591</v>
      </c>
      <c r="Z88" s="269">
        <f t="shared" si="25"/>
        <v>88.644485069157668</v>
      </c>
      <c r="AA88" s="268" t="str">
        <f t="shared" si="7"/>
        <v>0,00199820023673612-0,0000423467779761935i</v>
      </c>
      <c r="AB88" s="268">
        <f t="shared" si="26"/>
        <v>-53.985269811220824</v>
      </c>
      <c r="AC88" s="268">
        <f t="shared" si="27"/>
        <v>-1.21405676715782</v>
      </c>
    </row>
    <row r="89" spans="1:29">
      <c r="A89" s="276">
        <v>2.4</v>
      </c>
      <c r="B89" s="275">
        <f t="shared" si="8"/>
        <v>2511886.4315095805</v>
      </c>
      <c r="C89" s="274">
        <f t="shared" si="9"/>
        <v>15782647.919764757</v>
      </c>
      <c r="D89" s="273" t="str">
        <f t="shared" si="10"/>
        <v>15782647,9197648i</v>
      </c>
      <c r="E89" s="272">
        <f t="shared" si="28"/>
        <v>18.696605883277602</v>
      </c>
      <c r="F89" s="229" t="str">
        <f t="shared" si="29"/>
        <v>3,60819605427792E-07+0,0000191970888022121i</v>
      </c>
      <c r="G89" s="229">
        <f t="shared" si="12"/>
        <v>-94.333758551912467</v>
      </c>
      <c r="H89" s="229">
        <f t="shared" si="13"/>
        <v>88.923221805421079</v>
      </c>
      <c r="I89" s="271">
        <f t="shared" si="30"/>
        <v>0.3046006817893499</v>
      </c>
      <c r="J89" s="271" t="str">
        <f t="shared" si="31"/>
        <v>5,87838768717751E-09+3,12754431153438E-07i</v>
      </c>
      <c r="K89" s="271">
        <f t="shared" si="16"/>
        <v>-130.09439659789629</v>
      </c>
      <c r="L89" s="271">
        <f t="shared" si="17"/>
        <v>88.923221805421079</v>
      </c>
      <c r="M89" s="270">
        <f t="shared" si="32"/>
        <v>3.8164306305125262</v>
      </c>
      <c r="N89" s="270" t="str">
        <f t="shared" si="33"/>
        <v>0,00199820349953955-0,0000336373334559243i</v>
      </c>
      <c r="O89" s="270">
        <f t="shared" si="18"/>
        <v>-53.985975181546749</v>
      </c>
      <c r="P89" s="270">
        <f t="shared" si="19"/>
        <v>-0.96441389687735424</v>
      </c>
      <c r="Q89" s="229">
        <f t="shared" si="34"/>
        <v>-1474.628881071144</v>
      </c>
      <c r="R89" s="229" t="str">
        <f t="shared" si="35"/>
        <v>-0,000605057888305754+0,0596450617803996i</v>
      </c>
      <c r="S89" s="229">
        <f t="shared" si="20"/>
        <v>-24.488063248373134</v>
      </c>
      <c r="T89" s="229">
        <f t="shared" si="21"/>
        <v>90.581206108800401</v>
      </c>
      <c r="U89" s="227" t="str">
        <f t="shared" si="5"/>
        <v>-1,14522986436028E-06+9,90575764503557E-09i</v>
      </c>
      <c r="V89" s="227">
        <f t="shared" si="22"/>
        <v>-118.82182180028559</v>
      </c>
      <c r="W89" s="227">
        <f t="shared" si="23"/>
        <v>179.50442791422145</v>
      </c>
      <c r="X89" s="269" t="str">
        <f t="shared" si="6"/>
        <v>5,87837785701761E-09+3,12754073036364E-07i</v>
      </c>
      <c r="Y89" s="269">
        <f t="shared" si="24"/>
        <v>-130.09440654523078</v>
      </c>
      <c r="Z89" s="269">
        <f t="shared" si="25"/>
        <v>88.923222372978529</v>
      </c>
      <c r="AA89" s="268" t="str">
        <f t="shared" si="7"/>
        <v>0,00199820121147306-0,0000336372751398155i</v>
      </c>
      <c r="AB89" s="268">
        <f t="shared" si="26"/>
        <v>-53.985985128881225</v>
      </c>
      <c r="AC89" s="268">
        <f t="shared" si="27"/>
        <v>-0.96441332931989854</v>
      </c>
    </row>
    <row r="90" spans="1:29">
      <c r="A90" s="276">
        <v>2.5000000000000102</v>
      </c>
      <c r="B90" s="275">
        <f t="shared" si="8"/>
        <v>3162277.660168455</v>
      </c>
      <c r="C90" s="274">
        <f t="shared" si="9"/>
        <v>19869176.531592678</v>
      </c>
      <c r="D90" s="273" t="str">
        <f t="shared" si="10"/>
        <v>19869176,5315927i</v>
      </c>
      <c r="E90" s="272">
        <f t="shared" si="28"/>
        <v>18.696605883277602</v>
      </c>
      <c r="F90" s="229" t="str">
        <f t="shared" si="29"/>
        <v>2,27662099082528E-07+0,0000152489953404842i</v>
      </c>
      <c r="G90" s="229">
        <f t="shared" si="12"/>
        <v>-96.334207455751155</v>
      </c>
      <c r="H90" s="229">
        <f t="shared" si="13"/>
        <v>89.144657853149894</v>
      </c>
      <c r="I90" s="271">
        <f t="shared" si="30"/>
        <v>0.3046006817893499</v>
      </c>
      <c r="J90" s="271" t="str">
        <f t="shared" si="31"/>
        <v>3,70901708208741E-09+2,48433026096384E-07i</v>
      </c>
      <c r="K90" s="271">
        <f t="shared" si="16"/>
        <v>-132.09484550173499</v>
      </c>
      <c r="L90" s="271">
        <f t="shared" si="17"/>
        <v>89.144657853149894</v>
      </c>
      <c r="M90" s="270">
        <f t="shared" si="32"/>
        <v>3.8164306305125262</v>
      </c>
      <c r="N90" s="270" t="str">
        <f t="shared" si="33"/>
        <v>0,00199820327025527-0,0000267190835214975i</v>
      </c>
      <c r="O90" s="270">
        <f t="shared" si="18"/>
        <v>-53.986430249518904</v>
      </c>
      <c r="P90" s="270">
        <f t="shared" si="19"/>
        <v>-0.76608797038330689</v>
      </c>
      <c r="Q90" s="229">
        <f t="shared" si="34"/>
        <v>-1474.628881071144</v>
      </c>
      <c r="R90" s="229" t="str">
        <f t="shared" si="35"/>
        <v>-0,000381770158865447+0,0473791038465095i</v>
      </c>
      <c r="S90" s="229">
        <f t="shared" si="20"/>
        <v>-26.487981191803229</v>
      </c>
      <c r="T90" s="229">
        <f t="shared" si="21"/>
        <v>90.461666508730758</v>
      </c>
      <c r="U90" s="227" t="str">
        <f t="shared" si="5"/>
        <v>-7,22570648387475E-07+4,96481486067032E-09i</v>
      </c>
      <c r="V90" s="227">
        <f t="shared" si="22"/>
        <v>-122.82218864755437</v>
      </c>
      <c r="W90" s="227">
        <f t="shared" si="23"/>
        <v>179.60632436188067</v>
      </c>
      <c r="X90" s="269" t="str">
        <f t="shared" si="6"/>
        <v>3,70901316864027E-09+2,48432846604515E-07i</v>
      </c>
      <c r="Y90" s="269">
        <f t="shared" si="24"/>
        <v>-132.09485177790165</v>
      </c>
      <c r="Z90" s="269">
        <f t="shared" si="25"/>
        <v>89.144658137612623</v>
      </c>
      <c r="AA90" s="268" t="str">
        <f t="shared" si="7"/>
        <v>0,00199820182654593-0,0000267190542943909i</v>
      </c>
      <c r="AB90" s="268">
        <f t="shared" si="26"/>
        <v>-53.986436525685576</v>
      </c>
      <c r="AC90" s="268">
        <f t="shared" si="27"/>
        <v>-0.7660876859205743</v>
      </c>
    </row>
    <row r="91" spans="1:29">
      <c r="A91" s="276">
        <v>2.6</v>
      </c>
      <c r="B91" s="275">
        <f t="shared" si="8"/>
        <v>3981071.705534976</v>
      </c>
      <c r="C91" s="274">
        <f t="shared" si="9"/>
        <v>25013811.247045737</v>
      </c>
      <c r="D91" s="273" t="str">
        <f t="shared" si="10"/>
        <v>25013811,2470457i</v>
      </c>
      <c r="E91" s="272">
        <f t="shared" si="28"/>
        <v>18.696605883277602</v>
      </c>
      <c r="F91" s="229" t="str">
        <f t="shared" si="29"/>
        <v>1,43645200474545E-07+0,0000121128106347422i</v>
      </c>
      <c r="G91" s="229">
        <f t="shared" si="12"/>
        <v>-98.334490719451196</v>
      </c>
      <c r="H91" s="229">
        <f t="shared" si="13"/>
        <v>89.320564137003771</v>
      </c>
      <c r="I91" s="271">
        <f t="shared" si="30"/>
        <v>0.3046006817893499</v>
      </c>
      <c r="J91" s="271" t="str">
        <f t="shared" si="31"/>
        <v>2,34023363777746E-09+1,97339046496549E-07i</v>
      </c>
      <c r="K91" s="271">
        <f t="shared" si="16"/>
        <v>-134.09512876543505</v>
      </c>
      <c r="L91" s="271">
        <f t="shared" si="17"/>
        <v>89.320564137003771</v>
      </c>
      <c r="M91" s="270">
        <f t="shared" si="32"/>
        <v>3.8164306305125262</v>
      </c>
      <c r="N91" s="270" t="str">
        <f t="shared" si="33"/>
        <v>0,0019982031255865-0,0000212237223551752i</v>
      </c>
      <c r="O91" s="270">
        <f t="shared" si="18"/>
        <v>-53.986717402529074</v>
      </c>
      <c r="P91" s="270">
        <f t="shared" si="19"/>
        <v>-0.60853872939768416</v>
      </c>
      <c r="Q91" s="229">
        <f t="shared" si="34"/>
        <v>-1474.628881071144</v>
      </c>
      <c r="R91" s="229" t="str">
        <f t="shared" si="35"/>
        <v>-0,000240882452949659+0,0376352351077566i</v>
      </c>
      <c r="S91" s="229">
        <f t="shared" si="20"/>
        <v>-28.487929423159599</v>
      </c>
      <c r="T91" s="229">
        <f t="shared" si="21"/>
        <v>90.366713783353191</v>
      </c>
      <c r="U91" s="227" t="str">
        <f t="shared" si="5"/>
        <v>-4,55903077662502E-07+2,48835735414891E-09i</v>
      </c>
      <c r="V91" s="227">
        <f t="shared" si="22"/>
        <v>-126.8224201426108</v>
      </c>
      <c r="W91" s="227">
        <f t="shared" si="23"/>
        <v>179.68727792035696</v>
      </c>
      <c r="X91" s="269" t="str">
        <f t="shared" si="6"/>
        <v>2,3402320798086E-09+1,97338956534934E-07i</v>
      </c>
      <c r="Y91" s="269">
        <f t="shared" si="24"/>
        <v>-134.09513272535798</v>
      </c>
      <c r="Z91" s="269">
        <f t="shared" si="25"/>
        <v>89.320564279576075</v>
      </c>
      <c r="AA91" s="268" t="str">
        <f t="shared" si="7"/>
        <v>0,00199820221465277-0,0000212237077069803i</v>
      </c>
      <c r="AB91" s="268">
        <f t="shared" si="26"/>
        <v>-53.986721362452002</v>
      </c>
      <c r="AC91" s="268">
        <f t="shared" si="27"/>
        <v>-0.60853858682537387</v>
      </c>
    </row>
    <row r="92" spans="1:29">
      <c r="A92" s="276">
        <v>2.7</v>
      </c>
      <c r="B92" s="275">
        <f t="shared" si="8"/>
        <v>5011872.3362727268</v>
      </c>
      <c r="C92" s="274">
        <f t="shared" si="9"/>
        <v>31490522.624728624</v>
      </c>
      <c r="D92" s="273" t="str">
        <f t="shared" si="10"/>
        <v>31490522,6247286i</v>
      </c>
      <c r="E92" s="272">
        <f t="shared" si="28"/>
        <v>18.696605883277602</v>
      </c>
      <c r="F92" s="229" t="str">
        <f t="shared" si="29"/>
        <v>9,0634044797886E-08+9,62159915381281E-06i</v>
      </c>
      <c r="G92" s="229">
        <f t="shared" si="12"/>
        <v>-100.33466945652877</v>
      </c>
      <c r="H92" s="229">
        <f t="shared" si="13"/>
        <v>89.460298171237952</v>
      </c>
      <c r="I92" s="271">
        <f t="shared" si="30"/>
        <v>0.3046006817893499</v>
      </c>
      <c r="J92" s="271" t="str">
        <f t="shared" si="31"/>
        <v>1,47658842525288E-09+1,56752818155968E-07i</v>
      </c>
      <c r="K92" s="271">
        <f t="shared" si="16"/>
        <v>-136.09530750251264</v>
      </c>
      <c r="L92" s="271">
        <f t="shared" si="17"/>
        <v>89.460298171237952</v>
      </c>
      <c r="M92" s="270">
        <f t="shared" si="32"/>
        <v>3.8164306305125262</v>
      </c>
      <c r="N92" s="270" t="str">
        <f t="shared" si="33"/>
        <v>0,00199820303430662-0,0000168586018666019i</v>
      </c>
      <c r="O92" s="270">
        <f t="shared" si="18"/>
        <v>-53.986898593597104</v>
      </c>
      <c r="P92" s="270">
        <f t="shared" si="19"/>
        <v>-0.48338622317662927</v>
      </c>
      <c r="Q92" s="229">
        <f t="shared" si="34"/>
        <v>-1474.628881071144</v>
      </c>
      <c r="R92" s="229" t="str">
        <f t="shared" si="35"/>
        <v>-0,000151987256311701+0,0298950682553927i</v>
      </c>
      <c r="S92" s="229">
        <f t="shared" si="20"/>
        <v>-30.48789676156467</v>
      </c>
      <c r="T92" s="229">
        <f t="shared" si="21"/>
        <v>90.291290631121115</v>
      </c>
      <c r="U92" s="227" t="str">
        <f t="shared" si="5"/>
        <v>-2,8765213864906E-07+1,24715049877613E-09i</v>
      </c>
      <c r="V92" s="227">
        <f t="shared" si="22"/>
        <v>-130.82256621809344</v>
      </c>
      <c r="W92" s="227">
        <f t="shared" si="23"/>
        <v>179.75158880235904</v>
      </c>
      <c r="X92" s="269" t="str">
        <f t="shared" si="6"/>
        <v>1,47658780501494E-09+1,56752773067539E-07i</v>
      </c>
      <c r="Y92" s="269">
        <f t="shared" si="24"/>
        <v>-136.095310001027</v>
      </c>
      <c r="Z92" s="269">
        <f t="shared" si="25"/>
        <v>89.460298242694392</v>
      </c>
      <c r="AA92" s="268" t="str">
        <f t="shared" si="7"/>
        <v>0,00199820245954043-0,0000168585945251319i</v>
      </c>
      <c r="AB92" s="268">
        <f t="shared" si="26"/>
        <v>-53.986901092111488</v>
      </c>
      <c r="AC92" s="268">
        <f t="shared" si="27"/>
        <v>-0.48338615172018978</v>
      </c>
    </row>
    <row r="93" spans="1:29">
      <c r="A93" s="276">
        <v>2.80000000000001</v>
      </c>
      <c r="B93" s="275">
        <f t="shared" si="8"/>
        <v>6309573.4448020831</v>
      </c>
      <c r="C93" s="274">
        <f t="shared" si="9"/>
        <v>39644219.162950933</v>
      </c>
      <c r="D93" s="273" t="str">
        <f t="shared" si="10"/>
        <v>39644219,1629509i</v>
      </c>
      <c r="E93" s="272">
        <f t="shared" si="28"/>
        <v>18.696605883277602</v>
      </c>
      <c r="F93" s="229" t="str">
        <f t="shared" si="29"/>
        <v>5,7186236353146E-08+0,0000076427337648186i</v>
      </c>
      <c r="G93" s="229">
        <f t="shared" si="12"/>
        <v>-102.33478223588895</v>
      </c>
      <c r="H93" s="229">
        <f t="shared" si="13"/>
        <v>89.571296221393467</v>
      </c>
      <c r="I93" s="271">
        <f t="shared" si="30"/>
        <v>0.3046006817893499</v>
      </c>
      <c r="J93" s="271" t="str">
        <f t="shared" si="31"/>
        <v>9,31664639607922E-10+1,2451361118867E-07i</v>
      </c>
      <c r="K93" s="271">
        <f t="shared" si="16"/>
        <v>-138.09542028187283</v>
      </c>
      <c r="L93" s="271">
        <f t="shared" si="17"/>
        <v>89.571296221393467</v>
      </c>
      <c r="M93" s="270">
        <f t="shared" si="32"/>
        <v>3.8164306305125262</v>
      </c>
      <c r="N93" s="270" t="str">
        <f t="shared" si="33"/>
        <v>0,00199820297671286-0,0000133912634375309i</v>
      </c>
      <c r="O93" s="270">
        <f t="shared" si="18"/>
        <v>-53.98701292132111</v>
      </c>
      <c r="P93" s="270">
        <f t="shared" si="19"/>
        <v>-0.3839706977182894</v>
      </c>
      <c r="Q93" s="229">
        <f t="shared" si="34"/>
        <v>-1474.628881071144</v>
      </c>
      <c r="R93" s="229" t="str">
        <f t="shared" si="35"/>
        <v>-0,0000958977556642265+0,0237466663885048i</v>
      </c>
      <c r="S93" s="229">
        <f t="shared" si="20"/>
        <v>-32.48787615437201</v>
      </c>
      <c r="T93" s="229">
        <f t="shared" si="21"/>
        <v>90.231380131665105</v>
      </c>
      <c r="U93" s="227" t="str">
        <f t="shared" si="5"/>
        <v>-1,8149493304103E-07+6,25061461507035E-10i</v>
      </c>
      <c r="V93" s="227">
        <f t="shared" si="22"/>
        <v>-134.82265839026095</v>
      </c>
      <c r="W93" s="227">
        <f t="shared" si="23"/>
        <v>179.80267635305859</v>
      </c>
      <c r="X93" s="269" t="str">
        <f t="shared" si="6"/>
        <v>9,31664392686913E-10+1,24513588590667E-07i</v>
      </c>
      <c r="Y93" s="269">
        <f t="shared" si="24"/>
        <v>-138.09542185831762</v>
      </c>
      <c r="Z93" s="269">
        <f t="shared" si="25"/>
        <v>89.571296257206853</v>
      </c>
      <c r="AA93" s="268" t="str">
        <f t="shared" si="7"/>
        <v>0,00199820261405759-0,0000133912597580857i</v>
      </c>
      <c r="AB93" s="268">
        <f t="shared" si="26"/>
        <v>-53.987014497765884</v>
      </c>
      <c r="AC93" s="268">
        <f t="shared" si="27"/>
        <v>-0.38397066190491158</v>
      </c>
    </row>
    <row r="94" spans="1:29">
      <c r="A94" s="276">
        <v>2.9000000000000101</v>
      </c>
      <c r="B94" s="275">
        <f t="shared" si="8"/>
        <v>7943282.3472430035</v>
      </c>
      <c r="C94" s="274">
        <f t="shared" si="9"/>
        <v>49909114.934976213</v>
      </c>
      <c r="D94" s="273" t="str">
        <f t="shared" si="10"/>
        <v>49909114,9349762i</v>
      </c>
      <c r="E94" s="272">
        <f t="shared" si="28"/>
        <v>18.696605883277602</v>
      </c>
      <c r="F94" s="229" t="str">
        <f t="shared" si="29"/>
        <v>3,60820838432937E-08+6,07085219749847E-06i</v>
      </c>
      <c r="G94" s="229">
        <f t="shared" si="12"/>
        <v>-104.33485339640234</v>
      </c>
      <c r="H94" s="229">
        <f t="shared" si="13"/>
        <v>89.659466791421949</v>
      </c>
      <c r="I94" s="271">
        <f t="shared" si="30"/>
        <v>0.3046006817893499</v>
      </c>
      <c r="J94" s="271" t="str">
        <f t="shared" si="31"/>
        <v>5,87840777500576E-10+9,8904888402998E-08i</v>
      </c>
      <c r="K94" s="271">
        <f t="shared" si="16"/>
        <v>-140.09549144238619</v>
      </c>
      <c r="L94" s="271">
        <f t="shared" si="17"/>
        <v>89.659466791421949</v>
      </c>
      <c r="M94" s="270">
        <f t="shared" si="32"/>
        <v>3.8164306305125262</v>
      </c>
      <c r="N94" s="270" t="str">
        <f t="shared" si="33"/>
        <v>0,00199820294037366-0,0000106370586354914i</v>
      </c>
      <c r="O94" s="270">
        <f t="shared" si="18"/>
        <v>-53.98708505878642</v>
      </c>
      <c r="P94" s="270">
        <f t="shared" si="19"/>
        <v>-0.30500045673793741</v>
      </c>
      <c r="Q94" s="229">
        <f t="shared" si="34"/>
        <v>-1474.628881071144</v>
      </c>
      <c r="R94" s="229" t="str">
        <f t="shared" si="35"/>
        <v>-0,000060507504729181+0,0188627325908278i</v>
      </c>
      <c r="S94" s="229">
        <f t="shared" si="20"/>
        <v>-34.48786315246285</v>
      </c>
      <c r="T94" s="229">
        <f t="shared" si="21"/>
        <v>90.18379165066294</v>
      </c>
      <c r="U94" s="227" t="str">
        <f t="shared" si="5"/>
        <v>-1,14515044836712E-07+3,1327458080558E-10i</v>
      </c>
      <c r="V94" s="227">
        <f t="shared" si="22"/>
        <v>-138.82271654886517</v>
      </c>
      <c r="W94" s="227">
        <f t="shared" si="23"/>
        <v>179.8432584420849</v>
      </c>
      <c r="X94" s="269" t="str">
        <f t="shared" si="6"/>
        <v>5,87840679199593E-10+9,89048770770862E-08i</v>
      </c>
      <c r="Y94" s="269">
        <f t="shared" si="24"/>
        <v>-140.09549243705112</v>
      </c>
      <c r="Z94" s="269">
        <f t="shared" si="25"/>
        <v>89.659466809371267</v>
      </c>
      <c r="AA94" s="268" t="str">
        <f t="shared" si="7"/>
        <v>0,00199820271155273-0,0000106370567914023i</v>
      </c>
      <c r="AB94" s="268">
        <f t="shared" si="26"/>
        <v>-53.987086053451357</v>
      </c>
      <c r="AC94" s="268">
        <f t="shared" si="27"/>
        <v>-0.30500043878862798</v>
      </c>
    </row>
    <row r="95" spans="1:29">
      <c r="A95" s="276">
        <v>3.0000000000000102</v>
      </c>
      <c r="B95" s="275">
        <f t="shared" si="8"/>
        <v>10000000.000000238</v>
      </c>
      <c r="C95" s="274">
        <f t="shared" si="9"/>
        <v>62831853.071797363</v>
      </c>
      <c r="D95" s="273" t="str">
        <f t="shared" si="10"/>
        <v>62831853,0717974i</v>
      </c>
      <c r="E95" s="272">
        <f t="shared" si="28"/>
        <v>18.696605883277602</v>
      </c>
      <c r="F95" s="229" t="str">
        <f t="shared" si="29"/>
        <v>2,27662589951483E-08+0,000004822255813532i</v>
      </c>
      <c r="G95" s="229">
        <f t="shared" si="12"/>
        <v>-106.33489829626726</v>
      </c>
      <c r="H95" s="229">
        <f t="shared" si="13"/>
        <v>89.729504009092622</v>
      </c>
      <c r="I95" s="271">
        <f t="shared" si="30"/>
        <v>0.3046006817893499</v>
      </c>
      <c r="J95" s="271" t="str">
        <f t="shared" si="31"/>
        <v>3,70902507920834E-10+7,85630513759861E-08i</v>
      </c>
      <c r="K95" s="271">
        <f t="shared" si="16"/>
        <v>-142.09553634225108</v>
      </c>
      <c r="L95" s="271">
        <f t="shared" si="17"/>
        <v>89.729504009092622</v>
      </c>
      <c r="M95" s="270">
        <f t="shared" si="32"/>
        <v>3.8164306305125262</v>
      </c>
      <c r="N95" s="270" t="str">
        <f t="shared" si="33"/>
        <v>0,00199820291744515-8,44931600278953E-06i</v>
      </c>
      <c r="O95" s="270">
        <f t="shared" si="18"/>
        <v>-53.987130575066445</v>
      </c>
      <c r="P95" s="270">
        <f t="shared" si="19"/>
        <v>-0.2422713215279737</v>
      </c>
      <c r="Q95" s="229">
        <f t="shared" si="34"/>
        <v>-1474.628881071144</v>
      </c>
      <c r="R95" s="229" t="str">
        <f t="shared" si="35"/>
        <v>-0,0000381776988817355+0,0149832436805992i</v>
      </c>
      <c r="S95" s="229">
        <f t="shared" si="20"/>
        <v>-36.487854948952304</v>
      </c>
      <c r="T95" s="229">
        <f t="shared" si="21"/>
        <v>90.145990836843765</v>
      </c>
      <c r="U95" s="227" t="str">
        <f t="shared" si="5"/>
        <v>-7,22539031077167E-08+1,57009775840217E-10i</v>
      </c>
      <c r="V95" s="227">
        <f t="shared" si="22"/>
        <v>-142.82275324521953</v>
      </c>
      <c r="W95" s="227">
        <f t="shared" si="23"/>
        <v>179.87549484593637</v>
      </c>
      <c r="X95" s="269" t="str">
        <f t="shared" si="6"/>
        <v>3,70902468786518E-10+7,85630456995579E-08i</v>
      </c>
      <c r="Y95" s="269">
        <f t="shared" si="24"/>
        <v>-142.09553696984048</v>
      </c>
      <c r="Z95" s="269">
        <f t="shared" si="25"/>
        <v>89.729504018088619</v>
      </c>
      <c r="AA95" s="268" t="str">
        <f t="shared" si="7"/>
        <v>0,00199820277306853-8,44931507855619E-06i</v>
      </c>
      <c r="AB95" s="268">
        <f t="shared" si="26"/>
        <v>-53.987131202655839</v>
      </c>
      <c r="AC95" s="268">
        <f t="shared" si="27"/>
        <v>-0.2422713125319772</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0,321724035119492-2,04126209999452i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0,048754920362395-0,419337348648964i</v>
      </c>
      <c r="I101" s="229" t="str">
        <f>IMDIV(IMPRODUCT(-1,H101),IMSUM(1,IMPRODUCT(F101,G101,-1)))</f>
        <v>-0,0702166566173996-0,0126843049700995i</v>
      </c>
      <c r="J101" s="255" t="str">
        <f ca="1">IMPRODUCT(1/N_FFT2,P100)</f>
        <v>-4,72742448828875-0,00442483328602512i</v>
      </c>
      <c r="K101" s="254" t="str">
        <f ca="1">IMPRODUCT(I101,J101)</f>
        <v>0,331887816044015+0,0602747909320051i</v>
      </c>
      <c r="M101" s="258"/>
      <c r="N101" s="246">
        <f ca="1">Ioutput2+O101</f>
        <v>2.5223401803847558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0,15107065229679-1,02438373024529i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0,013858226864703-0,211605525399854i</v>
      </c>
      <c r="I102" s="229" t="str">
        <f t="shared" ref="I102:I165" si="174">IMDIV(IMPRODUCT(-1,H102),IMSUM(1,IMPRODUCT(F102,G102,-1)))</f>
        <v>-0,0679383160279068+0,0179341901060607i</v>
      </c>
      <c r="J102" s="255" t="str">
        <f ca="1">IMPRODUCT(1/N_FFT2,Q100)</f>
        <v>0,0202948904996015+0,000526712198120398i</v>
      </c>
      <c r="K102" s="254" t="str">
        <f t="shared" ref="K102:K165" ca="1" si="175">IMPRODUCT(I102,J102)</f>
        <v>-0,00138824684120596+0,000328188484629881i</v>
      </c>
      <c r="M102" s="258"/>
      <c r="N102" s="246">
        <f t="shared" ref="N102:N164" ca="1" si="176">Ioutput2+O102</f>
        <v>2.5223432404590778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0,118440904059636-0,677834315342053i</v>
      </c>
      <c r="G103" s="229" t="str">
        <f t="shared" si="173"/>
        <v>-2,74291178646029+0,175341925627024i</v>
      </c>
      <c r="H103" s="229" t="str">
        <f t="shared" si="38"/>
        <v>0,00732420716349999-0,141307122045954i</v>
      </c>
      <c r="I103" s="229" t="str">
        <f t="shared" si="174"/>
        <v>-0,0550203231372842+0,0313995642066132i</v>
      </c>
      <c r="J103" s="255" t="str">
        <f ca="1">IMPRODUCT(1/N_FFT2,R100)</f>
        <v>1,60258564955028+0,00442598854421945i</v>
      </c>
      <c r="K103" s="254" t="str">
        <f t="shared" ca="1" si="175"/>
        <v>-0,0883137544049029+0,0500769716797461i</v>
      </c>
      <c r="M103" s="258"/>
      <c r="N103" s="246">
        <f t="shared" ca="1" si="176"/>
        <v>2.5223571392317448</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0,106210050492966-0,502230945360795i</v>
      </c>
      <c r="G104" s="229" t="str">
        <f t="shared" si="173"/>
        <v>-2,76342837699534+0,00792697160431133i</v>
      </c>
      <c r="H104" s="229" t="str">
        <f t="shared" si="38"/>
        <v>0,00503129074906107-0,106038335348735i</v>
      </c>
      <c r="I104" s="229" t="str">
        <f t="shared" si="174"/>
        <v>-0,0428092083505905+0,0361283144048194i</v>
      </c>
      <c r="J104" s="255" t="str">
        <f ca="1">IMPRODUCT(1/N_FFT2,S100)</f>
        <v>0,0381255784050288-0,000518409073101246i</v>
      </c>
      <c r="K104" s="254" t="str">
        <f t="shared" ca="1" si="175"/>
        <v>-0,00161339658344434+0,0013996055655037i</v>
      </c>
      <c r="M104" s="258"/>
      <c r="N104" s="246">
        <f t="shared" ca="1" si="176"/>
        <v>2.5223819426191678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0,0997124427627782-0,395429381745736i</v>
      </c>
      <c r="G105" s="229" t="str">
        <f t="shared" si="173"/>
        <v>-2,7895037842448-0,118428016837543i</v>
      </c>
      <c r="H105" s="229" t="str">
        <f t="shared" si="38"/>
        <v>0,00396831912423581-0,0848485102484578i</v>
      </c>
      <c r="I105" s="229" t="str">
        <f t="shared" si="174"/>
        <v>-0,0332096784851081+0,036686401656029i</v>
      </c>
      <c r="J105" s="255" t="str">
        <f ca="1">IMPRODUCT(1/N_FFT2,T100)</f>
        <v>-0,907385224834961-0,0044271256137523i</v>
      </c>
      <c r="K105" s="254" t="str">
        <f t="shared" ca="1" si="175"/>
        <v>0,0302963868873544-0,0331416753967957i</v>
      </c>
      <c r="M105" s="258"/>
      <c r="N105" s="246">
        <f t="shared" ca="1" si="176"/>
        <v>2.5224177499646112</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0,0953364332271423-0,323193022086326i</v>
      </c>
      <c r="G106" s="229" t="str">
        <f t="shared" si="173"/>
        <v>-2,82091845532597-0,222841550873823i</v>
      </c>
      <c r="H106" s="229" t="str">
        <f t="shared" si="38"/>
        <v>0,00338989766942368-0,0707120800878i</v>
      </c>
      <c r="I106" s="229" t="str">
        <f t="shared" si="174"/>
        <v>-0,0260554530021289+0,0354305428334975i</v>
      </c>
      <c r="J106" s="255" t="str">
        <f ca="1">IMPRODUCT(1/N_FFT2,U100)</f>
        <v>0,0202922871887598+0,000510103198431605i</v>
      </c>
      <c r="K106" s="254" t="str">
        <f t="shared" ca="1" si="175"/>
        <v>-0,000546797968373968+0,000705675780518016i</v>
      </c>
      <c r="M106" s="258"/>
      <c r="N106" s="246">
        <f t="shared" ca="1" si="176"/>
        <v>2.5224646948200968</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0,0918614366287159-0,270821640849547i</v>
      </c>
      <c r="G107" s="229" t="str">
        <f t="shared" si="173"/>
        <v>-2,85741232929671-0,313285590743273i</v>
      </c>
      <c r="H107" s="229" t="str">
        <f t="shared" si="38"/>
        <v>0,00304029486527351-0,0606103116226893i</v>
      </c>
      <c r="I107" s="229" t="str">
        <f t="shared" si="174"/>
        <v>-0,0207790308244676+0,0334947317490806i</v>
      </c>
      <c r="J107" s="255" t="str">
        <f ca="1">IMPRODUCT(1/N_FFT2,V100)</f>
        <v>0,69280342226002+0,00442824448753703i</v>
      </c>
      <c r="K107" s="254" t="str">
        <f t="shared" ca="1" si="175"/>
        <v>-0,014544106527667+0,0231132501547396i</v>
      </c>
      <c r="M107" s="258"/>
      <c r="N107" s="246">
        <f t="shared" ca="1" si="176"/>
        <v>2.5225229459905565</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0,0887947562324834-0,230961051352892i</v>
      </c>
      <c r="G108" s="229" t="str">
        <f t="shared" si="173"/>
        <v>-2,89868937003806-0,393574722031177i</v>
      </c>
      <c r="H108" s="229" t="str">
        <f t="shared" si="38"/>
        <v>0,00281262898763253-0,0530317727850407i</v>
      </c>
      <c r="I108" s="229" t="str">
        <f t="shared" si="174"/>
        <v>-0,0168622021399468+0,0313968940390782i</v>
      </c>
      <c r="J108" s="255" t="str">
        <f ca="1">IMPRODUCT(1/N_FFT2,W100)</f>
        <v>0,0381281400245101-0,000501794618069012i</v>
      </c>
      <c r="K108" s="254" t="str">
        <f t="shared" ca="1" si="175"/>
        <v>-0,000627169611860593+0,0012055665345393i</v>
      </c>
      <c r="M108" s="258"/>
      <c r="N108" s="246">
        <f t="shared" ca="1" si="176"/>
        <v>2.5225927088574114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0,0859168305904208-0,199524783138964i</v>
      </c>
      <c r="G109" s="229" t="str">
        <f t="shared" si="173"/>
        <v>-2,94442255879685-0,465697911239635i</v>
      </c>
      <c r="H109" s="229" t="str">
        <f t="shared" si="38"/>
        <v>0,00265583235147685-0,0471360911593891i</v>
      </c>
      <c r="I109" s="229" t="str">
        <f t="shared" si="174"/>
        <v>-0,0139166542720447+0,0293612223257148i</v>
      </c>
      <c r="J109" s="255" t="str">
        <f ca="1">IMPRODUCT(1/N_FFT2,X100)</f>
        <v>-0,482641737834605-0,00442934515853113i</v>
      </c>
      <c r="K109" s="254" t="str">
        <f t="shared" ca="1" si="175"/>
        <v>0,00684680919065999-0,0141093097030084i</v>
      </c>
      <c r="M109" s="258"/>
      <c r="N109" s="246">
        <f t="shared" ca="1" si="176"/>
        <v>2.5226742269999747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0,0831259961591572-0,174059623811079i</v>
      </c>
      <c r="G110" s="229" t="str">
        <f t="shared" si="173"/>
        <v>-2,99425919819284-0,530752442601886i</v>
      </c>
      <c r="H110" s="229" t="str">
        <f t="shared" si="38"/>
        <v>0,00254301332555985-0,0424187742018995i</v>
      </c>
      <c r="I110" s="229" t="str">
        <f t="shared" si="174"/>
        <v>-0,0116682587667971+0,0274754108821243i</v>
      </c>
      <c r="J110" s="255" t="str">
        <f ca="1">IMPRODUCT(1/N_FFT2,Y100)</f>
        <v>0,0202897672751023+0,000493483375971316i</v>
      </c>
      <c r="K110" s="254" t="str">
        <f t="shared" ca="1" si="175"/>
        <v>-0,000250304913402295+0,000551711600858169i</v>
      </c>
      <c r="N110" s="246">
        <f t="shared" ca="1" si="176"/>
        <v>2.5227677841380221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0,0803765473897315-0,153002021423691i</v>
      </c>
      <c r="G111" s="229" t="str">
        <f t="shared" si="173"/>
        <v>-3,04782637897075-0,589369016615823i</v>
      </c>
      <c r="H111" s="229" t="str">
        <f t="shared" si="38"/>
        <v>0,00245892297963554-0,0385586617434112i</v>
      </c>
      <c r="I111" s="229" t="str">
        <f t="shared" si="174"/>
        <v>-0,00992637893641264+0,0257649139430788i</v>
      </c>
      <c r="J111" s="255" t="str">
        <f ca="1">IMPRODUCT(1/N_FFT2,Z100)</f>
        <v>0,444434424309934+0,00443042761979723i</v>
      </c>
      <c r="K111" s="254" t="str">
        <f t="shared" ca="1" si="175"/>
        <v>-0,00452577409444192+0,0114068365922828i</v>
      </c>
      <c r="N111" s="246">
        <f t="shared" ca="1" si="176"/>
        <v>2.5228737064254414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0,0776509563794748-0,135306280761176i</v>
      </c>
      <c r="G112" s="229" t="str">
        <f t="shared" si="173"/>
        <v>-3,10473646643528-0,641924356006045i</v>
      </c>
      <c r="H112" s="229" t="str">
        <f t="shared" si="38"/>
        <v>0,0023943950155724-0,0353415878432596i</v>
      </c>
      <c r="I112" s="229" t="str">
        <f t="shared" si="174"/>
        <v>-0,00855803407276696+0,024227730403301i</v>
      </c>
      <c r="J112" s="255" t="str">
        <f ca="1">IMPRODUCT(1/N_FFT2,AA100)</f>
        <v>0,0381306182180845-0,000485169516197082i</v>
      </c>
      <c r="K112" s="254" t="str">
        <f t="shared" ca="1" si="175"/>
        <v>-0,000314568573687713+0,000927970435549631i</v>
      </c>
      <c r="N112" s="246">
        <f t="shared" ca="1" si="176"/>
        <v>2.5229923651291193</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0,0749462384943445-0,120244547357173i</v>
      </c>
      <c r="G113" s="229" t="str">
        <f t="shared" si="173"/>
        <v>-3,1645924744984-0,688655332078934i</v>
      </c>
      <c r="H113" s="229" t="str">
        <f t="shared" si="38"/>
        <v>0,00234365319263789-0,0326192513585504i</v>
      </c>
      <c r="I113" s="229" t="str">
        <f t="shared" si="174"/>
        <v>-0,00746944751241649+0,0228506667685478i</v>
      </c>
      <c r="J113" s="255" t="str">
        <f ca="1">IMPRODUCT(1/N_FFT2,AB100)</f>
        <v>-0,319065440285719-0,00443149186459559i</v>
      </c>
      <c r="K113" s="254" t="str">
        <f t="shared" ca="1" si="175"/>
        <v>0,00248450510312564-0,00725775725744465i</v>
      </c>
      <c r="N113" s="246">
        <f t="shared" ca="1" si="176"/>
        <v>2.5231241797356994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0,0722667866785052-0,107292740650639i</v>
      </c>
      <c r="G114" s="229" t="str">
        <f t="shared" si="173"/>
        <v>-3,22699321051102-0,729723517738646i</v>
      </c>
      <c r="H114" s="229" t="str">
        <f t="shared" si="38"/>
        <v>0,00230291271507754-0,0302857033755393i</v>
      </c>
      <c r="I114" s="229" t="str">
        <f t="shared" si="174"/>
        <v>-0,00659354822640269+0,0216168830983949i</v>
      </c>
      <c r="J114" s="255" t="str">
        <f ca="1">IMPRODUCT(1/N_FFT2,AC100)</f>
        <v>0,0202873308156445+0,000476853082687605i</v>
      </c>
      <c r="K114" s="254" t="str">
        <f t="shared" ca="1" si="175"/>
        <v>-0,000144073571461505+0,000435404704822642i</v>
      </c>
      <c r="N114" s="246">
        <f t="shared" ca="1" si="176"/>
        <v>2.523269621534479</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0,0696204191781828-0,096062328925178i</v>
      </c>
      <c r="G115" s="229" t="str">
        <f t="shared" si="173"/>
        <v>-3,2915380923237-0,765253038837637i</v>
      </c>
      <c r="H115" s="229" t="str">
        <f t="shared" si="38"/>
        <v>0,0022696108229195-0,0282632352136703i</v>
      </c>
      <c r="I115" s="229" t="str">
        <f t="shared" si="174"/>
        <v>-0,00588163183129836+0,0205093058402351i</v>
      </c>
      <c r="J115" s="255" t="str">
        <f ca="1">IMPRODUCT(1/N_FFT2,AD100)</f>
        <v>0,328339651065946+0,00443253788625855i</v>
      </c>
      <c r="K115" s="254" t="str">
        <f t="shared" ca="1" si="175"/>
        <v>-0,00202208121834457+0,00670794776726231i</v>
      </c>
      <c r="N115" s="246">
        <f t="shared" ca="1" si="176"/>
        <v>2.5234292177364992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0,0670161391425381-0,0862578701273215i</v>
      </c>
      <c r="G116" s="229" t="str">
        <f t="shared" si="173"/>
        <v>-3,35783155908367-0,795353209867086i</v>
      </c>
      <c r="H116" s="229" t="str">
        <f t="shared" si="38"/>
        <v>0,00224196275427362-0,0264935563378963i</v>
      </c>
      <c r="I116" s="229" t="str">
        <f t="shared" si="174"/>
        <v>-0,00529779123013478+0,0195120722457728i</v>
      </c>
      <c r="J116" s="255" t="str">
        <f ca="1">IMPRODUCT(1/N_FFT2,AE100)</f>
        <v>0,0381330129296534-0,000468534119496715i</v>
      </c>
      <c r="K116" s="254" t="str">
        <f t="shared" ca="1" si="175"/>
        <v>-0,000192878669888104+0,000746536299181674i</v>
      </c>
      <c r="N116" s="246">
        <f t="shared" ca="1" si="176"/>
        <v>2.5236035561981804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0,0644628602970848-0,0776496804693505i</v>
      </c>
      <c r="G117" s="229" t="str">
        <f t="shared" si="173"/>
        <v>-3,42548701793885-0,820132083450854i</v>
      </c>
      <c r="H117" s="229" t="str">
        <f t="shared" si="38"/>
        <v>0,002218694873768-0,0249320849220572i</v>
      </c>
      <c r="I117" s="229" t="str">
        <f t="shared" si="174"/>
        <v>-0,00481516541914541+0,0186110417641871i</v>
      </c>
      <c r="J117" s="255" t="str">
        <f ca="1">IMPRODUCT(1/N_FFT2,AF100)</f>
        <v>-0,232295346287613-0,0044335656782507i</v>
      </c>
      <c r="K117" s="254" t="str">
        <f t="shared" ca="1" si="175"/>
        <v>0,00120105379447471-0,00430191003924765i</v>
      </c>
      <c r="N117" s="246">
        <f t="shared" ca="1" si="176"/>
        <v>2.5237932908325007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0,0619687026401677-0,070055717771426i</v>
      </c>
      <c r="G118" s="229" t="str">
        <f t="shared" si="173"/>
        <v>-3,49413028904112-0,839704363848002i</v>
      </c>
      <c r="H118" s="229" t="str">
        <f t="shared" si="38"/>
        <v>0,00219887860168963-0,0235441410310358i</v>
      </c>
      <c r="I118" s="229" t="str">
        <f t="shared" si="174"/>
        <v>-0,00441338252155457+0,0177938750093389i</v>
      </c>
      <c r="J118" s="255" t="str">
        <f ca="1">IMPRODUCT(1/N_FFT2,AG100)</f>
        <v>0,0202849778655935+0,000460212670753219i</v>
      </c>
      <c r="K118" s="254" t="str">
        <f t="shared" ca="1" si="175"/>
        <v>-0,0000977143335032285+0,000358917266150277i</v>
      </c>
      <c r="N118" s="246">
        <f t="shared" ca="1" si="176"/>
        <v>2.5239991478045072</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0,0595406347638678-0,0633292569176248i</v>
      </c>
      <c r="G119" s="229" t="str">
        <f t="shared" si="173"/>
        <v>-3,56340253015395-0,854195721776994i</v>
      </c>
      <c r="H119" s="229" t="str">
        <f t="shared" si="38"/>
        <v>0,00218182390778833-0,022302341672438i</v>
      </c>
      <c r="I119" s="229" t="str">
        <f t="shared" si="174"/>
        <v>-0,00407679321066583+0,0170499235826495i</v>
      </c>
      <c r="J119" s="255" t="str">
        <f ca="1">IMPRODUCT(1/N_FFT2,AH100)</f>
        <v>0,260970390594516+0,00443457523405578i</v>
      </c>
      <c r="K119" s="254" t="str">
        <f t="shared" ca="1" si="175"/>
        <v>-0,00113953148542269+0,0044314463707643i</v>
      </c>
      <c r="N119" s="246">
        <f t="shared" ca="1" si="176"/>
        <v>2.5242219326259399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0,0571843299798878-0,0573503065137828i</v>
      </c>
      <c r="G120" s="229" t="str">
        <f t="shared" si="173"/>
        <v>-3,63296263911731-0,863744766855661i</v>
      </c>
      <c r="H120" s="229" t="str">
        <f t="shared" si="38"/>
        <v>0,00216700918169601-0,021184777170649i</v>
      </c>
      <c r="I120" s="229" t="str">
        <f t="shared" si="174"/>
        <v>-0,00379323304224732+0,0163700484515634i</v>
      </c>
      <c r="J120" s="255" t="str">
        <f ca="1">IMPRODUCT(1/N_FFT2,AI100)</f>
        <v>0,038135324105023-0,000451888780281891i</v>
      </c>
      <c r="K120" s="254" t="str">
        <f t="shared" ca="1" si="175"/>
        <v>-0,000137258730244051+0,000625991222768086i</v>
      </c>
      <c r="N120" s="246">
        <f t="shared" ca="1" si="176"/>
        <v>2.5244625382869765</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0,0549041538260254-0,0520195006305831i</v>
      </c>
      <c r="G121" s="229" t="str">
        <f t="shared" si="173"/>
        <v>-3,70248914696952-0,868503483077129i</v>
      </c>
      <c r="H121" s="229" t="str">
        <f t="shared" si="38"/>
        <v>0,0021540339703988-0,0201737084766283i</v>
      </c>
      <c r="I121" s="229" t="str">
        <f t="shared" si="174"/>
        <v>-0,00355314320648906+0,0157464226560862i</v>
      </c>
      <c r="J121" s="255" t="str">
        <f ca="1">IMPRODUCT(1/N_FFT2,AJ100)</f>
        <v>-0,178435560653599-0,00443556654730148i</v>
      </c>
      <c r="K121" s="254" t="str">
        <f t="shared" ca="1" si="175"/>
        <v>0,000703851405705408-0,0027939615517828i</v>
      </c>
      <c r="N121" s="246">
        <f t="shared" ca="1" si="176"/>
        <v>2.5247219545869122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0,0527032301750511-0,0472536635546202i</v>
      </c>
      <c r="G122" s="229" t="str">
        <f t="shared" si="173"/>
        <v>-3,77168162643283-0,868636661517328i</v>
      </c>
      <c r="H122" s="229" t="str">
        <f t="shared" si="38"/>
        <v>0,0021425864622772-0,0192546196889778i</v>
      </c>
      <c r="I122" s="229" t="str">
        <f t="shared" si="174"/>
        <v>-0,0033489373902847+0,0151723434476944i</v>
      </c>
      <c r="J122" s="255" t="str">
        <f ca="1">IMPRODUCT(1/N_FFT2,AK100)</f>
        <v>0,0202827084779564+0,000443562492431438i</v>
      </c>
      <c r="K122" s="254" t="str">
        <f t="shared" ca="1" si="175"/>
        <v>-0,0000746554032737578+0,000306250756061186i</v>
      </c>
      <c r="N122" s="246">
        <f t="shared" ca="1" si="176"/>
        <v>2.5250012788584719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0,0505835515090136-0,0429825278202623i</v>
      </c>
      <c r="G123" s="229" t="str">
        <f t="shared" si="173"/>
        <v>-3,84026164968047-0,864320694685795i</v>
      </c>
      <c r="H123" s="229" t="str">
        <f t="shared" si="38"/>
        <v>0,00213242069938868-0,018415517693193i</v>
      </c>
      <c r="I123" s="229" t="str">
        <f t="shared" si="174"/>
        <v>-0,00317453988536784+0,0146420638516924i</v>
      </c>
      <c r="J123" s="255" t="str">
        <f ca="1">IMPRODUCT(1/N_FFT2,AL100)</f>
        <v>0,216898372130556+0,00443653961173016i</v>
      </c>
      <c r="K123" s="254" t="str">
        <f t="shared" ca="1" si="175"/>
        <v>-0,000753512629675322+0,00316175584211329i</v>
      </c>
      <c r="N123" s="246">
        <f t="shared" ca="1" si="176"/>
        <v>2.5253017283190191</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0,048546110756597-0,0391462619349889i</v>
      </c>
      <c r="G124" s="229" t="str">
        <f t="shared" si="173"/>
        <v>-3,90797333590726-0,855741986472892i</v>
      </c>
      <c r="H124" s="229" t="str">
        <f t="shared" si="38"/>
        <v>0,00212334033910072-0,0176464068511498i</v>
      </c>
      <c r="I124" s="229" t="str">
        <f t="shared" si="174"/>
        <v>-0,00302504441117826+0,0141506463407118i</v>
      </c>
      <c r="J124" s="255" t="str">
        <f ca="1">IMPRODUCT(1/N_FFT2,AM100)</f>
        <v>0,0381375516919828-0,000435233851450758i</v>
      </c>
      <c r="K124" s="254" t="str">
        <f t="shared" ca="1" si="175"/>
        <v>-0,000109208947294469+0,00054098760802375i</v>
      </c>
      <c r="N124" s="246">
        <f t="shared" ca="1" si="176"/>
        <v>2.5256246543280758</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0,0465910399724106-0,0356935765176812i</v>
      </c>
      <c r="G125" s="229" t="str">
        <f t="shared" si="173"/>
        <v>-3,97458353342608-0,843095157103767i</v>
      </c>
      <c r="H125" s="229" t="str">
        <f t="shared" si="38"/>
        <v>0,00211518690621443-0,0169388897317813i</v>
      </c>
      <c r="I125" s="229" t="str">
        <f t="shared" si="174"/>
        <v>-0,00289645911265485+0,0136938379367573i</v>
      </c>
      <c r="J125" s="255" t="str">
        <f ca="1">IMPRODUCT(1/N_FFT2,AN100)</f>
        <v>-0,14168317560268-0,00443749442176539i</v>
      </c>
      <c r="K125" s="254" t="str">
        <f t="shared" ca="1" si="175"/>
        <v>0,00047114585454118-0,00192733342391295i</v>
      </c>
      <c r="N125" s="246">
        <f t="shared" ca="1" si="176"/>
        <v>2.5259715588892186</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0,0447177464934992-0,0325802505651611i</v>
      </c>
      <c r="G126" s="229" t="str">
        <f t="shared" si="173"/>
        <v>-4,03988168308606-0,826581170496826i</v>
      </c>
      <c r="H126" s="229" t="str">
        <f t="shared" si="38"/>
        <v>0,00210783117522347-0,0162858599522723i</v>
      </c>
      <c r="I126" s="229" t="str">
        <f t="shared" si="174"/>
        <v>-0,00278551382800129+0,0132679646588879i</v>
      </c>
      <c r="J126" s="255" t="str">
        <f ca="1">IMPRODUCT(1/N_FFT2,AO100)</f>
        <v>0,0202805227042538+0,000426902900709555i</v>
      </c>
      <c r="K126" s="254" t="str">
        <f t="shared" ca="1" si="175"/>
        <v>-0,0000621558090311842+0,000267892114570673i</v>
      </c>
      <c r="N126" s="246">
        <f t="shared" ca="1" si="176"/>
        <v>2.5263441138053304</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0,0429250408833107-0,0297679678245518i</v>
      </c>
      <c r="G127" s="229" t="str">
        <f t="shared" si="173"/>
        <v>-4,10367941007359-0,806405474073177i</v>
      </c>
      <c r="H127" s="229" t="str">
        <f t="shared" si="38"/>
        <v>0,00210116676748879-0,0156812632520368i</v>
      </c>
      <c r="I127" s="229" t="str">
        <f t="shared" si="174"/>
        <v>-0,00268951287987552+0,0128698428018955i</v>
      </c>
      <c r="J127" s="255" t="str">
        <f ca="1">IMPRODUCT(1/N_FFT2,AP100)</f>
        <v>0,185763557513615+0,0044384309708257i</v>
      </c>
      <c r="K127" s="254" t="str">
        <f t="shared" ca="1" si="175"/>
        <v>-0,000556735389425956+0,00237881056625862i</v>
      </c>
      <c r="N127" s="246">
        <f t="shared" ca="1" si="176"/>
        <v>2.5267441829853849</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0,0412112534927394-0,0272233856535411i</v>
      </c>
      <c r="G128" s="229" t="str">
        <f t="shared" si="173"/>
        <v>-4,16580988995951-0,782776213622488i</v>
      </c>
      <c r="H128" s="229" t="str">
        <f t="shared" si="38"/>
        <v>0,00209510533740342-0,0151199097436748i</v>
      </c>
      <c r="I128" s="229" t="str">
        <f t="shared" si="174"/>
        <v>-0,00260622151973301+0,0124967045563605i</v>
      </c>
      <c r="J128" s="255" t="str">
        <f ca="1">IMPRODUCT(1/N_FFT2,AQ100)</f>
        <v>0,0381396956400689-0,000418569685018738i</v>
      </c>
      <c r="K128" s="254" t="str">
        <f t="shared" ca="1" si="175"/>
        <v>-0,0000941697538432868+0,000477711393604055i</v>
      </c>
      <c r="N128" s="246">
        <f t="shared" ca="1" si="176"/>
        <v>2.5271738485118078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0,0395743381767915-0,0249173808175221i</v>
      </c>
      <c r="G129" s="229" t="str">
        <f t="shared" si="173"/>
        <v>-4,22612703252049-0,755902565339013i</v>
      </c>
      <c r="H129" s="229" t="str">
        <f t="shared" si="38"/>
        <v>0,0020895729130181-0,0145973249900162i</v>
      </c>
      <c r="I129" s="229" t="str">
        <f t="shared" si="174"/>
        <v>-0,00253377751574787+0,012146135702219i</v>
      </c>
      <c r="J129" s="255" t="str">
        <f ca="1">IMPRODUCT(1/N_FFT2,AR100)</f>
        <v>0,0381396956400689-0,000418569685018738i</v>
      </c>
      <c r="K129" s="254" t="str">
        <f t="shared" ca="1" si="175"/>
        <v>-0,000091553499075201+0,000464310481342281i</v>
      </c>
      <c r="N129" s="246">
        <f t="shared" ca="1" si="176"/>
        <v>2.5276354412163213</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0,0380119628399678-0,0228244319000078i</v>
      </c>
      <c r="G130" s="229" t="str">
        <f t="shared" si="173"/>
        <v>-4,28450452370466-0,725993211699601i</v>
      </c>
      <c r="H130" s="229" t="str">
        <f t="shared" si="38"/>
        <v>0,00208450708530961-0,0141096308498254i</v>
      </c>
      <c r="I130" s="229" t="str">
        <f t="shared" si="174"/>
        <v>-0,00247062171725879+0,0118160233966407i</v>
      </c>
      <c r="J130" s="255" t="str">
        <f ca="1">IMPRODUCT(1/N_FFT2,AS100)</f>
        <v>0,0202784205937445+0,000410234248517531i</v>
      </c>
      <c r="K130" s="254" t="str">
        <f t="shared" ca="1" si="175"/>
        <v>-0,0000549476437891995+0,000238596758539055i</v>
      </c>
      <c r="N130" s="246">
        <f t="shared" ca="1" si="176"/>
        <v>2.5281315766901953</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0,0365215872103678-0,0209221086443917i</v>
      </c>
      <c r="G131" s="229" t="str">
        <f t="shared" si="173"/>
        <v>-4,34083476240847-0,693254976191436i</v>
      </c>
      <c r="H131" s="229" t="str">
        <f t="shared" si="38"/>
        <v>0,00207985482812414-0,0136534493720394i</v>
      </c>
      <c r="I131" s="229" t="str">
        <f t="shared" si="174"/>
        <v>-0,00241544307944128+0,0115045123702085i</v>
      </c>
      <c r="J131" s="255" t="str">
        <f ca="1">IMPRODUCT(1/N_FFT2,AT100)</f>
        <v>0,162552671957453+0,00444024926313863i</v>
      </c>
      <c r="K131" s="254" t="str">
        <f t="shared" ca="1" si="175"/>
        <v>-0,000443719629098906+0,00185936405599132i</v>
      </c>
      <c r="N131" s="246">
        <f t="shared" ca="1" si="176"/>
        <v>2.5286651978762276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0,0351005286817421-0,0191906460744401i</v>
      </c>
      <c r="G132" s="229" t="str">
        <f t="shared" si="173"/>
        <v>-4,39502772472187-0,657891623131077i</v>
      </c>
      <c r="H132" s="229" t="str">
        <f t="shared" si="38"/>
        <v>0,00207557079162664-0,0132258246983299i</v>
      </c>
      <c r="I132" s="229" t="str">
        <f t="shared" si="174"/>
        <v>-0,00236713480749847+0,0112099681154149i</v>
      </c>
      <c r="J132" s="255" t="str">
        <f ca="1">IMPRODUCT(1/N_FFT2,AU100)</f>
        <v>0,0381417559007472-0,000401896634890508i</v>
      </c>
      <c r="K132" s="254" t="str">
        <f t="shared" ca="1" si="175"/>
        <v>-0,0000857814295489537+0,00042851921102678i</v>
      </c>
      <c r="N132" s="246">
        <f t="shared" ca="1" si="176"/>
        <v>2.5292396256811278</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0,0337460173015218-0,0176125866337007i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0,00207161595468489-0,0128241591555287i</v>
      </c>
      <c r="I133" s="229" t="str">
        <f t="shared" si="174"/>
        <v>-0,00232475912539114+0,0109309458881985i</v>
      </c>
      <c r="J133" s="255" t="str">
        <f ca="1">IMPRODUCT(1/N_FFT2,AV100)</f>
        <v>-0,0945974380578398-0,00444113099499566i</v>
      </c>
      <c r="K133" s="254" t="str">
        <f t="shared" ca="1" si="175"/>
        <v>0,000268462019952285-0,00102371491676478i</v>
      </c>
      <c r="N133" s="246">
        <f t="shared" ca="1" si="176"/>
        <v>2.5298586194132238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0,0324552410847512-0,0161724774941148i</v>
      </c>
      <c r="G134" s="229" t="str">
        <f t="shared" si="178"/>
        <v>-4,49672251250141-0,580083273463175i</v>
      </c>
      <c r="H134" s="229" t="str">
        <f t="shared" si="179"/>
        <v>0,0020679565518248-0,0124461606177853i</v>
      </c>
      <c r="I134" s="229" t="str">
        <f t="shared" si="174"/>
        <v>-0,00228751878852937+0,010666164545068i</v>
      </c>
      <c r="J134" s="255" t="str">
        <f ca="1">IMPRODUCT(1/N_FFT2,AW100)</f>
        <v>0,0202764021945553+0,00039355688889082i</v>
      </c>
      <c r="K134" s="254" t="str">
        <f t="shared" ca="1" si="175"/>
        <v>-0,0000505803935185779+0,000215371173411412i</v>
      </c>
      <c r="N134" s="246">
        <f t="shared" ca="1" si="176"/>
        <v>2.5305264493367554</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0,0312253828449338-0,0148566130543607i</v>
      </c>
      <c r="G135" s="229" t="str">
        <f t="shared" si="178"/>
        <v>-4,54412148135325-0,538021982274342i</v>
      </c>
      <c r="H135" s="229" t="str">
        <f t="shared" si="179"/>
        <v>0,00206456321204055-0,012089798885658i</v>
      </c>
      <c r="I135" s="229" t="str">
        <f t="shared" si="174"/>
        <v>-0,00225473391041472+0,0104144844076322i</v>
      </c>
      <c r="J135" s="255" t="str">
        <f ca="1">IMPRODUCT(1/N_FFT2,AX100)</f>
        <v>0,14454388237548+0,00444199444338477i</v>
      </c>
      <c r="K135" s="254" t="str">
        <f t="shared" ca="1" si="175"/>
        <v>-0,000372169075004411+0,00149533449371669i</v>
      </c>
      <c r="N135" s="246">
        <f t="shared" ca="1" si="176"/>
        <v>2.5312479842614914</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0,0300536496861859-0,0136528147816911i</v>
      </c>
      <c r="G136" s="229" t="str">
        <f t="shared" si="178"/>
        <v>-4,589175082113-0,494101677346601i</v>
      </c>
      <c r="H136" s="229" t="str">
        <f t="shared" si="179"/>
        <v>0,00206141026241952-0,011753269329837i</v>
      </c>
      <c r="I136" s="229" t="str">
        <f t="shared" si="174"/>
        <v>-0,00222582300665624+0,0101748884869329i</v>
      </c>
      <c r="J136" s="255" t="str">
        <f ca="1">IMPRODUCT(1/N_FFT2,AY100)</f>
        <v>0,0381437324274382-0,000385215054309197i</v>
      </c>
      <c r="K136" s="254" t="str">
        <f t="shared" ca="1" si="175"/>
        <v>-0,0000809816769756477+0,000388965644454982i</v>
      </c>
      <c r="N136" s="246">
        <f t="shared" ca="1" si="176"/>
        <v>2.5320287979234184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0,0289372962202327-0,0125502421563259i</v>
      </c>
      <c r="G137" s="229" t="str">
        <f t="shared" si="178"/>
        <v>-4,63186337716272-0,44849835632397i</v>
      </c>
      <c r="H137" s="229" t="str">
        <f t="shared" si="179"/>
        <v>0,00205847516099201-0,0114349624259559i</v>
      </c>
      <c r="I137" s="229" t="str">
        <f t="shared" si="174"/>
        <v>-0,00220028740869765+0,00994646651603955i</v>
      </c>
      <c r="J137" s="255" t="str">
        <f ca="1">IMPRODUCT(1/N_FFT2,AZ100)</f>
        <v>-0,0785422868071492-0,00444283960268496i</v>
      </c>
      <c r="K137" s="254" t="str">
        <f t="shared" ca="1" si="175"/>
        <v>0,00021700616005633-0,000771442701783834i</v>
      </c>
      <c r="N137" s="246">
        <f t="shared" ca="1" si="176"/>
        <v>2.5328752990214021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0,0278736424730163-0,0115392297004958i</v>
      </c>
      <c r="G138" s="229" t="str">
        <f t="shared" si="178"/>
        <v>-4,67217699332941-0,401380948609722i</v>
      </c>
      <c r="H138" s="229" t="str">
        <f t="shared" si="179"/>
        <v>0,00205573803166988-0,0111334380960126i</v>
      </c>
      <c r="I138" s="229" t="str">
        <f t="shared" si="174"/>
        <v>-0,00217769838699506+0,00972840133487988i</v>
      </c>
      <c r="J138" s="255" t="str">
        <f ca="1">IMPRODUCT(1/N_FFT2,BA100)</f>
        <v>0,0202744675518632+0,000376871175554954i</v>
      </c>
      <c r="K138" s="254" t="str">
        <f t="shared" ca="1" si="175"/>
        <v>-0,0000478180293322227+0,000196417445444414i</v>
      </c>
      <c r="N138" s="246">
        <f t="shared" ca="1" si="176"/>
        <v>2.5337948912745389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0,0268600873400916-0,0106111460174322i</v>
      </c>
      <c r="G139" s="229" t="str">
        <f t="shared" si="178"/>
        <v>-4,71011606540262-0,352911082018486i</v>
      </c>
      <c r="H139" s="229" t="str">
        <f t="shared" si="179"/>
        <v>0,00205318128041418-0,0108474039942768i</v>
      </c>
      <c r="I139" s="229" t="str">
        <f t="shared" si="174"/>
        <v>-0,00215768646561168+0,00951995724976226i</v>
      </c>
      <c r="J139" s="255" t="str">
        <f ca="1">IMPRODUCT(1/N_FFT2,BB100)</f>
        <v>0,130131670849797+0,00444366646776129i</v>
      </c>
      <c r="K139" s="254" t="str">
        <f t="shared" ca="1" si="175"/>
        <v>-0,00032308685974533+0,00122925990433502i</v>
      </c>
      <c r="N139" s="246">
        <f t="shared" ca="1" si="176"/>
        <v>2.5347961718955503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0,0258941183448396-0,00975827150157776i</v>
      </c>
      <c r="G140" s="229" t="str">
        <f t="shared" si="178"/>
        <v>-4,74568923537783-0,30324294092209i</v>
      </c>
      <c r="H140" s="229" t="str">
        <f t="shared" si="179"/>
        <v>0,00205078927648408-0,010575697047909i</v>
      </c>
      <c r="I140" s="229" t="str">
        <f t="shared" si="174"/>
        <v>-0,00213993251899504+0,00932047005451435i</v>
      </c>
      <c r="J140" s="255" t="str">
        <f ca="1">IMPRODUCT(1/N_FFT2,BC100)</f>
        <v>0,0381456251751842-0,000368525296808611i</v>
      </c>
      <c r="K140" s="254" t="str">
        <f t="shared" ca="1" si="175"/>
        <v>-0,0000781942347765369+0,000356323776422746i</v>
      </c>
      <c r="N140" s="246">
        <f t="shared" ca="1" si="176"/>
        <v>2.5358891796757925</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0,0249733183533658-0,00897369196211867i</v>
      </c>
      <c r="G141" s="229" t="str">
        <f t="shared" si="178"/>
        <v>-4,77891271111022-0,252523203961798i</v>
      </c>
      <c r="H141" s="229" t="str">
        <f t="shared" si="179"/>
        <v>0,00204854808617598-0,0103172676970259i</v>
      </c>
      <c r="I141" s="229" t="str">
        <f t="shared" si="174"/>
        <v>-0,00212416032554997+0,00912933845313616i</v>
      </c>
      <c r="J141" s="255" t="str">
        <f ca="1">IMPRODUCT(1/N_FFT2,BD100)</f>
        <v>-0,0655246269548871-0,00444447503320887i</v>
      </c>
      <c r="K141" s="254" t="str">
        <f t="shared" ca="1" si="175"/>
        <v>0,000179759929748711-0,000588755718953213i</v>
      </c>
      <c r="N141" s="246">
        <f t="shared" ca="1" si="176"/>
        <v>2.5370857077657538</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0,0240953698074005-0,00825120586520249i</v>
      </c>
      <c r="G142" s="229" t="str">
        <f t="shared" si="178"/>
        <v>-4,80980938642497-0,200891050100919i</v>
      </c>
      <c r="H142" s="229" t="str">
        <f t="shared" si="179"/>
        <v>0,002046445249166-0,0100711663846539i</v>
      </c>
      <c r="I142" s="229" t="str">
        <f t="shared" si="174"/>
        <v>-0,00211013031770326+0,00894601666744143i</v>
      </c>
      <c r="J142" s="255" t="str">
        <f ca="1">IMPRODUCT(1/N_FFT2,BE100)</f>
        <v>0,0202726167094387+0,000360177462136155i</v>
      </c>
      <c r="K142" s="254" t="str">
        <f t="shared" ca="1" si="175"/>
        <v>-0,0000460000167172711+0,000180599145592683i</v>
      </c>
      <c r="N142" s="246">
        <f t="shared" ca="1" si="176"/>
        <v>2.5383997017158988</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0,0232580569528854-0,00758524327338659i</v>
      </c>
      <c r="G143" s="229" t="str">
        <f t="shared" si="178"/>
        <v>-4,83840802336833-0,148478222612791i</v>
      </c>
      <c r="H143" s="229" t="str">
        <f t="shared" si="179"/>
        <v>0,00204446958964391-0,00983653193059515i</v>
      </c>
      <c r="I143" s="229" t="str">
        <f t="shared" si="174"/>
        <v>-0,00209763431902555+0,00877000804905779i</v>
      </c>
      <c r="J143" s="255" t="str">
        <f ca="1">IMPRODUCT(1/N_FFT2,BF100)</f>
        <v>0,118307589789625+0,00444526529417887i</v>
      </c>
      <c r="K143" s="254" t="str">
        <f t="shared" ca="1" si="175"/>
        <v>-0,00028715107295406+0,0010282339736814i</v>
      </c>
      <c r="N143" s="246">
        <f t="shared" ca="1" si="176"/>
        <v>2.5398477711674907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0,0224592664676077-0,00697079486423263i</v>
      </c>
      <c r="G144" s="229" t="str">
        <f t="shared" si="178"/>
        <v>-4,86474249619032-0,0954091414891453i</v>
      </c>
      <c r="H144" s="229" t="str">
        <f t="shared" si="179"/>
        <v>0,00204261105602537-0,00961258148972711i</v>
      </c>
      <c r="I144" s="229" t="str">
        <f t="shared" si="174"/>
        <v>-0,00208649109899374+0,00860085954476904i</v>
      </c>
      <c r="J144" s="255" t="str">
        <f ca="1">IMPRODUCT(1/N_FFT2,BG100)</f>
        <v>0,0381474341014829-0,000351827716201188i</v>
      </c>
      <c r="K144" s="254" t="str">
        <f t="shared" ca="1" si="175"/>
        <v>-0,0000765682609311911+0,00032883480809842i</v>
      </c>
      <c r="N144" s="246">
        <f t="shared" ca="1" si="176"/>
        <v>2.5414498549271816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0,0216969868260916-0,00640334965862874i</v>
      </c>
      <c r="G145" s="229" t="str">
        <f t="shared" si="178"/>
        <v>-4,88885109578067-0,0418010556682292i</v>
      </c>
      <c r="H145" s="229" t="str">
        <f t="shared" si="179"/>
        <v>0,00204086058427068-0,00939860184845918i</v>
      </c>
      <c r="I145" s="229" t="str">
        <f t="shared" si="174"/>
        <v>-0,00207654260765423+0,00843815688866061i</v>
      </c>
      <c r="J145" s="255" t="str">
        <f ca="1">IMPRODUCT(1/N_FFT2,BH100)</f>
        <v>-0,0547297509382008-0,0044460372456527i</v>
      </c>
      <c r="K145" s="254" t="str">
        <f t="shared" ca="1" si="175"/>
        <v>0,000151165019541124-0,000452585839118043i</v>
      </c>
      <c r="N145" s="246">
        <f t="shared" ca="1" si="176"/>
        <v>2.5432300958658853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0,0209693066834462-0,00587884029477863i</v>
      </c>
      <c r="G146" s="229" t="str">
        <f t="shared" si="178"/>
        <v>-4,9107758926091+0,0122357726090391i</v>
      </c>
      <c r="H146" s="229" t="str">
        <f t="shared" si="179"/>
        <v>0,00203920998080798-0,00919394185586749i</v>
      </c>
      <c r="I146" s="229" t="str">
        <f t="shared" si="174"/>
        <v>-0,00206765077767298+0,00828152041480249i</v>
      </c>
      <c r="J146" s="255" t="str">
        <f ca="1">IMPRODUCT(1/N_FFT2,BI100)</f>
        <v>0,0202708497093462+0,000343476103073802i</v>
      </c>
      <c r="K146" s="254" t="str">
        <f t="shared" ca="1" si="175"/>
        <v>-0,0000447575425252243+0,000167163267061711i</v>
      </c>
      <c r="N146" s="246">
        <f t="shared" ca="1" si="176"/>
        <v>2.5452180071342818</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0,020274412511295-0,00539359485452587i</v>
      </c>
      <c r="G147" s="229" t="str">
        <f t="shared" si="178"/>
        <v>-4,93056215572713+0,0665978581252298i</v>
      </c>
      <c r="H147" s="229" t="str">
        <f t="shared" si="179"/>
        <v>0,00203765182182128-0,00899800582063952i</v>
      </c>
      <c r="I147" s="229" t="str">
        <f t="shared" si="174"/>
        <v>-0,00205969480145613+0,00813060140102582i</v>
      </c>
      <c r="J147" s="255" t="str">
        <f ca="1">IMPRODUCT(1/N_FFT2,BJ100)</f>
        <v>0,108406160400832+0,00444679088274566i</v>
      </c>
      <c r="K147" s="254" t="str">
        <f t="shared" ca="1" si="175"/>
        <v>-0,000259438689204734+0,000872248247570481i</v>
      </c>
      <c r="N147" s="246">
        <f t="shared" ca="1" si="176"/>
        <v>2.5474500494745964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0,0196105856774962-0,00494429439146388i</v>
      </c>
      <c r="G148" s="229" t="str">
        <f t="shared" si="178"/>
        <v>-4,94825782503178+0,12118826366961i</v>
      </c>
      <c r="H148" s="229" t="str">
        <f t="shared" si="179"/>
        <v>0,00203617936626623-0,00881024773308067i</v>
      </c>
      <c r="I148" s="229" t="str">
        <f t="shared" si="174"/>
        <v>-0,00205256880728444+0,0079850788683375i</v>
      </c>
      <c r="J148" s="255" t="str">
        <f ca="1">IMPRODUCT(1/N_FFT2,BK100)</f>
        <v>0,0381491591651843-0,000335122666549743i</v>
      </c>
      <c r="K148" s="254" t="str">
        <f t="shared" ca="1" si="175"/>
        <v>-0,0000756277932036193+0,000305311907026731i</v>
      </c>
      <c r="N148" s="246">
        <f t="shared" ca="1" si="176"/>
        <v>2.5499717991959105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0,0189761991262566-0,00452793543032682i</v>
      </c>
      <c r="G149" s="229" t="str">
        <f t="shared" si="178"/>
        <v>-4,96391303376324+0,175916356871152i</v>
      </c>
      <c r="H149" s="229" t="str">
        <f t="shared" si="179"/>
        <v>0,00203478648045544-0,00863016619439861i</v>
      </c>
      <c r="I149" s="229" t="str">
        <f t="shared" si="174"/>
        <v>-0,00204617987155719+0,00784465677217477i</v>
      </c>
      <c r="J149" s="255" t="str">
        <f ca="1">IMPRODUCT(1/N_FFT2,BL100)</f>
        <v>-0,0456086440850387-0,00444752620080289i</v>
      </c>
      <c r="K149" s="254" t="str">
        <f t="shared" ca="1" si="175"/>
        <v>0,000128212806026375-0,000348683720101102i</v>
      </c>
      <c r="N149" s="246">
        <f t="shared" ca="1" si="176"/>
        <v>2.5528409819652342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0,018369713785686-0,00414179680854946i</v>
      </c>
      <c r="G150" s="229" t="str">
        <f t="shared" si="178"/>
        <v>-4,97757967807358+0,230697557354168i</v>
      </c>
      <c r="H150" s="229" t="str">
        <f t="shared" si="179"/>
        <v>0,00203346757243838-0,00845729995430888i</v>
      </c>
      <c r="I150" s="229" t="str">
        <f t="shared" si="174"/>
        <v>-0,00204044631493324+0,00770906153143688i</v>
      </c>
      <c r="J150" s="255" t="str">
        <f ca="1">IMPRODUCT(1/N_FFT2,BM100)</f>
        <v>0,0202691665917905+0,000326767451622051i</v>
      </c>
      <c r="K150" s="254" t="str">
        <f t="shared" ca="1" si="175"/>
        <v>-0,0000438772166700121+0,000155589501004555i</v>
      </c>
      <c r="N150" s="246">
        <f t="shared" ca="1" si="176"/>
        <v>2.5561318044517041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0,0177896748050737-0,00378341031688233i</v>
      </c>
      <c r="G151" s="229" t="str">
        <f t="shared" si="178"/>
        <v>-4,98931103045377+0,285453078032655i</v>
      </c>
      <c r="H151" s="229" t="str">
        <f t="shared" si="179"/>
        <v>0,00203221753470827-0,00829122397351884i</v>
      </c>
      <c r="I151" s="229" t="str">
        <f t="shared" si="174"/>
        <v>-0,00203529623888213+0,00757803984937562i</v>
      </c>
      <c r="J151" s="255" t="str">
        <f ca="1">IMPRODUCT(1/N_FFT2,BN100)</f>
        <v>0,0999703452112012+0,00444824319509594i</v>
      </c>
      <c r="K151" s="254" t="str">
        <f t="shared" ca="1" si="175"/>
        <v>-0,000237178231800257+0,000748525767121708i</v>
      </c>
      <c r="N151" s="246">
        <f t="shared" ca="1" si="176"/>
        <v>2.559941281077057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0,0172347077035271-0,00345053466914709i</v>
      </c>
      <c r="G152" s="229" t="str">
        <f t="shared" si="178"/>
        <v>-4,9991613938173+0,340109663767709i</v>
      </c>
      <c r="H152" s="229" t="str">
        <f t="shared" si="179"/>
        <v>0,00203103169401798-0,00813154594047249i</v>
      </c>
      <c r="I152" s="229" t="str">
        <f t="shared" si="174"/>
        <v>-0,00203066626631397+0,00745135678726055i</v>
      </c>
      <c r="J152" s="255" t="str">
        <f ca="1">IMPRODUCT(1/N_FFT2,BO100)</f>
        <v>0,0381508003273943-0,000318410502382221i</v>
      </c>
      <c r="K152" s="254" t="str">
        <f t="shared" ca="1" si="175"/>
        <v>-0,0000750989529996588+0,000284921810424979i</v>
      </c>
      <c r="N152" s="246">
        <f t="shared" ca="1" si="176"/>
        <v>2.5643987166397224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0,0167035144944867-0,00314113239373248i</v>
      </c>
      <c r="G153" s="229" t="str">
        <f t="shared" si="178"/>
        <v>-5,00718579310011+0,394599330083178i</v>
      </c>
      <c r="H153" s="229" t="str">
        <f t="shared" si="179"/>
        <v>0,00202990576728707-0,00797790318239076i</v>
      </c>
      <c r="I153" s="229" t="str">
        <f t="shared" si="174"/>
        <v>-0,00202650045584159+0,00732879405747474i</v>
      </c>
      <c r="J153" s="255" t="str">
        <f ca="1">IMPRODUCT(1/N_FFT2,BP100)</f>
        <v>-0,0377776927055838-0,00444894186122168i</v>
      </c>
      <c r="K153" s="254" t="str">
        <f t="shared" ca="1" si="175"/>
        <v>0,000109161890163081-0,000267849147096011i</v>
      </c>
      <c r="N153" s="246">
        <f t="shared" ca="1" si="176"/>
        <v>2.5696803470059386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0,0161948698364908-0,00285334929296649i</v>
      </c>
      <c r="G154" s="229" t="str">
        <f t="shared" si="178"/>
        <v>-5,01343970133698+0,448859104165886i</v>
      </c>
      <c r="H154" s="229" t="str">
        <f t="shared" si="179"/>
        <v>0,00202883582274935-0,00782995991951902i</v>
      </c>
      <c r="I154" s="229" t="str">
        <f t="shared" si="174"/>
        <v>-0,00202274936409283+0,00721014850753386i</v>
      </c>
      <c r="J154" s="255" t="str">
        <f ca="1">IMPRODUCT(1/N_FFT2,BQ100)</f>
        <v>0,0202675673945059+0,000310051862964001i</v>
      </c>
      <c r="K154" s="254" t="str">
        <f t="shared" ca="1" si="175"/>
        <v>-0,0000432317290359534+0,000145505013592192i</v>
      </c>
      <c r="N154" s="246">
        <f t="shared" ca="1" si="176"/>
        <v>2.5760327356355726</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0,0157076172489434-0,00258549616247174i</v>
      </c>
      <c r="G155" s="229" t="str">
        <f t="shared" si="178"/>
        <v>-5,01797879730125+0,502830769964272i</v>
      </c>
      <c r="H155" s="229" t="str">
        <f t="shared" si="179"/>
        <v>0,00202781824562256-0,00768740481891967i</v>
      </c>
      <c r="I155" s="229" t="str">
        <f t="shared" si="174"/>
        <v>-0,00201936923451719+0,00709523077060109i</v>
      </c>
      <c r="J155" s="255" t="str">
        <f ca="1">IMPRODUCT(1/N_FFT2,BR100)</f>
        <v>0,0926757201824816+0,00444962219476617i</v>
      </c>
      <c r="K155" s="254" t="str">
        <f t="shared" ca="1" si="175"/>
        <v>-0,000218717594437082+0,000648570191361024i</v>
      </c>
      <c r="N155" s="246">
        <f t="shared" ca="1" si="176"/>
        <v>2.5838117070118063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0,0152406654221277-0,00233603250217387i</v>
      </c>
      <c r="G156" s="229" t="str">
        <f t="shared" si="178"/>
        <v>-5,02085875193973+0,556460618839703i</v>
      </c>
      <c r="H156" s="229" t="str">
        <f t="shared" si="179"/>
        <v>0,00202684970769553-0,00754994881037949i</v>
      </c>
      <c r="I156" s="229" t="str">
        <f t="shared" si="174"/>
        <v>-0,00201632129448365+0,00698386406152311i</v>
      </c>
      <c r="J156" s="255" t="str">
        <f ca="1">IMPRODUCT(1/N_FFT2,BS100)</f>
        <v>0,0381523575508295-0,000301691577807184i</v>
      </c>
      <c r="K156" s="254" t="str">
        <f t="shared" ca="1" si="175"/>
        <v>-0,0000748204379965798+0,000267059185914317i</v>
      </c>
      <c r="N156" s="246">
        <f t="shared" ca="1" si="176"/>
        <v>2.5935503411821648</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0,0147929846429771-0,00210355198475727i</v>
      </c>
      <c r="G157" s="229" t="str">
        <f t="shared" si="178"/>
        <v>-5,02213504099576+0,60969920691264i</v>
      </c>
      <c r="H157" s="229" t="str">
        <f t="shared" si="179"/>
        <v>0,00202592714031834-0,00741732313225453i</v>
      </c>
      <c r="I157" s="229" t="str">
        <f t="shared" si="174"/>
        <v>-0,00201357114525703+0,00687588310033664i</v>
      </c>
      <c r="J157" s="255" t="str">
        <f ca="1">IMPRODUCT(1/N_FFT2,BT100)</f>
        <v>-0,0309606169421518-0,0044502841914216i</v>
      </c>
      <c r="K157" s="254" t="str">
        <f t="shared" ca="1" si="175"/>
        <v>0,0000929410387775639-0,000203920618972498i</v>
      </c>
      <c r="N157" s="246">
        <f t="shared" ca="1" si="176"/>
        <v>2.6060849022489734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0,0143636033518511-0,00188676947684721i</v>
      </c>
      <c r="G158" s="229" t="str">
        <f t="shared" si="178"/>
        <v>-5,02186278137599+0,662501119977683i</v>
      </c>
      <c r="H158" s="229" t="str">
        <f t="shared" si="179"/>
        <v>0,00202504771035798-0,00728927757950695i</v>
      </c>
      <c r="I158" s="229" t="str">
        <f t="shared" si="174"/>
        <v>-0,00201108823177782+0,0067711331476791i</v>
      </c>
      <c r="J158" s="255" t="str">
        <f ca="1">IMPRODUCT(1/N_FFT2,BU100)</f>
        <v>0,0202660521538621+0,000293329691368603i</v>
      </c>
      <c r="K158" s="254" t="str">
        <f t="shared" ca="1" si="175"/>
        <v>-0,000042742993387652+0,000136634225621267i</v>
      </c>
      <c r="N158" s="246">
        <f t="shared" ca="1" si="176"/>
        <v>2.6228057269883269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0,0139516048405294-0,00168450943372522i</v>
      </c>
      <c r="G159" s="229" t="str">
        <f t="shared" si="178"/>
        <v>-5,02009658898575+0,714824746632458i</v>
      </c>
      <c r="H159" s="229" t="str">
        <f t="shared" si="179"/>
        <v>0,00202420879874629-0,00716557892995123i</v>
      </c>
      <c r="I159" s="229" t="str">
        <f t="shared" si="174"/>
        <v>-0,00200884538112862+0,00666946913865166i</v>
      </c>
      <c r="J159" s="255" t="str">
        <f ca="1">IMPRODUCT(1/N_FFT2,BV100)</f>
        <v>0,0862854885395457+0,00445092784723238i</v>
      </c>
      <c r="K159" s="254" t="str">
        <f t="shared" ca="1" si="175"/>
        <v>-0,000203019531026574+0,000566537177080332i</v>
      </c>
      <c r="N159" s="246">
        <f t="shared" ca="1" si="176"/>
        <v>2.6462060634028841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0,0135561240976189-0,0014956955105191i</v>
      </c>
      <c r="G160" s="229" t="str">
        <f t="shared" si="178"/>
        <v>-5,01689045592495+0,766632060070817i</v>
      </c>
      <c r="H160" s="229" t="str">
        <f t="shared" si="179"/>
        <v>0,00202340798129923-0,00704600952792193i</v>
      </c>
      <c r="I160" s="229" t="str">
        <f t="shared" si="174"/>
        <v>-0,0020068184002156+0,00657075490348355i</v>
      </c>
      <c r="J160" s="255" t="str">
        <f ca="1">IMPRODUCT(1/N_FFT2,BW100)</f>
        <v>0,0381538308001532-0,000284966247869563i</v>
      </c>
      <c r="K160" s="254" t="str">
        <f t="shared" ca="1" si="175"/>
        <v>-0,0000746953663179439+0,000251271346326453i</v>
      </c>
      <c r="N160" s="246">
        <f t="shared" ca="1" si="176"/>
        <v>2.68124200928884</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0,0131763448043815-0,00131934125203217i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0,00202264301153232-0,00693036600730012i</v>
      </c>
      <c r="I161" s="229" t="str">
        <f t="shared" si="174"/>
        <v>-0,00200498572458187+0,00647486246488823i</v>
      </c>
      <c r="J161" s="255" t="str">
        <f ca="1">IMPRODUCT(1/N_FFT2,BX100)</f>
        <v>-0,024953246063038-0,00445155315781199i</v>
      </c>
      <c r="K161" s="254" t="str">
        <f t="shared" ca="1" si="175"/>
        <v>0,0000788540965903415-0,000152643535777054i</v>
      </c>
      <c r="N161" s="246">
        <f t="shared" ca="1" si="176"/>
        <v>2.7393497896126462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0,012811496481496-0,00115454174009602i</v>
      </c>
      <c r="G162" s="229" t="str">
        <f t="shared" si="178"/>
        <v>-5,00637060045144+0,868562316628845i</v>
      </c>
      <c r="H162" s="229" t="str">
        <f t="shared" si="180"/>
        <v>0,00202191180523412-0,00681845813816609i</v>
      </c>
      <c r="I162" s="229" t="str">
        <f t="shared" si="174"/>
        <v>-0,0020033281114399+0,00638167140332028i</v>
      </c>
      <c r="J162" s="255" t="str">
        <f ca="1">IMPRODUCT(1/N_FFT2,BY100)</f>
        <v>0,0202646209039849+0,000276601291585653i</v>
      </c>
      <c r="K162" s="254" t="str">
        <f t="shared" ca="1" si="175"/>
        <v>-0,0000423618632772592+0,000128768028578993i</v>
      </c>
      <c r="N162" s="246">
        <f t="shared" ca="1" si="176"/>
        <v>2.8540146787964336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0,0124608517853327-0,00100046609189393i</v>
      </c>
      <c r="G163" s="229" t="str">
        <f t="shared" si="178"/>
        <v>-4,99916087119915+0,918625291377436i</v>
      </c>
      <c r="H163" s="229" t="str">
        <f t="shared" si="180"/>
        <v>0,00202121242659249-0,00671010778334096i</v>
      </c>
      <c r="I163" s="229" t="str">
        <f t="shared" si="174"/>
        <v>-0,00200182837100226+0,00629106828247008i</v>
      </c>
      <c r="J163" s="255" t="str">
        <f ca="1">IMPRODUCT(1/N_FFT2,BZ100)</f>
        <v>0,080622628407875+0,00445216011965344i</v>
      </c>
      <c r="K163" s="254" t="str">
        <f t="shared" ca="1" si="175"/>
        <v>-0,000189401508208887+0,000498289999986387i</v>
      </c>
      <c r="N163" s="246">
        <f t="shared" ca="1" si="176"/>
        <v>3.1801742316290138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0,0121237239508464-0,00085635071540248i</v>
      </c>
      <c r="G164" s="229" t="str">
        <f t="shared" si="178"/>
        <v>-4,99071904854426+0,968051643236041i</v>
      </c>
      <c r="H164" s="229" t="str">
        <f t="shared" si="180"/>
        <v>0,00202054307569466-0,00660514795279947i</v>
      </c>
      <c r="I164" s="229" t="str">
        <f t="shared" si="174"/>
        <v>-0,00200047113103002+0,00620294612830994i</v>
      </c>
      <c r="J164" s="255" t="str">
        <f ca="1">IMPRODUCT(1/N_FFT2,CA100)</f>
        <v>0,0381552200422955-0,000268234867136213i</v>
      </c>
      <c r="K164" s="254" t="str">
        <f t="shared" ca="1" si="175"/>
        <v>-0,0000746645697621299+0,000237211370544212i</v>
      </c>
      <c r="N164" s="246">
        <f t="shared" ca="1" si="176"/>
        <v>11.718510151042306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0,0117994643770903-0,000721493239189523i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0,00201990207724619-0,00650342194541149i</v>
      </c>
      <c r="I165" s="229" t="str">
        <f t="shared" si="174"/>
        <v>-0,0019992426302329+0,00611720395583792i</v>
      </c>
      <c r="J165" s="255" t="str">
        <f ca="1">IMPRODUCT(1/N_FFT2,CB100)</f>
        <v>-0,0196012958769439-0,00445274872867594i</v>
      </c>
      <c r="K165" s="254" t="str">
        <f t="shared" ca="1" si="175"/>
        <v>0,0000664261184624034-0,000111002999597906i</v>
      </c>
      <c r="N165" s="246">
        <f t="shared" ref="N165:N228" ca="1" si="185">Ioutput2+O165</f>
        <v>16.824463945068619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0,0114874603505568-0,00059524704350403i</v>
      </c>
      <c r="G166" s="229" t="str">
        <f t="shared" si="184"/>
        <v>-4,97033639481532+1,06490470124047i</v>
      </c>
      <c r="H166" s="229" t="str">
        <f t="shared" si="180"/>
        <v>0,00201928787037296-0,00640478256875026i</v>
      </c>
      <c r="I166" s="229" t="str">
        <f t="shared" ref="I166:I229" si="317">IMDIV(IMPRODUCT(-1,H166),IMSUM(1,IMPRODUCT(F166,G166,-1)))</f>
        <v>-0,00199813053676288+0,00603374633839083i</v>
      </c>
      <c r="J166" s="255" t="str">
        <f ca="1">IMPRODUCT(1/N_FFT2,CC100)</f>
        <v>0,0202632736775204+0,000259867018821716i</v>
      </c>
      <c r="K166" s="254" t="str">
        <f t="shared" ref="K166:K229" ca="1" si="318">IMPRODUCT(I166,J166)</f>
        <v>-0,000042056637583121+0,000121744205129745i</v>
      </c>
      <c r="N166" s="246">
        <f t="shared" ca="1" si="185"/>
        <v>17.153766647759731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0,0111871329009933-0,000477016328082489i</v>
      </c>
      <c r="G167" s="229" t="str">
        <f t="shared" si="184"/>
        <v>-4,95849153516891+1,11229252601195i</v>
      </c>
      <c r="H167" s="229" t="str">
        <f t="shared" si="180"/>
        <v>0,00201869899938778-0,00630909142880878i</v>
      </c>
      <c r="I167" s="229" t="str">
        <f t="shared" si="317"/>
        <v>-0,00199712378856152+0,00595248301502002i</v>
      </c>
      <c r="J167" s="255" t="str">
        <f ca="1">IMPRODUCT(1/N_FFT2,CD100)</f>
        <v>0,0755520133346887+0,00445331898121207i</v>
      </c>
      <c r="K167" s="254" t="str">
        <f t="shared" ca="1" si="318"/>
        <v>-0,000177395028700555+0,000440828246849869i</v>
      </c>
      <c r="N167" s="246">
        <f t="shared" ca="1" si="185"/>
        <v>17.269012324465265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0,0108979347839776-0,000366251659536008i</v>
      </c>
      <c r="G168" s="229" t="str">
        <f t="shared" si="184"/>
        <v>-4,94560646581725+1,15896566214393i</v>
      </c>
      <c r="H168" s="229" t="str">
        <f t="shared" si="180"/>
        <v>0,00201813410541795-0,00621621828242723i</v>
      </c>
      <c r="I168" s="229" t="str">
        <f t="shared" si="317"/>
        <v>-0,00199621245276465+0,00587332853196658i</v>
      </c>
      <c r="J168" s="255" t="str">
        <f ca="1">IMPRODUCT(1/N_FFT2,CE100)</f>
        <v>0,0381565252454332-0,000251497790856123i</v>
      </c>
      <c r="K168" s="254" t="str">
        <f t="shared" ca="1" si="318"/>
        <v>-0,0000746914016984007+0,000224607851426656i</v>
      </c>
      <c r="N168" s="246">
        <f t="shared" ca="1" si="185"/>
        <v>17.327323286342832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0,0106193485843303-0,000262445947710134i</v>
      </c>
      <c r="G169" s="229" t="str">
        <f t="shared" si="184"/>
        <v>-4,93172638758914+1,20491000853959i</v>
      </c>
      <c r="H169" s="229" t="str">
        <f t="shared" si="180"/>
        <v>0,00201759191880208-0,00612604044606679i</v>
      </c>
      <c r="I169" s="229" t="str">
        <f t="shared" si="317"/>
        <v>-0,00199538760174597+0,00579620191473899i</v>
      </c>
      <c r="J169" s="255" t="str">
        <f ca="1">IMPRODUCT(1/N_FFT2,CF100)</f>
        <v>-0,0147858714907595-0,00445387087364508i</v>
      </c>
      <c r="K169" s="254" t="str">
        <f t="shared" ca="1" si="318"/>
        <v>0,0000553190795394925-0,000076814697924776i</v>
      </c>
      <c r="N169" s="246">
        <f t="shared" ca="1" si="185"/>
        <v>17.362453259696707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0,0103508849343554-0,000165130806144639i</v>
      </c>
      <c r="G170" s="229" t="str">
        <f t="shared" si="184"/>
        <v>-4,91689535812515+1,25011335514385i</v>
      </c>
      <c r="H170" s="229" t="str">
        <f t="shared" si="180"/>
        <v>0,00201707125217597-0,00603844225529465i</v>
      </c>
      <c r="I170" s="229" t="str">
        <f t="shared" si="317"/>
        <v>-0,00199464120370675+0,00572102636770653i</v>
      </c>
      <c r="J170" s="255" t="str">
        <f ca="1">IMPRODUCT(1/N_FFT2,CG100)</f>
        <v>0,0202620105048857+0,000243127227763366i</v>
      </c>
      <c r="K170" s="254" t="str">
        <f t="shared" ca="1" si="318"/>
        <v>-0,0000418063783037256+0,000115434544774958i</v>
      </c>
      <c r="N170" s="246">
        <f t="shared" ca="1" si="185"/>
        <v>17.385904668309237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0,0100920808409043-0,0000738732568016128i</v>
      </c>
      <c r="G171" s="229" t="str">
        <f t="shared" si="184"/>
        <v>-4,90115628438484+1,29456525860327i</v>
      </c>
      <c r="H171" s="229" t="str">
        <f t="shared" si="180"/>
        <v>0,00201657099417665-0,0059533145699785i</v>
      </c>
      <c r="I171" s="229" t="str">
        <f t="shared" si="317"/>
        <v>-0,00199396602599719+0,00564772899847663i</v>
      </c>
      <c r="J171" s="255" t="str">
        <f ca="1">IMPRODUCT(1/N_FFT2,CH100)</f>
        <v>0,0709685721429066+0,00445440440256742i</v>
      </c>
      <c r="K171" s="254" t="str">
        <f t="shared" ca="1" si="318"/>
        <v>-0,000166666190681808+0,000391929331827203i</v>
      </c>
      <c r="N171" s="246">
        <f t="shared" ca="1" si="185"/>
        <v>17.402656286403914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0,00984249811534072+0,0000117272563293934i</v>
      </c>
      <c r="G172" s="229" t="str">
        <f t="shared" si="184"/>
        <v>-4,88455091979713+1,33825692495762i</v>
      </c>
      <c r="H172" s="229" t="str">
        <f t="shared" si="180"/>
        <v>0,00201609010370169-0,00587055432074407i</v>
      </c>
      <c r="I172" s="229" t="str">
        <f t="shared" si="317"/>
        <v>-0,00199335554959431+0,00557624056463185i</v>
      </c>
      <c r="J172" s="255" t="str">
        <f ca="1">IMPRODUCT(1/N_FFT2,CI100)</f>
        <v>0,0381577463805351-0,000234755373990605i</v>
      </c>
      <c r="K172" s="254" t="str">
        <f t="shared" ca="1" si="318"/>
        <v>-0,0000747529030684401+0,000213244724149615i</v>
      </c>
      <c r="N172" s="246">
        <f t="shared" ca="1" si="185"/>
        <v>17.415210832859728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0,00960172190061825+0,0000920415762287216i</v>
      </c>
      <c r="G173" s="229" t="str">
        <f t="shared" si="184"/>
        <v>-4,86711986546085+1,38118109903531i</v>
      </c>
      <c r="H173" s="229" t="str">
        <f t="shared" si="180"/>
        <v>0,00201562760466826-0,00579006409273902i</v>
      </c>
      <c r="I173" s="229" t="str">
        <f t="shared" si="317"/>
        <v>-0,00199280389336768+0,00550649524067736i</v>
      </c>
      <c r="J173" s="255" t="str">
        <f ca="1">IMPRODUCT(1/N_FFT2,CJ100)</f>
        <v>-0,0104137316508888-0,00445491956470621i</v>
      </c>
      <c r="K173" s="254" t="str">
        <f t="shared" ca="1" si="318"/>
        <v>0,0000452835183590326-0,000048465382720124i</v>
      </c>
      <c r="N173" s="246">
        <f t="shared" ca="1" si="185"/>
        <v>17.424963168588118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0,00936935928985572+0,000167413292475382i</v>
      </c>
      <c r="G174" s="229" t="str">
        <f t="shared" si="184"/>
        <v>-4,84890257486787+1,42333196022826i</v>
      </c>
      <c r="H174" s="229" t="str">
        <f t="shared" si="180"/>
        <v>0,00201518258122265-0,00571175174317096i</v>
      </c>
      <c r="I174" s="229" t="str">
        <f t="shared" si="317"/>
        <v>-0,001992305746942+0,00543843040328275i</v>
      </c>
      <c r="J174" s="255" t="str">
        <f ca="1">IMPRODUCT(1/N_FFT2,CK100)</f>
        <v>0,0202608314146363+0,000226382273979885i</v>
      </c>
      <c r="K174" s="254" t="str">
        <f t="shared" ca="1" si="318"/>
        <v>-0,0000415969351067794+0,000109736098855688i</v>
      </c>
      <c r="N174" s="246">
        <f t="shared" ca="1" si="185"/>
        <v>17.432751940383923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0,00914503803100103+0,000238160976487109i</v>
      </c>
      <c r="G175" s="229" t="str">
        <f t="shared" si="184"/>
        <v>-4,82993736167658+1,46470502432547i</v>
      </c>
      <c r="H175" s="229" t="str">
        <f t="shared" si="180"/>
        <v>0,00201475417335621-0,00563553004946735i</v>
      </c>
      <c r="I175" s="229" t="str">
        <f t="shared" si="317"/>
        <v>-0,00199185631111875+0,00537198643311358i</v>
      </c>
      <c r="J175" s="255" t="str">
        <f ca="1">IMPRODUCT(1/N_FFT2,CL100)</f>
        <v>0,0667892327846945+0,00445541635699484i</v>
      </c>
      <c r="K175" s="254" t="str">
        <f t="shared" ca="1" si="318"/>
        <v>-0,000156968991060622+0,000349916303208102i</v>
      </c>
      <c r="N175" s="246">
        <f t="shared" ca="1" si="185"/>
        <v>17.439111580052852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0,00892840531239628+0,00030458021465842i</v>
      </c>
      <c r="G176" s="229" t="str">
        <f t="shared" si="184"/>
        <v>-4,8102614101153+1,50529705109272i</v>
      </c>
      <c r="H176" s="229" t="str">
        <f t="shared" si="180"/>
        <v>0,00201434157288884-0,00556131638523401i</v>
      </c>
      <c r="I176" s="229" t="str">
        <f t="shared" si="317"/>
        <v>-0,00199145124495177+0,00530710653172792i</v>
      </c>
      <c r="J176" s="255" t="str">
        <f ca="1">IMPRODUCT(1/N_FFT2,CM100)</f>
        <v>0,0381588834193192-0,000218007972070639i</v>
      </c>
      <c r="K176" s="254" t="str">
        <f t="shared" ca="1" si="318"/>
        <v>-0,0000748345643588278+0,000202947411685503i</v>
      </c>
      <c r="N176" s="246">
        <f t="shared" ca="1" si="185"/>
        <v>17.444398725296089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0,0087191266242942+0,000366945459298295i</v>
      </c>
      <c r="G177" s="229" t="str">
        <f t="shared" si="184"/>
        <v>-4,78991078764139+1,54510595729422i</v>
      </c>
      <c r="H177" s="229" t="str">
        <f t="shared" si="180"/>
        <v>0,00201394401978487-0,00548903242148544i</v>
      </c>
      <c r="I177" s="229" t="str">
        <f t="shared" si="317"/>
        <v>-0,00199108661868637+0,00524373655217755i</v>
      </c>
      <c r="J177" s="255" t="str">
        <f ca="1">IMPRODUCT(1/N_FFT2,CN100)</f>
        <v>-0,00641058249758914-0,00445589477575457i</v>
      </c>
      <c r="K177" s="254" t="str">
        <f t="shared" ca="1" si="318"/>
        <v>0,000036129563337216-0,0000247433333010784i</v>
      </c>
      <c r="N177" s="246">
        <f t="shared" ca="1" si="185"/>
        <v>17.448860452612273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0,00851688469161561+0,000425511715157799i</v>
      </c>
      <c r="G178" s="229" t="str">
        <f t="shared" si="184"/>
        <v>-4,76892045952365+1,58413073486214i</v>
      </c>
      <c r="H178" s="229" t="str">
        <f t="shared" si="180"/>
        <v>0,00201356079877044-0,00541860385087574i</v>
      </c>
      <c r="I178" s="229" t="str">
        <f t="shared" si="317"/>
        <v>-0,00199075887187099+0,00518182484209134i</v>
      </c>
      <c r="J178" s="255" t="str">
        <f ca="1">IMPRODUCT(1/N_FFT2,CO100)</f>
        <v>0,0202597364335271+0,0002096325129314i</v>
      </c>
      <c r="K178" s="254" t="str">
        <f t="shared" ca="1" si="318"/>
        <v>-0,00004141852901003+0,000104565077760523i</v>
      </c>
      <c r="N178" s="246">
        <f t="shared" ca="1" si="185"/>
        <v>17.452673334503228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0,00832137847348517+0,000480516077464683i</v>
      </c>
      <c r="G179" s="229" t="str">
        <f t="shared" si="184"/>
        <v>-4,74732430505235+1,62237137393109i</v>
      </c>
      <c r="H179" s="229" t="str">
        <f t="shared" si="180"/>
        <v>0,00201319123622432-0,00534996013289313i</v>
      </c>
      <c r="I179" s="229" t="str">
        <f t="shared" si="317"/>
        <v>-0,0019904647760363+0,00512132209814801i</v>
      </c>
      <c r="J179" s="255" t="str">
        <f ca="1">IMPRODUCT(1/N_FFT2,CP100)</f>
        <v>0,0629473083016004+0,00445635481854418i</v>
      </c>
      <c r="K179" s="254" t="str">
        <f t="shared" ca="1" si="318"/>
        <v>-0,000148116828330032+0,00031350322372809i</v>
      </c>
      <c r="N179" s="246">
        <f t="shared" ca="1" si="185"/>
        <v>17.455966904079027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0,00813232222532157+0,000532179135720522i</v>
      </c>
      <c r="G180" s="229" t="str">
        <f t="shared" si="184"/>
        <v>-4,72515513511598+1,65982879046627i</v>
      </c>
      <c r="H180" s="229" t="str">
        <f t="shared" si="180"/>
        <v>0,00201283469731719-0,00528303425818058i</v>
      </c>
      <c r="I180" s="229" t="str">
        <f t="shared" si="317"/>
        <v>-0,00199020140141222+0,0050621812309528i</v>
      </c>
      <c r="J180" s="255" t="str">
        <f ca="1">IMPRODUCT(1/N_FFT2,CQ100)</f>
        <v>0,0381599363365143-0,000201255940660599i</v>
      </c>
      <c r="K180" s="254" t="str">
        <f t="shared" ca="1" si="318"/>
        <v>-0,000074927164729302+0,000193573053352202i</v>
      </c>
      <c r="N180" s="246">
        <f t="shared" ca="1" si="185"/>
        <v>17.458838335036511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0,00794944461949816+0,000580706256039333i</v>
      </c>
      <c r="G181" s="229" t="str">
        <f t="shared" si="184"/>
        <v>-4,70244471091289+1,69650475822567i</v>
      </c>
      <c r="H181" s="229" t="str">
        <f t="shared" si="180"/>
        <v>0,00201249058337683-0,00521776253032991i</v>
      </c>
      <c r="I181" s="229" t="str">
        <f t="shared" si="317"/>
        <v>-0,00198996608721724+0,00500435723943251i</v>
      </c>
      <c r="J181" s="255" t="str">
        <f ca="1">IMPRODUCT(1/N_FFT2,CR100)</f>
        <v>-0,00271635275004949-0,00445679648216637i</v>
      </c>
      <c r="K181" s="254" t="str">
        <f t="shared" ca="1" si="318"/>
        <v>0,0000277088515937244-0,0000047247256924224i</v>
      </c>
      <c r="N181" s="246">
        <f t="shared" ca="1" si="185"/>
        <v>17.461361947899157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0,00777248792082374+0,000626288753493004i</v>
      </c>
      <c r="G182" s="229" t="str">
        <f t="shared" si="184"/>
        <v>-4,67922376359295+1,73240184480924i</v>
      </c>
      <c r="H182" s="229" t="str">
        <f t="shared" si="180"/>
        <v>0,00201215832945934-0,00515408436365682i</v>
      </c>
      <c r="I182" s="229" t="str">
        <f t="shared" si="317"/>
        <v>-0,00198975641511286+0,00494780709395193i</v>
      </c>
      <c r="J182" s="255" t="str">
        <f ca="1">IMPRODUCT(1/N_FFT2,CS100)</f>
        <v>0,02025872558634+0,000192878299975548i</v>
      </c>
      <c r="K182" s="254" t="str">
        <f t="shared" ca="1" si="318"/>
        <v>-0,0000412642538183195+0,0000998524853358061i</v>
      </c>
      <c r="N182" s="246">
        <f t="shared" ca="1" si="185"/>
        <v>17.46359555146816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0,00760120721331199+0,000669104964761276i</v>
      </c>
      <c r="G183" s="229" t="str">
        <f t="shared" si="184"/>
        <v>-4,65552201464976+1,76752335155985i</v>
      </c>
      <c r="H183" s="229" t="str">
        <f t="shared" si="180"/>
        <v>0,00201183740210775-0,00509194209560707i</v>
      </c>
      <c r="I183" s="229" t="str">
        <f t="shared" si="317"/>
        <v>-0,00198957018546315+0,00489248962742822i</v>
      </c>
      <c r="J183" s="255" t="str">
        <f ca="1">IMPRODUCT(1/N_FFT2,CT100)</f>
        <v>0,05938850022625+0,00445721976403148i</v>
      </c>
      <c r="K183" s="254" t="str">
        <f t="shared" ca="1" si="318"/>
        <v>-0,000139964490872211+0,000281689669792873i</v>
      </c>
      <c r="N183" s="246">
        <f t="shared" ca="1" si="185"/>
        <v>17.465584783902393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0,00743536967492972+0,000709321230341562i</v>
      </c>
      <c r="G184" s="229" t="str">
        <f t="shared" si="184"/>
        <v>-4,63136819690346+1,80187325709282i</v>
      </c>
      <c r="H184" s="229" t="str">
        <f t="shared" si="180"/>
        <v>0,00201152729728208-0,00503128081257499i</v>
      </c>
      <c r="I184" s="229" t="str">
        <f t="shared" si="317"/>
        <v>-0,00198940539608474+0,00483836543379408i</v>
      </c>
      <c r="J184" s="255" t="str">
        <f ca="1">IMPRODUCT(1/N_FFT2,CU100)</f>
        <v>0,0381609051081341-0,000184499635156085i</v>
      </c>
      <c r="K184" s="254" t="str">
        <f t="shared" ca="1" si="318"/>
        <v>-0,0000750248338843129+0,000185003448767247i</v>
      </c>
      <c r="N184" s="246">
        <f t="shared" ca="1" si="185"/>
        <v>17.46736615272841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0,00727475389721474+0,000747092794646378i</v>
      </c>
      <c r="G185" s="229" t="str">
        <f t="shared" si="184"/>
        <v>-4,60679007593472+1,83545616424259i</v>
      </c>
      <c r="H185" s="229" t="str">
        <f t="shared" si="180"/>
        <v>0,00201122753844581-0,00497204818802814i</v>
      </c>
      <c r="I185" s="229" t="str">
        <f t="shared" si="317"/>
        <v>-0,00198926022320846+0,00478539677321741i</v>
      </c>
      <c r="J185" s="255" t="str">
        <f ca="1">IMPRODUCT(1/N_FFT2,CV100)</f>
        <v>0,000718203250329215-0,00445762466124043i</v>
      </c>
      <c r="K185" s="254" t="str">
        <f t="shared" ca="1" si="318"/>
        <v>0,0000199028095120554+0,0000123042629452384i</v>
      </c>
      <c r="N185" s="246">
        <f t="shared" ca="1" si="185"/>
        <v>17.468969207014467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0,00711914924685382+0,00078256463148666i</v>
      </c>
      <c r="G186" s="229" t="str">
        <f t="shared" si="184"/>
        <v>-4,58181447184748+1,86827725022675i</v>
      </c>
      <c r="H186" s="229" t="str">
        <f t="shared" si="180"/>
        <v>0,00201093767479538-0,00491419433193622i</v>
      </c>
      <c r="I186" s="229" t="str">
        <f t="shared" si="317"/>
        <v>-0,0019891330044076+0,00473354748354363i</v>
      </c>
      <c r="J186" s="255" t="str">
        <f ca="1">IMPRODUCT(1/N_FFT2,CW100)</f>
        <v>0,0202577988958979+0,000176119991021108i</v>
      </c>
      <c r="K186" s="254" t="str">
        <f t="shared" ca="1" si="318"/>
        <v>-0,000041129128720782+0,0000955409268989344i</v>
      </c>
      <c r="N186" s="246">
        <f t="shared" ca="1" si="185"/>
        <v>17.470418117576127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0,00696835526649402+0,000815872201699382i</v>
      </c>
      <c r="G187" s="229" t="str">
        <f t="shared" si="184"/>
        <v>-4,55646728125243+1,90034221983851i</v>
      </c>
      <c r="H187" s="229" t="str">
        <f t="shared" si="180"/>
        <v>0,0020106572796209-0,00485767165059367i</v>
      </c>
      <c r="I187" s="229" t="str">
        <f t="shared" si="317"/>
        <v>-0,00198902222327671+0,0046827828974739i</v>
      </c>
      <c r="J187" s="255" t="str">
        <f ca="1">IMPRODUCT(1/N_FFT2,CX100)</f>
        <v>0,0560679979402156+0,00445801117150668i</v>
      </c>
      <c r="K187" s="254" t="str">
        <f t="shared" ca="1" si="318"/>
        <v>-0,000132396392388401+0,000253687178558301i</v>
      </c>
      <c r="N187" s="246">
        <f t="shared" ca="1" si="185"/>
        <v>17.47173284522469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0,00682218111223989+0,000847142149015371i</v>
      </c>
      <c r="G188" s="229" t="str">
        <f t="shared" si="184"/>
        <v>-4,53077349937795+1,93165726148928i</v>
      </c>
      <c r="H188" s="229" t="str">
        <f t="shared" si="180"/>
        <v>0,00201038594878673-0,00480243471600904i</v>
      </c>
      <c r="I188" s="229" t="str">
        <f t="shared" si="317"/>
        <v>-0,00198892649566904+0,00463306976503747i</v>
      </c>
      <c r="J188" s="255" t="str">
        <f ca="1">IMPRODUCT(1/N_FFT2,CY100)</f>
        <v>0,0381617897119331-0,00016773941157262i</v>
      </c>
      <c r="K188" s="254" t="str">
        <f t="shared" ca="1" si="318"/>
        <v>-0,0000751238462840516+0,00017713985545412i</v>
      </c>
      <c r="N188" s="246">
        <f t="shared" ca="1" si="185"/>
        <v>17.472930017119378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0,00668044502545216+0,00087649293967104i</v>
      </c>
      <c r="G189" s="229" t="str">
        <f t="shared" si="184"/>
        <v>-4,50475724222564+1,96222900593363i</v>
      </c>
      <c r="H189" s="229" t="str">
        <f t="shared" si="180"/>
        <v>0,00201012329932235-0,00474844014410749i</v>
      </c>
      <c r="I189" s="229" t="str">
        <f t="shared" si="317"/>
        <v>-0,0019888445573245+0,00458437618095627i</v>
      </c>
      <c r="J189" s="255" t="str">
        <f ca="1">IMPRODUCT(1/N_FFT2,CZ100)</f>
        <v>0,00393399339286848-0,00445837929232102i</v>
      </c>
      <c r="K189" s="254" t="str">
        <f t="shared" ca="1" si="318"/>
        <v>0,0000126147864854281+0,0000269019289963265i</v>
      </c>
      <c r="N189" s="246">
        <f t="shared" ca="1" si="185"/>
        <v>17.474023592896462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0,0065429738366217+0,000904035450736762i</v>
      </c>
      <c r="G190" s="229" t="str">
        <f t="shared" si="184"/>
        <v>-4,47844176870016+1,99206448751849i</v>
      </c>
      <c r="H190" s="229" t="str">
        <f t="shared" si="180"/>
        <v>0,00200986896811432-0,00469564648106096i</v>
      </c>
      <c r="I190" s="229" t="str">
        <f t="shared" si="317"/>
        <v>-0,00198877525273772+0,00453667151653398i</v>
      </c>
      <c r="J190" s="255" t="str">
        <f ca="1">IMPRODUCT(1/N_FFT2,DA100)</f>
        <v>0,020256956383538+0,000159357941590565i</v>
      </c>
      <c r="K190" s="254" t="str">
        <f t="shared" ca="1" si="318"/>
        <v>-0,0000410094881859152+0,0000915822299063055i</v>
      </c>
      <c r="N190" s="246">
        <f t="shared" ca="1" si="185"/>
        <v>17.475025377136603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0,00640960249923911+0,000929873511658824i</v>
      </c>
      <c r="G191" s="229" t="str">
        <f t="shared" si="184"/>
        <v>-4,45184950265067+2,02117110780748i</v>
      </c>
      <c r="H191" s="229" t="str">
        <f t="shared" si="180"/>
        <v>0,00200962261069115-0,00464401409712024i</v>
      </c>
      <c r="I191" s="229" t="str">
        <f t="shared" si="317"/>
        <v>-0,0019887175251341+0,00448992635573592i</v>
      </c>
      <c r="J191" s="255" t="str">
        <f ca="1">IMPRODUCT(1/N_FFT2,DB100)</f>
        <v>0,0529483357051035+0,00445872902137023i</v>
      </c>
      <c r="K191" s="254" t="str">
        <f t="shared" ca="1" si="318"/>
        <v>-0,000125318648089558+0,000228866975430074i</v>
      </c>
      <c r="N191" s="246">
        <f t="shared" ca="1" si="185"/>
        <v>17.475945417984377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0,00628017365171694+0,000954104403084966i</v>
      </c>
      <c r="G192" s="229" t="str">
        <f t="shared" si="184"/>
        <v>-4,42500205477097+2,04955660144069i</v>
      </c>
      <c r="H192" s="229" t="str">
        <f t="shared" si="180"/>
        <v>0,0020093839000936-0,00459350508737716i</v>
      </c>
      <c r="I192" s="229" t="str">
        <f t="shared" si="317"/>
        <v>-0,00198867040743613+0,00444411243515237i</v>
      </c>
      <c r="J192" s="255" t="str">
        <f ca="1">IMPRODUCT(1/N_FFT2,DC100)</f>
        <v>0,0381625901283874-0,000150975625474507i</v>
      </c>
      <c r="K192" s="254" t="str">
        <f t="shared" ca="1" si="318"/>
        <v>-0,000075221861004862+0,000169899082105815i</v>
      </c>
      <c r="N192" s="246">
        <f t="shared" ca="1" si="185"/>
        <v>17.476792320365689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0,00615453720555463+0,000976819316659866i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0,00200915252582392-0,00454408317893614i</v>
      </c>
      <c r="I193" s="229" t="str">
        <f t="shared" si="317"/>
        <v>-0,00198863301411587+0,00439920258756669i</v>
      </c>
      <c r="J193" s="255" t="str">
        <f ca="1">IMPRODUCT(1/N_FFT2,DD100)</f>
        <v>0,00696544139231066-0,00445906035640379i</v>
      </c>
      <c r="K193" s="254" t="str">
        <f t="shared" ca="1" si="318"/>
        <v>5,76460314736941E-06+0,000039509822433277i</v>
      </c>
      <c r="N193" s="246">
        <f t="shared" ca="1" si="185"/>
        <v>17.477573494406258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0,00603254995805074+0,000998103779132482i</v>
      </c>
      <c r="G194" s="229" t="str">
        <f t="shared" si="184"/>
        <v>-4,37062412056909+2,10419662244312i</v>
      </c>
      <c r="H194" s="229" t="str">
        <f t="shared" si="319"/>
        <v>0,00200892819286723-0,00449571364401534i</v>
      </c>
      <c r="I194" s="229" t="str">
        <f t="shared" si="317"/>
        <v>-0,00198860453384062+0,00435517068887013i</v>
      </c>
      <c r="J194" s="255" t="str">
        <f ca="1">IMPRODUCT(1/N_FFT2,DE100)</f>
        <v>0,0202561980676188+0,000142592507705923i</v>
      </c>
      <c r="K194" s="254" t="str">
        <f t="shared" ca="1" si="318"/>
        <v>-0,0000409025820256537+0,0000879356399847255i</v>
      </c>
      <c r="N194" s="246">
        <f t="shared" ca="1" si="185"/>
        <v>17.478295354161908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0,00591407522798771+0,00101803804380687i</v>
      </c>
      <c r="G195" s="229" t="str">
        <f t="shared" si="184"/>
        <v>-4,34313298410357+2,13046800592971i</v>
      </c>
      <c r="H195" s="229" t="str">
        <f t="shared" si="319"/>
        <v>0,00200871062078012-0,00444836321854256i</v>
      </c>
      <c r="I195" s="229" t="str">
        <f t="shared" si="317"/>
        <v>-0,00198858422282975+0,00431199160808943i</v>
      </c>
      <c r="J195" s="255" t="str">
        <f ca="1">IMPRODUCT(1/N_FFT2,DF100)</f>
        <v>0,0499977828317824+0,00445937329532094i</v>
      </c>
      <c r="K195" s="254" t="str">
        <f t="shared" ca="1" si="318"/>
        <v>-0,000118653582342513+0,00020672218061494i</v>
      </c>
      <c r="N195" s="246">
        <f t="shared" ca="1" si="185"/>
        <v>17.478963477875219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0,00579898251281428+0,00103669745208907i</v>
      </c>
      <c r="G196" s="229" t="str">
        <f t="shared" si="184"/>
        <v>-4,31546540768226+2,15605192036444i</v>
      </c>
      <c r="H196" s="229" t="str">
        <f t="shared" si="319"/>
        <v>0,00200849954284069-0,00440200002584294i</v>
      </c>
      <c r="I196" s="229" t="str">
        <f t="shared" si="317"/>
        <v>-0,00198857139884901+0,00426964116030995i</v>
      </c>
      <c r="J196" s="255" t="str">
        <f ca="1">IMPRODUCT(1/N_FFT2,DG100)</f>
        <v>0,038163306339264-0,00013420863287409i</v>
      </c>
      <c r="K196" s="254" t="str">
        <f t="shared" ca="1" si="318"/>
        <v>-0,0000753174367687854+0,000163210507008451i</v>
      </c>
      <c r="N196" s="246">
        <f t="shared" ca="1" si="185"/>
        <v>17.479582738169704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0,0056871471659524+0,00105415276763104i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0,00200829470525577-0,00435659350505188i</v>
      </c>
      <c r="I197" s="229" t="str">
        <f t="shared" si="317"/>
        <v>-0,00198856543577746+0,0042280960622964i</v>
      </c>
      <c r="J197" s="255" t="str">
        <f ca="1">IMPRODUCT(1/N_FFT2,DH100)</f>
        <v>0,00984189052009898-0,00445966783637773i</v>
      </c>
      <c r="K197" s="254" t="str">
        <f t="shared" ca="1" si="318"/>
        <v>-7,15339292836098E-07+0,000050480799868052i</v>
      </c>
      <c r="N197" s="246">
        <f t="shared" ca="1" si="185"/>
        <v>17.480157408554057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0,00557845009294705+0,00107047048534599i</v>
      </c>
      <c r="G198" s="229" t="str">
        <f t="shared" si="321"/>
        <v>-4,25967171046198+2,20519333990699i</v>
      </c>
      <c r="H198" s="229" t="str">
        <f t="shared" si="319"/>
        <v>0,00200809586642066-0,00431211434391466i</v>
      </c>
      <c r="I198" s="229" t="str">
        <f t="shared" si="317"/>
        <v>-0,00198856575868826+0,00418733389062767i</v>
      </c>
      <c r="J198" s="255" t="str">
        <f ca="1">IMPRODUCT(1/N_FFT2,DI100)</f>
        <v>0,0202555239659061+0,00012582404546305i</v>
      </c>
      <c r="K198" s="254" t="str">
        <f t="shared" ca="1" si="318"/>
        <v>-0,0000408063086727136+0,0000845664325864321i</v>
      </c>
      <c r="N198" s="246">
        <f t="shared" ca="1" si="185"/>
        <v>17.480691251111129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0,00547277746526269+0,0010857131173643i</v>
      </c>
      <c r="G199" s="229" t="str">
        <f t="shared" si="321"/>
        <v>-4,23157928013856+2,22876924300528i</v>
      </c>
      <c r="H199" s="229" t="str">
        <f t="shared" si="319"/>
        <v>0,00200790279622777-0,00426853441566298i</v>
      </c>
      <c r="I199" s="229" t="str">
        <f t="shared" si="317"/>
        <v>-0,00198857183939207+0,004147333042178i</v>
      </c>
      <c r="J199" s="255" t="str">
        <f ca="1">IMPRODUCT(1/N_FFT2,DJ100)</f>
        <v>0,0471891147928355+0,00445994397749199i</v>
      </c>
      <c r="K199" s="254" t="str">
        <f t="shared" ca="1" si="318"/>
        <v>-0,000112335817826988+0,000186840056012551i</v>
      </c>
      <c r="N199" s="246">
        <f t="shared" ca="1" si="185"/>
        <v>17.481187589131036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0,0053700204506109+0,00109993945781491i</v>
      </c>
      <c r="G200" s="229" t="str">
        <f t="shared" si="321"/>
        <v>-4,20337783032721+2,25169443088341i</v>
      </c>
      <c r="H200" s="229" t="str">
        <f t="shared" si="319"/>
        <v>0,00200771527542021-0,00422582671968223i</v>
      </c>
      <c r="I200" s="229" t="str">
        <f t="shared" si="317"/>
        <v>-0,00198858319239611+0,00410807269678868i</v>
      </c>
      <c r="J200" s="255" t="str">
        <f ca="1">IMPRODUCT(1/N_FFT2,DK100)</f>
        <v>0,0381639383279654-0,000117438789945041i</v>
      </c>
      <c r="K200" s="254" t="str">
        <f t="shared" ca="1" si="318"/>
        <v>-0,0000754097192281166+0,000157013769850862i</v>
      </c>
      <c r="N200" s="246">
        <f t="shared" ca="1" si="185"/>
        <v>17.48164936761378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0,00527007495876816+0,00111320482814949i</v>
      </c>
      <c r="G201" s="229" t="str">
        <f t="shared" si="321"/>
        <v>-4,17508259726245+2,27397840911277i</v>
      </c>
      <c r="H201" s="229" t="str">
        <f t="shared" si="319"/>
        <v>0,00200753309498728-0,00418396532570684i</v>
      </c>
      <c r="I201" s="229" t="str">
        <f t="shared" si="317"/>
        <v>-0,00198859937123784+0,00406953278198698i</v>
      </c>
      <c r="J201" s="255" t="str">
        <f ca="1">IMPRODUCT(1/N_FFT2,DL100)</f>
        <v>0,0125886837081242-0,00446020171681887i</v>
      </c>
      <c r="K201" s="254" t="str">
        <f t="shared" ca="1" si="318"/>
        <v>-6,88291140581882E-06+0,0000600996153619368i</v>
      </c>
      <c r="N201" s="246">
        <f t="shared" ca="1" si="185"/>
        <v>17.482079203933004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0,00517284140191228+0,00112556130457563i</v>
      </c>
      <c r="G202" s="229" t="str">
        <f t="shared" si="321"/>
        <v>-4,14670820783518+2,29563077250983i</v>
      </c>
      <c r="H202" s="229" t="str">
        <f t="shared" si="319"/>
        <v>0,00200735605559871-0,00414292532130162i</v>
      </c>
      <c r="I202" s="229" t="str">
        <f t="shared" si="317"/>
        <v>-0,00198861996515606+0,00403169393962009i</v>
      </c>
      <c r="J202" s="255" t="str">
        <f ca="1">IMPRODUCT(1/N_FFT2,DM100)</f>
        <v>0,0202549340935919+0,00010905291076466i</v>
      </c>
      <c r="K202" s="254" t="str">
        <f t="shared" ca="1" si="318"/>
        <v>-0,0000407190342908648+0,0000814448302369338i</v>
      </c>
      <c r="N202" s="246">
        <f t="shared" ca="1" si="185"/>
        <v>17.482479430471734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0,00507822446857061+0,00113705792902865i</v>
      </c>
      <c r="G203" s="229" t="str">
        <f t="shared" si="321"/>
        <v>-4,11826869802478+2,31666118843298i</v>
      </c>
      <c r="H203" s="229" t="str">
        <f t="shared" si="319"/>
        <v>0,00200718396707469-0,00410268276240467i</v>
      </c>
      <c r="I203" s="229" t="str">
        <f t="shared" si="317"/>
        <v>-0,00198864459606623+0,00399453749428079i</v>
      </c>
      <c r="J203" s="255" t="str">
        <f ca="1">IMPRODUCT(1/N_FFT2,DN100)</f>
        <v>0,0444986600769531+0,00446044105346496i</v>
      </c>
      <c r="K203" s="254" t="str">
        <f t="shared" ca="1" si="318"/>
        <v>-0,000106309418923316+0,0001688813341256i</v>
      </c>
      <c r="N203" s="246">
        <f t="shared" ca="1" si="185"/>
        <v>17.482852130666725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0,00498613291033358+0,00114774090498725i</v>
      </c>
      <c r="G204" s="229" t="str">
        <f t="shared" si="321"/>
        <v>-4,08977753093853+2,33707938116833i</v>
      </c>
      <c r="H204" s="229" t="str">
        <f t="shared" si="319"/>
        <v>0,00200701664788945-0,00406321462672665i</v>
      </c>
      <c r="I204" s="229" t="str">
        <f t="shared" si="317"/>
        <v>-0,0019886729158105+0,00395804542341212i</v>
      </c>
      <c r="J204" s="255" t="str">
        <f ca="1">IMPRODUCT(1/N_FFT2,DO100)</f>
        <v>0,038164486080552-0,000100666452724142i</v>
      </c>
      <c r="K204" s="254" t="str">
        <f t="shared" ca="1" si="318"/>
        <v>-0,0000754982374217247+0,000151256962116068i</v>
      </c>
      <c r="N204" s="246">
        <f t="shared" ca="1" si="185"/>
        <v>17.483199169614171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0,00489647934054431+0,00115765377932628i</v>
      </c>
      <c r="G205" s="229" t="str">
        <f t="shared" si="321"/>
        <v>-4,06124761445502+2,356895117342i</v>
      </c>
      <c r="H205" s="229" t="str">
        <f t="shared" si="319"/>
        <v>0,00200685392470572-0,00402449876981563i</v>
      </c>
      <c r="I205" s="229" t="str">
        <f t="shared" si="317"/>
        <v>-0,00198870460365564+0,00392220032898588i</v>
      </c>
      <c r="J205" s="255" t="str">
        <f ca="1">IMPRODUCT(1/N_FFT2,DP100)</f>
        <v>0,0152280080971414-0,00446066198500016i</v>
      </c>
      <c r="K205" s="254" t="str">
        <f t="shared" ca="1" si="318"/>
        <v>-0,000012788399902228+0,0000685982373933292i</v>
      </c>
      <c r="N205" s="246">
        <f t="shared" ca="1" si="185"/>
        <v>17.483522220160872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0,00480918004422512+0,00116683761129741i</v>
      </c>
      <c r="G206" s="229" t="str">
        <f t="shared" si="321"/>
        <v>-4,03269131847093+2,37611819230059i</v>
      </c>
      <c r="H206" s="229" t="str">
        <f t="shared" si="319"/>
        <v>0,00200669563193808-0,00398651388361062i</v>
      </c>
      <c r="I206" s="229" t="str">
        <f t="shared" si="317"/>
        <v>-0,00198873936401521+0,00388698541065701i</v>
      </c>
      <c r="J206" s="255" t="str">
        <f ca="1">IMPRODUCT(1/N_FFT2,DQ100)</f>
        <v>0,0202544284638345+0,0000922794600761965i</v>
      </c>
      <c r="K206" s="254" t="str">
        <f t="shared" ca="1" si="318"/>
        <v>-0,0000406394680966773+0,0000785451481453772i</v>
      </c>
      <c r="N206" s="246">
        <f t="shared" ca="1" si="185"/>
        <v>17.483822785231226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0,0047241547985526+0,00117533112963639i</v>
      </c>
      <c r="G207" s="229" t="str">
        <f t="shared" si="321"/>
        <v>-4,00412049175022+2,39475841740439i</v>
      </c>
      <c r="H207" s="229" t="str">
        <f t="shared" si="319"/>
        <v>0,00200654161134298-0,00394923945732148i</v>
      </c>
      <c r="I207" s="229" t="str">
        <f t="shared" si="317"/>
        <v>-0,00198877692437414+0,00385238444030324i</v>
      </c>
      <c r="J207" s="255" t="str">
        <f ca="1">IMPRODUCT(1/N_FFT2,DR100)</f>
        <v>0,0419055487171008+0,00446086451046398i</v>
      </c>
      <c r="K207" s="254" t="str">
        <f t="shared" ca="1" si="318"/>
        <v>-0,000100525753322219+0,000152564619438958i</v>
      </c>
      <c r="N207" s="246">
        <f t="shared" ca="1" si="185"/>
        <v>17.484102216999762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0,00464132670323755+0,0011831708787111i</v>
      </c>
      <c r="G208" s="229" t="str">
        <f t="shared" si="321"/>
        <v>-3,9755464783769+2,41282560818178i</v>
      </c>
      <c r="H208" s="229" t="str">
        <f t="shared" si="319"/>
        <v>0,0020063917116339-0,00391265574048448i</v>
      </c>
      <c r="I208" s="229" t="str">
        <f t="shared" si="317"/>
        <v>-0,00198881703339712+0,00381838173786713i</v>
      </c>
      <c r="J208" s="255" t="str">
        <f ca="1">IMPRODUCT(1/N_FFT2,DS100)</f>
        <v>0,0381649495845587-0,0000838919774269457i</v>
      </c>
      <c r="K208" s="254" t="str">
        <f t="shared" ca="1" si="318"/>
        <v>-0,0000755827702179521+0,000145895192313971i</v>
      </c>
      <c r="N208" s="246">
        <f t="shared" ca="1" si="185"/>
        <v>17.484361733406679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0,00456062202020781+0,00119039135454823i</v>
      </c>
      <c r="G209" s="229" t="str">
        <f t="shared" si="321"/>
        <v>-3,94698013381356+2,43032957329563i</v>
      </c>
      <c r="H209" s="229" t="str">
        <f t="shared" si="319"/>
        <v>0,00200624578811946-0,00387674370805292i</v>
      </c>
      <c r="I209" s="229" t="str">
        <f t="shared" si="317"/>
        <v>-0,00198885945920258+0,00378496214842045i</v>
      </c>
      <c r="J209" s="255" t="str">
        <f ca="1">IMPRODUCT(1/N_FFT2,DT100)</f>
        <v>0,0177795666161228-0,00446104862879961i</v>
      </c>
      <c r="K209" s="254" t="str">
        <f t="shared" ca="1" si="318"/>
        <v>-0,0000184761590427288+0,0000761673854206955i</v>
      </c>
      <c r="N209" s="246">
        <f t="shared" ca="1" si="185"/>
        <v>17.484602432428243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0,00448197002203194+0,00119702513150686i</v>
      </c>
      <c r="G210" s="229" t="str">
        <f t="shared" si="321"/>
        <v>-3,9184318405672+2,44728010427603i</v>
      </c>
      <c r="H210" s="229" t="str">
        <f t="shared" si="319"/>
        <v>0,0020061037023635-0,0038414850273937i</v>
      </c>
      <c r="I210" s="229" t="str">
        <f t="shared" si="317"/>
        <v>-0,00198890398778776+0,00375211102037985i</v>
      </c>
      <c r="J210" s="255" t="str">
        <f ca="1">IMPRODUCT(1/N_FFT2,DU100)</f>
        <v>0,0202540070882371+0,0000755040492408844i</v>
      </c>
      <c r="K210" s="254" t="str">
        <f t="shared" ca="1" si="318"/>
        <v>-0,0000405665750417164+0,0000758451128979967i</v>
      </c>
      <c r="N210" s="246">
        <f t="shared" ca="1" si="185"/>
        <v>17.484825304437436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0,00440530284855859+0,00120310298030379i</v>
      </c>
      <c r="G211" s="229" t="str">
        <f t="shared" si="321"/>
        <v>-3,88991152346722+2,463686965976i</v>
      </c>
      <c r="H211" s="229" t="str">
        <f t="shared" si="319"/>
        <v>0,00200596532186509-0,00380686202706973i</v>
      </c>
      <c r="I211" s="229" t="str">
        <f t="shared" si="317"/>
        <v>-0,00198895042158979+0,00371981418480504i</v>
      </c>
      <c r="J211" s="255" t="str">
        <f ca="1">IMPRODUCT(1/N_FFT2,DV100)</f>
        <v>0,0393911093571688+0,00446121433832152i</v>
      </c>
      <c r="K211" s="254" t="str">
        <f t="shared" ca="1" si="318"/>
        <v>-0,0000949418519399744+0,000137654473202996i</v>
      </c>
      <c r="N211" s="246">
        <f t="shared" ca="1" si="185"/>
        <v>17.485031242937698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0,00433055537127921+0,00120865397803782i</v>
      </c>
      <c r="G212" s="229" t="str">
        <f t="shared" si="321"/>
        <v>-3,86142866455744+2,47955988770876i</v>
      </c>
      <c r="H212" s="229" t="str">
        <f t="shared" si="319"/>
        <v>0,0020058305197575-0,00377285766729594i</v>
      </c>
      <c r="I212" s="229" t="str">
        <f t="shared" si="317"/>
        <v>-0,00198899857817098+0,00368805793571696i</v>
      </c>
      <c r="J212" s="255" t="str">
        <f ca="1">IMPRODUCT(1/N_FFT2,DW100)</f>
        <v>0,0381653288293861-0,0000671157202433352i</v>
      </c>
      <c r="K212" s="254" t="str">
        <f t="shared" ca="1" si="318"/>
        <v>-0,0000756632581124221+0,000140889436930602i</v>
      </c>
      <c r="N212" s="246">
        <f t="shared" ca="1" si="185"/>
        <v>17.485221053900887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0,00425766506495536+0,00121370561080737i</v>
      </c>
      <c r="G213" s="229" t="str">
        <f t="shared" si="321"/>
        <v>-3,83299231760857+2,49490855502914i</v>
      </c>
      <c r="H213" s="229" t="str">
        <f t="shared" si="319"/>
        <v>0,00200569917452472-0,00373945551196541i</v>
      </c>
      <c r="I213" s="229" t="str">
        <f t="shared" si="317"/>
        <v>-0,0019890482890164+0,00365682901137643i</v>
      </c>
      <c r="J213" s="255" t="str">
        <f ca="1">IMPRODUCT(1/N_FFT2,DX100)</f>
        <v>0,0202611219067238-0,0044613616383457i</v>
      </c>
      <c r="K213" s="254" t="str">
        <f t="shared" ca="1" si="318"/>
        <v>-0,0000239859131927772+0,000082965322124977i</v>
      </c>
      <c r="N213" s="246">
        <f t="shared" ca="1" si="185"/>
        <v>17.485395463904986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0,00418657188607973+0,00121828386946802i</v>
      </c>
      <c r="G214" s="229" t="str">
        <f t="shared" si="321"/>
        <v>-3,80461112225442+2,50974260212165i</v>
      </c>
      <c r="H214" s="229" t="str">
        <f t="shared" si="319"/>
        <v>0,00200557116973435-0,00370663970214919i</v>
      </c>
      <c r="I214" s="229" t="str">
        <f t="shared" si="317"/>
        <v>-0,00198909939843363+0,00362611457646889i</v>
      </c>
      <c r="J214" s="255" t="str">
        <f ca="1">IMPRODUCT(1/N_FFT2,DY100)</f>
        <v>0,0202536699762869+0,0000587270348571863i</v>
      </c>
      <c r="K214" s="254" t="str">
        <f t="shared" ca="1" si="318"/>
        <v>-0,000040499513723034+0,000073325314018298i</v>
      </c>
      <c r="N214" s="246">
        <f t="shared" ca="1" si="185"/>
        <v>17.485555127234917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0,00411721815776894+0,00122241333903264i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0,00200544639378603-0,00367439493098001i</v>
      </c>
      <c r="I215" s="229" t="str">
        <f t="shared" si="317"/>
        <v>-0,00198915176254572+0,00359590220514383i</v>
      </c>
      <c r="J215" s="255" t="str">
        <f ca="1">IMPRODUCT(1/N_FFT2,DZ100)</f>
        <v>0,0369383760265654+0,00446149052795238i</v>
      </c>
      <c r="K215" s="254" t="str">
        <f t="shared" ca="1" si="318"/>
        <v>-0,0000895191194065114+0,000123952206061101i</v>
      </c>
      <c r="N215" s="246">
        <f t="shared" ca="1" si="185"/>
        <v>17.485700632082725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0,0040495484607106+0,00122611728217665i</v>
      </c>
      <c r="G216" s="229" t="str">
        <f t="shared" si="321"/>
        <v>-3,74804675641078+2,53790507381687i</v>
      </c>
      <c r="H216" s="229" t="str">
        <f t="shared" si="322"/>
        <v>0,00200532473967385-0,00364270641983583i</v>
      </c>
      <c r="I216" s="229" t="str">
        <f t="shared" si="317"/>
        <v>-0,00198920524836811+0,00356617986486016i</v>
      </c>
      <c r="J216" s="255" t="str">
        <f ca="1">IMPRODUCT(1/N_FFT2,EA100)</f>
        <v>0,0381656238064755-0,0000503380375345816i</v>
      </c>
      <c r="K216" s="254" t="str">
        <f t="shared" ca="1" si="318"/>
        <v>-0,0000757397446871916+0,000136205611836937i</v>
      </c>
      <c r="N216" s="246">
        <f t="shared" ca="1" si="185"/>
        <v>17.485832505962474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0,00398350952981302+0,00122941771727449i</v>
      </c>
      <c r="G217" s="229" t="str">
        <f t="shared" si="321"/>
        <v>-3,71987891657738+2,55125244925942i</v>
      </c>
      <c r="H217" s="229" t="str">
        <f t="shared" si="322"/>
        <v>0,00200520610476265-0,00361155989574653i</v>
      </c>
      <c r="I217" s="229" t="str">
        <f t="shared" si="317"/>
        <v>-0,00198925973296318+0,00353693590099416i</v>
      </c>
      <c r="J217" s="255" t="str">
        <f ca="1">IMPRODUCT(1/N_FFT2,EB100)</f>
        <v>0,0226889460563226-0,0044616010062466i</v>
      </c>
      <c r="K217" s="254" t="str">
        <f t="shared" ca="1" si="318"/>
        <v>-0,000029353809998311+0,0000891246310886016i</v>
      </c>
      <c r="N217" s="246">
        <f t="shared" ca="1" si="185"/>
        <v>17.485951220437901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0,00391905015622547+0,00123233549135983i</v>
      </c>
      <c r="G218" s="229" t="str">
        <f t="shared" si="321"/>
        <v>-3,6917969153804+2,56412309465812i</v>
      </c>
      <c r="H218" s="229" t="str">
        <f t="shared" si="322"/>
        <v>0,00200509039057654-0,00358094156994974i</v>
      </c>
      <c r="I218" s="229" t="str">
        <f t="shared" si="317"/>
        <v>-0,00198931510266434+0,00350815902216643i</v>
      </c>
      <c r="J218" s="255" t="str">
        <f ca="1">IMPRODUCT(1/N_FFT2,EC100)</f>
        <v>0,0202534171356952+0,0000419487729906117i</v>
      </c>
      <c r="K218" s="254" t="str">
        <f t="shared" ca="1" si="318"/>
        <v>-0,000040437591555035+0,0000709687587266408i</v>
      </c>
      <c r="N218" s="246">
        <f t="shared" ca="1" si="185"/>
        <v>17.486057195244229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0,00385612109442022+0,00123489034837129i</v>
      </c>
      <c r="G219" s="229" t="str">
        <f t="shared" si="321"/>
        <v>-3,66380752104304+2,57652629212517i</v>
      </c>
      <c r="H219" s="229" t="str">
        <f t="shared" si="322"/>
        <v>0,00200497750259933-0,00355083811752899i</v>
      </c>
      <c r="I219" s="229" t="str">
        <f t="shared" si="317"/>
        <v>-0,00198937125236434+0,00347983828624935i</v>
      </c>
      <c r="J219" s="255" t="str">
        <f ca="1">IMPRODUCT(1/N_FFT2,ED100)</f>
        <v>0,0345316756186766+0,00446169307261426i</v>
      </c>
      <c r="K219" s="254" t="str">
        <f t="shared" ca="1" si="318"/>
        <v>-0,0000842222931473424+0,000111288682970682i</v>
      </c>
      <c r="N219" s="246">
        <f t="shared" ca="1" si="185"/>
        <v>17.486150801874512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0,0037946749740463+0,00123710099301777i</v>
      </c>
      <c r="G220" s="229" t="str">
        <f t="shared" si="321"/>
        <v>-3,63591716488862+2,58847123769069i</v>
      </c>
      <c r="H220" s="229" t="str">
        <f t="shared" si="322"/>
        <v>0,00200486735008598-0,00352123665807108i</v>
      </c>
      <c r="I220" s="229" t="str">
        <f t="shared" si="317"/>
        <v>-0,00198942808486162+0,0034519630870183i</v>
      </c>
      <c r="J220" s="255" t="str">
        <f ca="1">IMPRODUCT(1/N_FFT2,EE100)</f>
        <v>0,0381658345092907-0,0000335592856481161i</v>
      </c>
      <c r="K220" s="254" t="str">
        <f t="shared" ca="1" si="318"/>
        <v>-0,0000758123376396797+0,000131813815696697i</v>
      </c>
      <c r="N220" s="246">
        <f t="shared" ca="1" si="185"/>
        <v>17.48623236668789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0,00373466621628216+0,00123898515057125i</v>
      </c>
      <c r="G221" s="229" t="str">
        <f t="shared" si="321"/>
        <v>-3,60813195300606+2,59996703708086i</v>
      </c>
      <c r="H221" s="229" t="str">
        <f t="shared" si="322"/>
        <v>0,00200475984588443-0,003492124737283i</v>
      </c>
      <c r="I221" s="229" t="str">
        <f t="shared" si="317"/>
        <v>-0,00198948551026003+0,00342452314141151i</v>
      </c>
      <c r="J221" s="255" t="str">
        <f ca="1">IMPRODUCT(1/N_FFT2,ED102)</f>
        <v>-0,0264051626885825-0,0124887118533793i</v>
      </c>
      <c r="K221" s="254" t="str">
        <f t="shared" ca="1" si="318"/>
        <v>0,0000953005713133113-0,0000655789794056757i</v>
      </c>
      <c r="N221" s="246">
        <f t="shared" ca="1" si="185"/>
        <v>17.486302173591202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0,0036760509544323+0,00124055962287177i</v>
      </c>
      <c r="G222" s="229" t="str">
        <f t="shared" si="321"/>
        <v>-3,58045767758711+2,61102270187664i</v>
      </c>
      <c r="H222" s="229" t="str">
        <f t="shared" si="322"/>
        <v>0,00200465490626701-0,00346349030951395i</v>
      </c>
      <c r="I222" s="229" t="str">
        <f t="shared" si="317"/>
        <v>-0,00198954344541694+0,00339750847736667i</v>
      </c>
      <c r="J222" s="255" t="str">
        <f ca="1">IMPRODUCT(1/N_FFT2,EE100)</f>
        <v>0,0381658345092907-0,0000335592856481161i</v>
      </c>
      <c r="K222" s="254" t="str">
        <f t="shared" ca="1" si="318"/>
        <v>-0,0000758185679293431+0,000129735513947883i</v>
      </c>
      <c r="N222" s="246">
        <f t="shared" ca="1" si="185"/>
        <v>17.486360466334091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0,00361878695852872+0,00124184034080751i</v>
      </c>
      <c r="G223" s="229" t="str">
        <f t="shared" si="321"/>
        <v>-3,55289982794211+2,62164714603113i</v>
      </c>
      <c r="H223" s="229" t="str">
        <f t="shared" si="322"/>
        <v>0,00200455245077115-0,00343532172113058i</v>
      </c>
      <c r="I223" s="229" t="str">
        <f t="shared" si="317"/>
        <v>-0,00198960181343578+0,00337090942220344i</v>
      </c>
      <c r="J223" s="255" t="str">
        <f ca="1">IMPRODUCT(1/N_FFT2,ED100)</f>
        <v>0,0345316756186766+0,00446169307261426i</v>
      </c>
      <c r="K223" s="254" t="str">
        <f t="shared" ca="1" si="318"/>
        <v>-0,0000837442476493503+0,000107526158079203i</v>
      </c>
      <c r="N223" s="246">
        <f t="shared" ca="1" si="185"/>
        <v>17.486407450453751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0,00356283356371195+0,00124284241351297i</v>
      </c>
      <c r="G224" s="229" t="str">
        <f t="shared" si="321"/>
        <v>-3,52546360120061+2,63184918272518i</v>
      </c>
      <c r="H224" s="229" t="str">
        <f t="shared" si="322"/>
        <v>0,00200445240204841-0,00340760769469727i</v>
      </c>
      <c r="I224" s="229" t="str">
        <f t="shared" si="317"/>
        <v>-0,00198966054319904+0,00334471659152357i</v>
      </c>
      <c r="J224" s="255" t="str">
        <f ca="1">IMPRODUCT(1/N_FFT2,EE100)</f>
        <v>0,0381658345092907-0,0000335592856481161i</v>
      </c>
      <c r="K224" s="254" t="str">
        <f t="shared" ca="1" si="318"/>
        <v>-0,0000758248087218931+0,000127720671499079i</v>
      </c>
      <c r="N224" s="246">
        <f t="shared" ca="1" si="185"/>
        <v>17.486443294897146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0,00350815160218127+0,00124358017451018i</v>
      </c>
      <c r="G225" s="229" t="str">
        <f t="shared" si="321"/>
        <v>-3,49815391270344+2,64163752154117i</v>
      </c>
      <c r="H225" s="229" t="str">
        <f t="shared" si="322"/>
        <v>0,00200435468572179-0,00338033731391647i</v>
      </c>
      <c r="I225" s="229" t="str">
        <f t="shared" si="317"/>
        <v>-0,00198971956893847+0,00331892087860156i</v>
      </c>
      <c r="J225" s="255" t="str">
        <f ca="1">IMPRODUCT(1/N_FFT2,ED100)</f>
        <v>0,0345316756186766+0,00446169307261426i</v>
      </c>
      <c r="K225" s="254" t="str">
        <f t="shared" ca="1" si="318"/>
        <v>-0,0000835163570193277+0,000105730381166744i</v>
      </c>
      <c r="N225" s="246">
        <f t="shared" ca="1" si="185"/>
        <v>17.486468133345937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0,00345470333851563+0,00124406722500099i</v>
      </c>
      <c r="G226" s="229" t="str">
        <f t="shared" si="321"/>
        <v>-3,47097540609335+2,65102076593704i</v>
      </c>
      <c r="H226" s="229" t="str">
        <f t="shared" si="322"/>
        <v>0,00200425923025037-0,0033535000092866i</v>
      </c>
      <c r="I226" s="229" t="str">
        <f t="shared" si="317"/>
        <v>-0,00198977882983913+0,00329351344424075i</v>
      </c>
      <c r="J226" s="255" t="str">
        <f ca="1">IMPRODUCT(1/N_FFT2,EE100)</f>
        <v>0,0381658345092907-0,0000335592856481161i</v>
      </c>
      <c r="K226" s="254" t="str">
        <f t="shared" ca="1" si="318"/>
        <v>-0,0000758310415712692+0,000125766464623144i</v>
      </c>
      <c r="N226" s="246">
        <f t="shared" ca="1" si="185"/>
        <v>17.486482065262315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0,0034024524081795+0,00124431647450311i</v>
      </c>
      <c r="G227" s="229" t="str">
        <f t="shared" si="321"/>
        <v>-3,4439324631096+2,66000741100254i</v>
      </c>
      <c r="H227" s="229" t="str">
        <f t="shared" si="322"/>
        <v>0,0020041659668012-0,0033270855444383i</v>
      </c>
      <c r="I227" s="229" t="str">
        <f t="shared" si="317"/>
        <v>-0,00198983826967453+0,00326848570707093i</v>
      </c>
      <c r="J227" s="255" t="str">
        <f ca="1">IMPRODUCT(1/N_FFT2,ED100)</f>
        <v>0,0345316756186766+0,00446169307261426i</v>
      </c>
      <c r="K227" s="254" t="str">
        <f t="shared" ca="1" si="318"/>
        <v>-0,0000832954296992067+0,000103988240577425i</v>
      </c>
      <c r="N227" s="246">
        <f t="shared" ca="1" si="185"/>
        <v>17.486485156671051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0,00335136375903866+0,00124434017900841i</v>
      </c>
      <c r="G228" s="229" t="str">
        <f t="shared" si="321"/>
        <v>-3,41702921309447+2,66860584148137i</v>
      </c>
      <c r="H228" s="229" t="str">
        <f t="shared" si="322"/>
        <v>0,00200407482912771-0,00330108400311131i</v>
      </c>
      <c r="I228" s="229" t="str">
        <f t="shared" si="317"/>
        <v>-0,00198989783647017+0,00324382933426493i</v>
      </c>
      <c r="J228" s="255" t="str">
        <f ca="1">IMPRODUCT(1/N_FFT2,EE100)</f>
        <v>0,0381658345092907-0,0000335592856481161i</v>
      </c>
      <c r="K228" s="254" t="str">
        <f t="shared" ca="1" si="318"/>
        <v>-0,0000758372509218938+0,000123870233097843i</v>
      </c>
      <c r="N228" s="246">
        <f t="shared" ca="1" si="185"/>
        <v>17.486477440689221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0,00330140359572189+0,00124414997682903i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0,00200398575345464-0,00327548577673804i</v>
      </c>
      <c r="I229" s="229" t="str">
        <f t="shared" si="317"/>
        <v>-0,00198995748219331+0,00321953623265371i</v>
      </c>
      <c r="J229" s="255" t="str">
        <f ca="1">IMPRODUCT(1/N_FFT2,ED100)</f>
        <v>0,0345316756186766+0,00446169307261426i</v>
      </c>
      <c r="K229" s="254" t="str">
        <f t="shared" ca="1" si="318"/>
        <v>-0,0000830811487763195+0,000102297401315475i</v>
      </c>
      <c r="N229" s="246">
        <f t="shared" ref="N229:N292" ca="1" si="327">Ioutput2+O229</f>
        <v>17.486458917810435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0,00325253932667378+0,0012437569222845i</v>
      </c>
      <c r="G230" s="229" t="str">
        <f t="shared" si="326"/>
        <v>-3,36365710242147+2,68467103579114i</v>
      </c>
      <c r="H230" s="229" t="str">
        <f t="shared" si="322"/>
        <v>0,00200389867836872-0,00325028155260027i</v>
      </c>
      <c r="I230" s="229" t="str">
        <f t="shared" ref="I230:I237" si="459">IMDIV(IMPRODUCT(-1,H230),IMSUM(1,IMPRODUCT(F230,G230,-1)))</f>
        <v>-0,00199001716246667+0,00319559854021944i</v>
      </c>
      <c r="J230" s="255" t="str">
        <f ca="1">IMPRODUCT(1/N_FFT2,EE100)</f>
        <v>0,0381658345092907-0,0000335592856481161i</v>
      </c>
      <c r="K230" s="254" t="str">
        <f t="shared" ref="K230:K237" ca="1" si="460">IMPRODUCT(I230,J230)</f>
        <v>-0,0000758434236891233+0,000122029468598546i</v>
      </c>
      <c r="N230" s="246">
        <f t="shared" ca="1" si="327"/>
        <v>17.486429555949162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0,00320473951375337+0,00124317151737251i</v>
      </c>
      <c r="G231" s="229" t="str">
        <f t="shared" si="326"/>
        <v>-3,33719532010561+2,69215400298947i</v>
      </c>
      <c r="H231" s="229" t="str">
        <f t="shared" si="322"/>
        <v>0,00200381354471483-0,00322546230252879i</v>
      </c>
      <c r="I231" s="229" t="str">
        <f t="shared" si="459"/>
        <v>-0,00199007683630381+0,0031720086179479i</v>
      </c>
      <c r="J231" s="255" t="str">
        <f ca="1">IMPRODUCT(1/N_FFT2,EF100)</f>
        <v>0,0250782014223285-0,00446176672620086i</v>
      </c>
      <c r="K231" s="254" t="str">
        <f t="shared" ca="1" si="460"/>
        <v>-0,0000357547852399549+0,0000884275296450627i</v>
      </c>
      <c r="N231" s="246">
        <f t="shared" ca="1" si="327"/>
        <v>17.486389290243935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0,00315797382424234+0,00124240374155528i</v>
      </c>
      <c r="G232" s="229" t="str">
        <f t="shared" si="326"/>
        <v>-3,31088740453684+2,69928115999964i</v>
      </c>
      <c r="H232" s="229" t="str">
        <f t="shared" si="322"/>
        <v>0,00200373029549771-0,00320101927211727i</v>
      </c>
      <c r="I232" s="229" t="str">
        <f t="shared" si="459"/>
        <v>-0,0019901364658651+0,00314875904202314i</v>
      </c>
      <c r="J232" s="255" t="str">
        <f ca="1">IMPRODUCT(1/N_FFT2,EG100)</f>
        <v>0,0202532485721321+0,0000251696201737138i</v>
      </c>
      <c r="K232" s="254" t="str">
        <f t="shared" ca="1" si="460"/>
        <v>-0,0000403859816047366+0,0000637225085929035i</v>
      </c>
      <c r="N232" s="246">
        <f t="shared" ca="1" si="327"/>
        <v>17.486338022619499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0,00311221298513356+0,00124146307978433i</v>
      </c>
      <c r="G233" s="229" t="str">
        <f t="shared" si="326"/>
        <v>-3,28473635601091+2,70606031841069i</v>
      </c>
      <c r="H233" s="229" t="str">
        <f t="shared" si="322"/>
        <v>0,00200364887578832-0,00317694397042285i</v>
      </c>
      <c r="I233" s="229" t="str">
        <f t="shared" si="459"/>
        <v>-0,00199019601623182+0,00312584259634684i</v>
      </c>
      <c r="J233" s="255" t="str">
        <f ca="1">IMPRODUCT(1/N_FFT2,EH100)</f>
        <v>0,032156273881647+0,00446182196699488i</v>
      </c>
      <c r="K233" s="254" t="str">
        <f t="shared" ca="1" si="460"/>
        <v>-0,0000779442413378618+0,0000916355503351987i</v>
      </c>
      <c r="N233" s="246">
        <f t="shared" ca="1" si="327"/>
        <v>17.486275621099658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0,0030674287395793+0,00124035854887768i</v>
      </c>
      <c r="G234" s="229" t="str">
        <f t="shared" si="326"/>
        <v>-3,25874497376037+2,71249917235239i</v>
      </c>
      <c r="H234" s="229" t="str">
        <f t="shared" si="322"/>
        <v>0,00200356923263506-0,00315322816012841i</v>
      </c>
      <c r="I234" s="229" t="str">
        <f t="shared" si="459"/>
        <v>-0,00199025545519757+0,00310325226536737i</v>
      </c>
      <c r="J234" s="255" t="str">
        <f ca="1">IMPRODUCT(1/N_FFT2,EI100)</f>
        <v>0,0381659609326979-0,000016779821071363i</v>
      </c>
      <c r="K234" s="254" t="str">
        <f t="shared" ca="1" si="460"/>
        <v>-0,0000759079399314072+0,000118472000854742i</v>
      </c>
      <c r="N234" s="246">
        <f t="shared" ca="1" si="327"/>
        <v>17.486201918863411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0,00302359380538492+0,00123909872235545i</v>
      </c>
      <c r="G235" s="229" t="str">
        <f t="shared" si="326"/>
        <v>-3,23291586361862+2,71860529797979i</v>
      </c>
      <c r="H235" s="229" t="str">
        <f t="shared" si="322"/>
        <v>0,00200349131497933-0,00312986384814235i</v>
      </c>
      <c r="I235" s="229" t="str">
        <f t="shared" si="459"/>
        <v>-0,00199031475307514+0,0030809812272033i</v>
      </c>
      <c r="J235" s="255" t="str">
        <f ca="1">IMPRODUCT(1/N_FFT2,EJ100)</f>
        <v>0,0274432721827142-0,00446185879432281i</v>
      </c>
      <c r="K235" s="254" t="str">
        <f t="shared" ca="1" si="460"/>
        <v>-0,0000408738463141721+0,0000934327097924517i</v>
      </c>
      <c r="N235" s="246">
        <f t="shared" ca="1" si="327"/>
        <v>17.486116713030984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0,00298068183544049+0,00123769175383252i</v>
      </c>
      <c r="G236" s="229" t="str">
        <f t="shared" si="326"/>
        <v>-3,20725144544553+2,72438615311832i</v>
      </c>
      <c r="H236" s="229" t="str">
        <f t="shared" si="322"/>
        <v>0,00200341507357521-0,00310684327661338i</v>
      </c>
      <c r="I236" s="229" t="str">
        <f t="shared" si="459"/>
        <v>-0,00199037388251784+0,00305902284704729i</v>
      </c>
      <c r="J236" s="255" t="str">
        <f ca="1">IMPRODUCT(1/N_FFT2,EL100)</f>
        <v>0,0297980624010327+0,00446187720793109i</v>
      </c>
      <c r="K236" s="254" t="str">
        <f t="shared" ca="1" si="460"/>
        <v>-0,0000729582694724331+0,0000822721498208322i</v>
      </c>
      <c r="N236" s="246">
        <f t="shared" ca="1" si="327"/>
        <v>17.486019763161696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0,00293866737998934+0,00123614539905985i</v>
      </c>
      <c r="G237" s="229" t="str">
        <f t="shared" si="326"/>
        <v>-3,18175396032082+2,72984907705889i</v>
      </c>
      <c r="H237" s="229" t="str">
        <f t="shared" si="322"/>
        <v>0,00200334046091319-0,00308415891433915i</v>
      </c>
      <c r="I237" s="229" t="str">
        <f t="shared" si="459"/>
        <v>-0,00199043281835415+0,00303737067083738i</v>
      </c>
      <c r="J237" s="255" t="str">
        <f ca="1">IMPRODUCT(1/N_FFT2,EM100)</f>
        <v>0,0381660030741857-2,45393180732466E-14i</v>
      </c>
      <c r="K237" s="254" t="str">
        <f t="shared" ca="1" si="460"/>
        <v>-0,0000759668650641901+0,00011592429836067i</v>
      </c>
      <c r="N237" s="246">
        <f t="shared" ca="1" si="327"/>
        <v>17.485910789444844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17.485789470554934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17.485655441141681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17.485508288916286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17.485347551288953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17.485172711505697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17.484983194219332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17.484778360423455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17.484557501659868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17.484319833395716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17.484064487449075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17.483790503316666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17.483496818229604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17.48318225573265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17.482845512536336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17.482485143348232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17.482099543320491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17.481686927682155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17.481245308025198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17.480772464597564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17.480265913809081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17.479722869966196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17.479140200015859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17.478514369772455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17.477841379706327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17.4771166878641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17.47633511681601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17.475490740642414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17.474576746787129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17.473585266020052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17.472507161582246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17.471331765620675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17.470046546881274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17.468636687805748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17.467084540858526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17.465368921853361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17.463464180284156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17.46133896003289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17.45895452311353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17.45626244552993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17.453201392669278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17.449692514764507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17.445632720808163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17.440884596072589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17.435260832850162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17.428499345366909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17.420221849775267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17.409861506165491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17.396528859159528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17.378744617996453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17.35385468804521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17.316579211319628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17.254719100604813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17.132460895964151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16.782732567010019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10.579482704209237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3.2258113148073235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2.8762946553052675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2.7540756277569312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2.6922292270084336</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2.654960095222112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2.6300736112476235</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2.61229144726315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2.5989601477823951</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2.5886007273752263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2.5803238914756097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2.573562891407537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2.5679394982098218</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2.5631916607341667</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2.5591320939918258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2.5556233986626946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2.5525624944865415</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2.5498705393773067</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2.5474862043294699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2.5453610695172353</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2.5434564001076172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2.5417408424018566</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2.5401887477743808</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2.5387789335185058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2.5374937532748199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2.5363183904289146</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2.5352403144911362</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2.5342488582319938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2.5333348854051758</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2.5324905272041347</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2.5317089714257914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2.5309842924443062</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2.5303113130771333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2.5296854915788973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2.529102828595831</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2.5285597900905721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2.5280532431360019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2.5275804021448876</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2.5271387836169801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2.5267261678761095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2.5263405665776446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2.5259801950035126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2.5256434483494168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2.5253288813575203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2.5250351907666371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2.5247612001419064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2.5245058467295882</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2.5242681700351861</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2.5240473018808522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2.5238424577328153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2.5236529291267669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2.5234780770459713</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2.5233173261289581</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2.5231701596022535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2.5230361148528377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2.5229147795639841</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2.5228057883533559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2.5227088198585239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2.5226235942272242</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2.5225498709726741</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2.5224874471630567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2.5224361559205972</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2.5223958652062315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2.5223664768755309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0.4722493398367888</v>
      </c>
      <c r="H361" s="231">
        <f t="shared" ref="H361:BS361" ca="1" si="593">SUM(H362:H498)</f>
        <v>0.47947032050149252</v>
      </c>
      <c r="I361" s="231">
        <f t="shared" ca="1" si="593"/>
        <v>0.47724923466068753</v>
      </c>
      <c r="J361" s="231">
        <f t="shared" ca="1" si="593"/>
        <v>0.47888842894696465</v>
      </c>
      <c r="K361" s="231">
        <f t="shared" ca="1" si="593"/>
        <v>0.48035636145059463</v>
      </c>
      <c r="L361" s="231">
        <f t="shared" ca="1" si="593"/>
        <v>0.47818121777878836</v>
      </c>
      <c r="M361" s="231">
        <f t="shared" ca="1" si="593"/>
        <v>0.477426646378459</v>
      </c>
      <c r="N361" s="231">
        <f t="shared" ca="1" si="593"/>
        <v>0.47045669865045975</v>
      </c>
      <c r="O361" s="231">
        <f t="shared" ca="1" si="593"/>
        <v>0.46745505599978721</v>
      </c>
      <c r="P361" s="231">
        <f t="shared" ca="1" si="593"/>
        <v>0.45987506040651582</v>
      </c>
      <c r="Q361" s="231">
        <f t="shared" ca="1" si="593"/>
        <v>0.45872364677552452</v>
      </c>
      <c r="R361" s="231">
        <f t="shared" ca="1" si="593"/>
        <v>0.45448317613347067</v>
      </c>
      <c r="S361" s="231">
        <f t="shared" ca="1" si="593"/>
        <v>0.45557491068080735</v>
      </c>
      <c r="T361" s="231">
        <f t="shared" ca="1" si="593"/>
        <v>0.45262112909568852</v>
      </c>
      <c r="U361" s="231">
        <f t="shared" ca="1" si="593"/>
        <v>0.45147972319783686</v>
      </c>
      <c r="V361" s="231">
        <f t="shared" ca="1" si="593"/>
        <v>0.44589401883069379</v>
      </c>
      <c r="W361" s="231">
        <f t="shared" ca="1" si="593"/>
        <v>0.4405444316775522</v>
      </c>
      <c r="X361" s="231">
        <f t="shared" ca="1" si="593"/>
        <v>0.43360950784757196</v>
      </c>
      <c r="Y361" s="231">
        <f t="shared" ca="1" si="593"/>
        <v>0.4278730196545894</v>
      </c>
      <c r="Z361" s="231">
        <f t="shared" ca="1" si="593"/>
        <v>0.42404446515309124</v>
      </c>
      <c r="AA361" s="231">
        <f t="shared" ca="1" si="593"/>
        <v>0.42111104358295959</v>
      </c>
      <c r="AB361" s="231">
        <f t="shared" ca="1" si="593"/>
        <v>0.42038968207308802</v>
      </c>
      <c r="AC361" s="231">
        <f t="shared" ca="1" si="593"/>
        <v>0.41760290050877269</v>
      </c>
      <c r="AD361" s="231">
        <f t="shared" ca="1" si="593"/>
        <v>0.41536977966087846</v>
      </c>
      <c r="AE361" s="231">
        <f t="shared" ca="1" si="593"/>
        <v>0.40907908784307229</v>
      </c>
      <c r="AF361" s="231">
        <f t="shared" ca="1" si="593"/>
        <v>0.40372799504531376</v>
      </c>
      <c r="AG361" s="231">
        <f t="shared" ca="1" si="593"/>
        <v>0.39587649337633524</v>
      </c>
      <c r="AH361" s="231">
        <f t="shared" ca="1" si="593"/>
        <v>0.39127417960950028</v>
      </c>
      <c r="AI361" s="231">
        <f t="shared" ca="1" si="593"/>
        <v>0.38642923643971983</v>
      </c>
      <c r="AJ361" s="231">
        <f t="shared" ca="1" si="593"/>
        <v>0.38505502750549109</v>
      </c>
      <c r="AK361" s="231">
        <f t="shared" ca="1" si="593"/>
        <v>0.38290678841613301</v>
      </c>
      <c r="AL361" s="231">
        <f t="shared" ca="1" si="593"/>
        <v>0.3814176519560657</v>
      </c>
      <c r="AM361" s="231">
        <f t="shared" ca="1" si="593"/>
        <v>0.37751824283598923</v>
      </c>
      <c r="AN361" s="231">
        <f t="shared" ca="1" si="593"/>
        <v>0.37233048540654406</v>
      </c>
      <c r="AO361" s="231">
        <f t="shared" ca="1" si="593"/>
        <v>0.36580000946019997</v>
      </c>
      <c r="AP361" s="231">
        <f t="shared" ca="1" si="593"/>
        <v>0.3591679831408266</v>
      </c>
      <c r="AQ361" s="231">
        <f t="shared" ca="1" si="593"/>
        <v>0.35422049239998776</v>
      </c>
      <c r="AR361" s="231">
        <f t="shared" ca="1" si="593"/>
        <v>0.35042917136912244</v>
      </c>
      <c r="AS361" s="231">
        <f t="shared" ca="1" si="593"/>
        <v>0.34913150311214414</v>
      </c>
      <c r="AT361" s="231">
        <f t="shared" ca="1" si="593"/>
        <v>0.34727958712538781</v>
      </c>
      <c r="AU361" s="231">
        <f t="shared" ca="1" si="593"/>
        <v>0.34592574528957803</v>
      </c>
      <c r="AV361" s="231">
        <f t="shared" ca="1" si="593"/>
        <v>0.34158861553209363</v>
      </c>
      <c r="AW361" s="231">
        <f t="shared" ca="1" si="593"/>
        <v>0.33690481299208347</v>
      </c>
      <c r="AX361" s="231">
        <f t="shared" ca="1" si="593"/>
        <v>0.32981294395024086</v>
      </c>
      <c r="AY361" s="231">
        <f t="shared" ca="1" si="593"/>
        <v>0.3244289816863945</v>
      </c>
      <c r="AZ361" s="231">
        <f t="shared" ca="1" si="593"/>
        <v>0.31903684073230804</v>
      </c>
      <c r="BA361" s="231">
        <f t="shared" ca="1" si="593"/>
        <v>0.31690431136579295</v>
      </c>
      <c r="BB361" s="231">
        <f t="shared" ca="1" si="593"/>
        <v>0.3148656166274808</v>
      </c>
      <c r="BC361" s="231">
        <f t="shared" ca="1" si="593"/>
        <v>0.31445029770645155</v>
      </c>
      <c r="BD361" s="231">
        <f t="shared" ca="1" si="593"/>
        <v>0.31183662348077323</v>
      </c>
      <c r="BE361" s="231">
        <f t="shared" ca="1" si="593"/>
        <v>0.30870217087053436</v>
      </c>
      <c r="BF361" s="231">
        <f t="shared" ca="1" si="593"/>
        <v>0.3027148219091047</v>
      </c>
      <c r="BG361" s="231">
        <f t="shared" ca="1" si="593"/>
        <v>0.29708343885519856</v>
      </c>
      <c r="BH361" s="231">
        <f t="shared" ca="1" si="593"/>
        <v>0.29081345003998499</v>
      </c>
      <c r="BI361" s="231">
        <f t="shared" ca="1" si="593"/>
        <v>0.28720141902494001</v>
      </c>
      <c r="BJ361" s="231">
        <f t="shared" ca="1" si="593"/>
        <v>0.28433246939975293</v>
      </c>
      <c r="BK361" s="231">
        <f t="shared" ca="1" si="593"/>
        <v>0.28392178907921872</v>
      </c>
      <c r="BL361" s="231">
        <f t="shared" ca="1" si="593"/>
        <v>0.28247730185122871</v>
      </c>
      <c r="BM361" s="231">
        <f t="shared" ca="1" si="593"/>
        <v>0.28145049781529397</v>
      </c>
      <c r="BN361" s="231">
        <f t="shared" ca="1" si="593"/>
        <v>0.2775262151130905</v>
      </c>
      <c r="BO361" s="231">
        <f t="shared" ca="1" si="593"/>
        <v>0.27515333867776415</v>
      </c>
      <c r="BP361" s="231">
        <f t="shared" ca="1" si="593"/>
        <v>0.2711677917715799</v>
      </c>
      <c r="BQ361" s="231">
        <f t="shared" ca="1" si="593"/>
        <v>0.27822527320378154</v>
      </c>
      <c r="BR361" s="231">
        <f t="shared" ca="1" si="593"/>
        <v>0.23746388845266134</v>
      </c>
      <c r="BS361" s="231">
        <f t="shared" ca="1" si="593"/>
        <v>0.13815077967298536</v>
      </c>
      <c r="BT361" s="231">
        <f t="shared" ref="BT361:EE361" ca="1" si="594">SUM(BT362:BT498)</f>
        <v>4.4112247499996204E-2</v>
      </c>
      <c r="BU361" s="231">
        <f t="shared" ca="1" si="594"/>
        <v>-4.2698646158332056E-2</v>
      </c>
      <c r="BV361" s="231">
        <f t="shared" ca="1" si="594"/>
        <v>-0.11928472057481905</v>
      </c>
      <c r="BW361" s="231">
        <f t="shared" ca="1" si="594"/>
        <v>-0.19295293722856041</v>
      </c>
      <c r="BX361" s="231">
        <f t="shared" ca="1" si="594"/>
        <v>-0.25783467084851402</v>
      </c>
      <c r="BY361" s="231">
        <f t="shared" ca="1" si="594"/>
        <v>-0.3196682062703024</v>
      </c>
      <c r="BZ361" s="231">
        <f t="shared" ca="1" si="594"/>
        <v>-0.37162107736843936</v>
      </c>
      <c r="CA361" s="231">
        <f t="shared" ca="1" si="594"/>
        <v>-0.41932829140908706</v>
      </c>
      <c r="CB361" s="231">
        <f t="shared" ca="1" si="594"/>
        <v>-0.45758055311954082</v>
      </c>
      <c r="CC361" s="231">
        <f t="shared" ca="1" si="594"/>
        <v>-0.49296892627863398</v>
      </c>
      <c r="CD361" s="231">
        <f t="shared" ca="1" si="594"/>
        <v>-0.52233971865598772</v>
      </c>
      <c r="CE361" s="231">
        <f t="shared" ca="1" si="594"/>
        <v>-0.55138813299556666</v>
      </c>
      <c r="CF361" s="231">
        <f t="shared" ca="1" si="594"/>
        <v>-0.57727932015516892</v>
      </c>
      <c r="CG361" s="231">
        <f t="shared" ca="1" si="594"/>
        <v>-0.60257184425452814</v>
      </c>
      <c r="CH361" s="231">
        <f t="shared" ca="1" si="594"/>
        <v>-0.62446531983150189</v>
      </c>
      <c r="CI361" s="231">
        <f t="shared" ca="1" si="594"/>
        <v>-0.64300132193095871</v>
      </c>
      <c r="CJ361" s="231">
        <f t="shared" ca="1" si="594"/>
        <v>-0.65759525742340441</v>
      </c>
      <c r="CK361" s="231">
        <f t="shared" ca="1" si="594"/>
        <v>-0.66780611086075714</v>
      </c>
      <c r="CL361" s="231">
        <f t="shared" ca="1" si="594"/>
        <v>-0.67647320566553371</v>
      </c>
      <c r="CM361" s="231">
        <f t="shared" ca="1" si="594"/>
        <v>-0.68255110917919559</v>
      </c>
      <c r="CN361" s="231">
        <f t="shared" ca="1" si="594"/>
        <v>-0.69043150136070319</v>
      </c>
      <c r="CO361" s="231">
        <f t="shared" ca="1" si="594"/>
        <v>-0.69664322873608164</v>
      </c>
      <c r="CP361" s="231">
        <f t="shared" ca="1" si="594"/>
        <v>-0.70496776476152812</v>
      </c>
      <c r="CQ361" s="231">
        <f t="shared" ca="1" si="594"/>
        <v>-0.70969491772262305</v>
      </c>
      <c r="CR361" s="231">
        <f t="shared" ca="1" si="594"/>
        <v>-0.714495304308428</v>
      </c>
      <c r="CS361" s="231">
        <f t="shared" ca="1" si="594"/>
        <v>-0.71418786009593505</v>
      </c>
      <c r="CT361" s="231">
        <f t="shared" ca="1" si="594"/>
        <v>-0.71365786640955553</v>
      </c>
      <c r="CU361" s="231">
        <f t="shared" ca="1" si="594"/>
        <v>-0.70995262207534082</v>
      </c>
      <c r="CV361" s="231">
        <f t="shared" ca="1" si="594"/>
        <v>-0.70796494371304886</v>
      </c>
      <c r="CW361" s="231">
        <f t="shared" ca="1" si="594"/>
        <v>-0.70580765054941585</v>
      </c>
      <c r="CX361" s="231">
        <f t="shared" ca="1" si="594"/>
        <v>-0.70565023654112768</v>
      </c>
      <c r="CY361" s="231">
        <f t="shared" ca="1" si="594"/>
        <v>-0.70560824969371039</v>
      </c>
      <c r="CZ361" s="231">
        <f t="shared" ca="1" si="594"/>
        <v>-0.70468742617554281</v>
      </c>
      <c r="DA361" s="231">
        <f t="shared" ca="1" si="594"/>
        <v>-0.70255670196369646</v>
      </c>
      <c r="DB361" s="231">
        <f t="shared" ca="1" si="594"/>
        <v>-0.69715146148557372</v>
      </c>
      <c r="DC361" s="231">
        <f t="shared" ca="1" si="594"/>
        <v>-0.6915229247172332</v>
      </c>
      <c r="DD361" s="231">
        <f t="shared" ca="1" si="594"/>
        <v>-0.68350459635257033</v>
      </c>
      <c r="DE361" s="231">
        <f t="shared" ca="1" si="594"/>
        <v>-0.67838552612871705</v>
      </c>
      <c r="DF361" s="231">
        <f t="shared" ca="1" si="594"/>
        <v>-0.67244352518858908</v>
      </c>
      <c r="DG361" s="231">
        <f t="shared" ca="1" si="594"/>
        <v>-0.67048358776892403</v>
      </c>
      <c r="DH361" s="231">
        <f t="shared" ca="1" si="594"/>
        <v>-0.66658087640619712</v>
      </c>
      <c r="DI361" s="231">
        <f t="shared" ca="1" si="594"/>
        <v>-0.66449975200987099</v>
      </c>
      <c r="DJ361" s="231">
        <f t="shared" ca="1" si="594"/>
        <v>-0.65840697553430116</v>
      </c>
      <c r="DK361" s="231">
        <f t="shared" ca="1" si="594"/>
        <v>-0.65247312991073014</v>
      </c>
      <c r="DL361" s="231">
        <f t="shared" ca="1" si="594"/>
        <v>-0.64343417318268203</v>
      </c>
      <c r="DM361" s="231">
        <f t="shared" ca="1" si="594"/>
        <v>-0.63569536681742067</v>
      </c>
      <c r="DN361" s="231">
        <f t="shared" ca="1" si="594"/>
        <v>-0.62810441410302098</v>
      </c>
      <c r="DO361" s="231">
        <f t="shared" ca="1" si="594"/>
        <v>-0.62278454142899808</v>
      </c>
      <c r="DP361" s="231">
        <f t="shared" ca="1" si="594"/>
        <v>-0.61897891078771949</v>
      </c>
      <c r="DQ361" s="231">
        <f t="shared" ca="1" si="594"/>
        <v>-0.61522769291122292</v>
      </c>
      <c r="DR361" s="231">
        <f t="shared" ca="1" si="594"/>
        <v>-0.61167276090445977</v>
      </c>
      <c r="DS361" s="231">
        <f t="shared" ca="1" si="594"/>
        <v>-0.60506421473912497</v>
      </c>
      <c r="DT361" s="231">
        <f t="shared" ca="1" si="594"/>
        <v>-0.59843294743620445</v>
      </c>
      <c r="DU361" s="231">
        <f t="shared" ca="1" si="594"/>
        <v>-0.58866117728691902</v>
      </c>
      <c r="DV361" s="231">
        <f t="shared" ca="1" si="594"/>
        <v>-0.58144170207366119</v>
      </c>
      <c r="DW361" s="231">
        <f t="shared" ca="1" si="594"/>
        <v>-0.5730694460552096</v>
      </c>
      <c r="DX361" s="231">
        <f t="shared" ca="1" si="594"/>
        <v>-0.56915466180566732</v>
      </c>
      <c r="DY361" s="231">
        <f t="shared" ca="1" si="594"/>
        <v>-0.5641114212806444</v>
      </c>
      <c r="DZ361" s="231">
        <f t="shared" ca="1" si="594"/>
        <v>-0.56193203038147044</v>
      </c>
      <c r="EA361" s="231">
        <f t="shared" ca="1" si="594"/>
        <v>-0.55652885599843105</v>
      </c>
      <c r="EB361" s="231">
        <f t="shared" ca="1" si="594"/>
        <v>-0.55148923127384242</v>
      </c>
      <c r="EC361" s="231">
        <f t="shared" ca="1" si="594"/>
        <v>-0.54300615868634927</v>
      </c>
      <c r="ED361" s="231">
        <f t="shared" ca="1" si="594"/>
        <v>-0.53510629097887985</v>
      </c>
      <c r="EE361" s="231">
        <f t="shared" ca="1" si="594"/>
        <v>-0.52667543840032927</v>
      </c>
      <c r="EF361" s="231">
        <f t="shared" ref="EF361:GQ361" ca="1" si="595">SUM(EF362:EF498)</f>
        <v>-0.52034551058225387</v>
      </c>
      <c r="EG361" s="231">
        <f t="shared" ca="1" si="595"/>
        <v>-0.51576993688977391</v>
      </c>
      <c r="EH361" s="231">
        <f t="shared" ca="1" si="595"/>
        <v>-0.51222249563315403</v>
      </c>
      <c r="EI361" s="231">
        <f t="shared" ca="1" si="595"/>
        <v>-0.50955818661324004</v>
      </c>
      <c r="EJ361" s="231">
        <f t="shared" ca="1" si="595"/>
        <v>-0.50471833810252531</v>
      </c>
      <c r="EK361" s="231">
        <f t="shared" ca="1" si="595"/>
        <v>-0.4995711226781484</v>
      </c>
      <c r="EL361" s="231">
        <f t="shared" ca="1" si="595"/>
        <v>-0.49111233685179134</v>
      </c>
      <c r="EM361" s="231">
        <f t="shared" ca="1" si="595"/>
        <v>-0.48403535358552052</v>
      </c>
      <c r="EN361" s="231">
        <f t="shared" ca="1" si="595"/>
        <v>-0.47549771047970329</v>
      </c>
      <c r="EO361" s="231">
        <f t="shared" ca="1" si="595"/>
        <v>-0.47088707394592494</v>
      </c>
      <c r="EP361" s="231">
        <f t="shared" ca="1" si="595"/>
        <v>-0.46582578599127333</v>
      </c>
      <c r="EQ361" s="231">
        <f t="shared" ca="1" si="595"/>
        <v>-0.46422625683335739</v>
      </c>
      <c r="ER361" s="231">
        <f t="shared" ca="1" si="595"/>
        <v>-0.46034874984391105</v>
      </c>
      <c r="ES361" s="231">
        <f t="shared" ca="1" si="595"/>
        <v>-0.45732805905045204</v>
      </c>
      <c r="ET361" s="231">
        <f t="shared" ca="1" si="595"/>
        <v>-0.45059880137478808</v>
      </c>
      <c r="EU361" s="231">
        <f t="shared" ca="1" si="595"/>
        <v>-0.44413605964880415</v>
      </c>
      <c r="EV361" s="231">
        <f t="shared" ca="1" si="595"/>
        <v>-0.43582319205633246</v>
      </c>
      <c r="EW361" s="231">
        <f t="shared" ca="1" si="595"/>
        <v>-0.42962048326658964</v>
      </c>
      <c r="EX361" s="231">
        <f t="shared" ca="1" si="595"/>
        <v>-0.42424562565983354</v>
      </c>
      <c r="EY361" s="231">
        <f t="shared" ca="1" si="595"/>
        <v>-0.42132086265629054</v>
      </c>
      <c r="EZ361" s="231">
        <f t="shared" ca="1" si="595"/>
        <v>-0.41900588407455874</v>
      </c>
      <c r="FA361" s="231">
        <f t="shared" ca="1" si="595"/>
        <v>-0.41650229216216289</v>
      </c>
      <c r="FB361" s="231">
        <f t="shared" ca="1" si="595"/>
        <v>-0.41277604494722864</v>
      </c>
      <c r="FC361" s="231">
        <f t="shared" ca="1" si="595"/>
        <v>-0.40684089470693974</v>
      </c>
      <c r="FD361" s="231">
        <f t="shared" ca="1" si="595"/>
        <v>-0.40024347743779914</v>
      </c>
      <c r="FE361" s="231">
        <f t="shared" ca="1" si="595"/>
        <v>-0.39264112318447947</v>
      </c>
      <c r="FF361" s="231">
        <f t="shared" ca="1" si="595"/>
        <v>-0.38715900170998796</v>
      </c>
      <c r="FG361" s="231">
        <f t="shared" ca="1" si="595"/>
        <v>-0.38232240365485537</v>
      </c>
      <c r="FH361" s="231">
        <f t="shared" ca="1" si="595"/>
        <v>-0.38050896362590819</v>
      </c>
      <c r="FI361" s="231">
        <f t="shared" ca="1" si="595"/>
        <v>-0.37805213207535721</v>
      </c>
      <c r="FJ361" s="231">
        <f t="shared" ca="1" si="595"/>
        <v>-0.37658184440360831</v>
      </c>
      <c r="FK361" s="231">
        <f t="shared" ca="1" si="595"/>
        <v>-0.37204438285472602</v>
      </c>
      <c r="FL361" s="231">
        <f t="shared" ca="1" si="595"/>
        <v>-0.36729274451277261</v>
      </c>
      <c r="FM361" s="231">
        <f t="shared" ca="1" si="595"/>
        <v>-0.35984219713086452</v>
      </c>
      <c r="FN361" s="231">
        <f t="shared" ca="1" si="595"/>
        <v>-0.35397154472966047</v>
      </c>
      <c r="FO361" s="231">
        <f t="shared" ca="1" si="595"/>
        <v>-0.34791760650653902</v>
      </c>
      <c r="FP361" s="231">
        <f t="shared" ca="1" si="595"/>
        <v>-0.3450841679257487</v>
      </c>
      <c r="FQ361" s="231">
        <f t="shared" ca="1" si="595"/>
        <v>-0.34261964381866894</v>
      </c>
      <c r="FR361" s="231">
        <f t="shared" ca="1" si="595"/>
        <v>-0.34177601809295954</v>
      </c>
      <c r="FS361" s="231">
        <f t="shared" ca="1" si="595"/>
        <v>-0.33933000469334834</v>
      </c>
      <c r="FT361" s="231">
        <f t="shared" ca="1" si="595"/>
        <v>-0.3359093418799653</v>
      </c>
      <c r="FU361" s="231">
        <f t="shared" ca="1" si="595"/>
        <v>-0.33033090302557677</v>
      </c>
      <c r="FV361" s="231">
        <f t="shared" ca="1" si="595"/>
        <v>-0.32394521452449265</v>
      </c>
      <c r="FW361" s="231">
        <f t="shared" ca="1" si="595"/>
        <v>-0.31795625980209447</v>
      </c>
      <c r="FX361" s="231">
        <f t="shared" ca="1" si="595"/>
        <v>-0.31298107938965897</v>
      </c>
      <c r="FY361" s="231">
        <f t="shared" ca="1" si="595"/>
        <v>-0.31058137802942076</v>
      </c>
      <c r="FZ361" s="231">
        <f t="shared" ca="1" si="595"/>
        <v>-0.308640621988932</v>
      </c>
      <c r="GA361" s="231">
        <f t="shared" ca="1" si="595"/>
        <v>-0.30829378495840726</v>
      </c>
      <c r="GB361" s="231">
        <f t="shared" ca="1" si="595"/>
        <v>-0.30548088895186465</v>
      </c>
      <c r="GC361" s="231">
        <f t="shared" ca="1" si="595"/>
        <v>-0.30269862303690176</v>
      </c>
      <c r="GD361" s="231">
        <f t="shared" ca="1" si="595"/>
        <v>-0.29628426370027644</v>
      </c>
      <c r="GE361" s="231">
        <f t="shared" ca="1" si="595"/>
        <v>-0.29119319954018541</v>
      </c>
      <c r="GF361" s="231">
        <f t="shared" ca="1" si="595"/>
        <v>-0.28437618727784025</v>
      </c>
      <c r="GG361" s="231">
        <f t="shared" ca="1" si="595"/>
        <v>-0.28136147614696355</v>
      </c>
      <c r="GH361" s="231">
        <f t="shared" ca="1" si="595"/>
        <v>-0.27796050280329887</v>
      </c>
      <c r="GI361" s="231">
        <f t="shared" ca="1" si="595"/>
        <v>-0.27803816643912788</v>
      </c>
      <c r="GJ361" s="231">
        <f t="shared" ca="1" si="595"/>
        <v>-0.27622880882845235</v>
      </c>
      <c r="GK361" s="231">
        <f t="shared" ca="1" si="595"/>
        <v>-0.27534344950767908</v>
      </c>
      <c r="GL361" s="231">
        <f t="shared" ca="1" si="595"/>
        <v>-0.27138282797537233</v>
      </c>
      <c r="GM361" s="231">
        <f t="shared" ca="1" si="595"/>
        <v>-0.268279607041363</v>
      </c>
      <c r="GN361" s="231">
        <f t="shared" ca="1" si="595"/>
        <v>-0.26479634073938785</v>
      </c>
      <c r="GO361" s="231">
        <f t="shared" ca="1" si="595"/>
        <v>-0.26788186033006534</v>
      </c>
      <c r="GP361" s="231">
        <f t="shared" ca="1" si="595"/>
        <v>-0.24244456972001791</v>
      </c>
      <c r="GQ361" s="231">
        <f t="shared" ca="1" si="595"/>
        <v>-0.15073029792544029</v>
      </c>
      <c r="GR361" s="231">
        <f t="shared" ref="GR361:JB361" ca="1" si="596">SUM(GR362:GR498)</f>
        <v>-5.1414579500725525E-2</v>
      </c>
      <c r="GS361" s="231">
        <f t="shared" ca="1" si="596"/>
        <v>3.4511541493587372E-2</v>
      </c>
      <c r="GT361" s="231">
        <f t="shared" ca="1" si="596"/>
        <v>0.11393495969964876</v>
      </c>
      <c r="GU361" s="231">
        <f t="shared" ca="1" si="596"/>
        <v>0.18740575550859423</v>
      </c>
      <c r="GV361" s="231">
        <f t="shared" ca="1" si="596"/>
        <v>0.25431854954631922</v>
      </c>
      <c r="GW361" s="231">
        <f t="shared" ca="1" si="596"/>
        <v>0.31615732734372159</v>
      </c>
      <c r="GX361" s="231">
        <f t="shared" ca="1" si="596"/>
        <v>0.36970632185951852</v>
      </c>
      <c r="GY361" s="231">
        <f t="shared" ca="1" si="596"/>
        <v>0.41744495758419192</v>
      </c>
      <c r="GZ361" s="231">
        <f t="shared" ca="1" si="596"/>
        <v>0.45703171529002007</v>
      </c>
      <c r="HA361" s="231">
        <f t="shared" ca="1" si="596"/>
        <v>0.49239448630921673</v>
      </c>
      <c r="HB361" s="231">
        <f t="shared" ca="1" si="596"/>
        <v>0.52293677408974837</v>
      </c>
      <c r="HC361" s="231">
        <f t="shared" ca="1" si="596"/>
        <v>0.55187154825955476</v>
      </c>
      <c r="HD361" s="231">
        <f t="shared" ca="1" si="596"/>
        <v>0.57881967929325762</v>
      </c>
      <c r="HE361" s="231">
        <f t="shared" ca="1" si="596"/>
        <v>0.60391907838757752</v>
      </c>
      <c r="HF361" s="231">
        <f t="shared" ca="1" si="596"/>
        <v>0.62676253565908324</v>
      </c>
      <c r="HG361" s="231">
        <f t="shared" ca="1" si="596"/>
        <v>0.64506589536964876</v>
      </c>
      <c r="HH361" s="231">
        <f t="shared" ca="1" si="596"/>
        <v>0.66047871864052965</v>
      </c>
      <c r="HI361" s="231">
        <f t="shared" ca="1" si="596"/>
        <v>0.67047884129186708</v>
      </c>
      <c r="HJ361" s="231">
        <f t="shared" ca="1" si="596"/>
        <v>0.67978985041975215</v>
      </c>
      <c r="HK361" s="231">
        <f t="shared" ca="1" si="596"/>
        <v>0.68574906184561379</v>
      </c>
      <c r="HL361" s="231">
        <f t="shared" ca="1" si="596"/>
        <v>0.69404917759843077</v>
      </c>
      <c r="HM361" s="231">
        <f t="shared" ca="1" si="596"/>
        <v>0.70029864660220464</v>
      </c>
      <c r="HN361" s="231">
        <f t="shared" ca="1" si="596"/>
        <v>0.70877921583506509</v>
      </c>
      <c r="HO361" s="231">
        <f t="shared" ca="1" si="596"/>
        <v>0.71374521921104106</v>
      </c>
      <c r="HP361" s="231">
        <f t="shared" ca="1" si="596"/>
        <v>0.7184215295114118</v>
      </c>
      <c r="HQ361" s="231">
        <f t="shared" ca="1" si="596"/>
        <v>0.71856782879086833</v>
      </c>
      <c r="HR361" s="231">
        <f t="shared" ca="1" si="596"/>
        <v>0.71764967647056421</v>
      </c>
      <c r="HS361" s="231">
        <f t="shared" ca="1" si="596"/>
        <v>0.71458971446936559</v>
      </c>
      <c r="HT361" s="231">
        <f t="shared" ca="1" si="596"/>
        <v>0.71200183389825589</v>
      </c>
      <c r="HU361" s="231">
        <f t="shared" ca="1" si="596"/>
        <v>0.71062096220981508</v>
      </c>
      <c r="HV361" s="231">
        <f t="shared" ca="1" si="596"/>
        <v>0.70973616646947368</v>
      </c>
      <c r="HW361" s="231">
        <f t="shared" ca="1" si="596"/>
        <v>0.71051117429384247</v>
      </c>
      <c r="HX361" s="231">
        <f t="shared" ca="1" si="596"/>
        <v>0.70884364422417756</v>
      </c>
      <c r="HY361" s="231">
        <f t="shared" ca="1" si="596"/>
        <v>0.70746277500626653</v>
      </c>
      <c r="HZ361" s="231">
        <f t="shared" ca="1" si="596"/>
        <v>0.70140705240127077</v>
      </c>
      <c r="IA361" s="231">
        <f t="shared" ca="1" si="596"/>
        <v>0.69635385393467242</v>
      </c>
      <c r="IB361" s="231">
        <f t="shared" ca="1" si="596"/>
        <v>0.68788587474067076</v>
      </c>
      <c r="IC361" s="231">
        <f t="shared" ca="1" si="596"/>
        <v>0.68308005606855471</v>
      </c>
      <c r="ID361" s="231">
        <f t="shared" ca="1" si="596"/>
        <v>0.67696367013796677</v>
      </c>
      <c r="IE361" s="231">
        <f t="shared" ca="1" si="596"/>
        <v>0.71285565520056438</v>
      </c>
      <c r="IF361" s="231">
        <f t="shared" ca="1" si="596"/>
        <v>0.67123125331944955</v>
      </c>
      <c r="IG361" s="231">
        <f t="shared" ca="1" si="596"/>
        <v>0.66884471499053744</v>
      </c>
      <c r="IH361" s="231">
        <f t="shared" ca="1" si="596"/>
        <v>0.66315140118821803</v>
      </c>
      <c r="II361" s="231">
        <f t="shared" ca="1" si="596"/>
        <v>0.65667042956772748</v>
      </c>
      <c r="IJ361" s="231">
        <f t="shared" ca="1" si="596"/>
        <v>0.64820696268687195</v>
      </c>
      <c r="IK361" s="231">
        <f t="shared" ca="1" si="596"/>
        <v>0.63980775327574813</v>
      </c>
      <c r="IL361" s="231">
        <f t="shared" ca="1" si="596"/>
        <v>0.63281244622705446</v>
      </c>
      <c r="IM361" s="231">
        <f t="shared" ca="1" si="596"/>
        <v>0.62690349479185825</v>
      </c>
      <c r="IN361" s="231">
        <f t="shared" ca="1" si="596"/>
        <v>0.62350723194914914</v>
      </c>
      <c r="IO361" s="231">
        <f t="shared" ca="1" si="596"/>
        <v>0.61946641963465121</v>
      </c>
      <c r="IP361" s="231">
        <f t="shared" ca="1" si="596"/>
        <v>0.61589256586847885</v>
      </c>
      <c r="IQ361" s="231">
        <f t="shared" ca="1" si="596"/>
        <v>0.60955113828932284</v>
      </c>
      <c r="IR361" s="231">
        <f t="shared" ca="1" si="596"/>
        <v>0.60221067759314406</v>
      </c>
      <c r="IS361" s="231">
        <f t="shared" ca="1" si="596"/>
        <v>0.59354181788749394</v>
      </c>
      <c r="IT361" s="231">
        <f t="shared" ca="1" si="596"/>
        <v>0.58465110778428109</v>
      </c>
      <c r="IU361" s="231">
        <f t="shared" ca="1" si="596"/>
        <v>0.57854341743943616</v>
      </c>
      <c r="IV361" s="231">
        <f t="shared" ca="1" si="596"/>
        <v>0.57171218509870425</v>
      </c>
      <c r="IW361" s="231">
        <f t="shared" ca="1" si="596"/>
        <v>0.57061443629452546</v>
      </c>
      <c r="IX361" s="231">
        <f t="shared" ca="1" si="596"/>
        <v>0.56395921636233803</v>
      </c>
      <c r="IY361" s="231">
        <f t="shared" ca="1" si="596"/>
        <v>0.56558323660434917</v>
      </c>
      <c r="IZ361" s="231">
        <f t="shared" ca="1" si="596"/>
        <v>0.55390873504221882</v>
      </c>
      <c r="JA361" s="231">
        <f t="shared" ca="1" si="596"/>
        <v>0.56237311171577353</v>
      </c>
      <c r="JB361" s="231">
        <f t="shared" ca="1" si="596"/>
        <v>0.49925745238543823</v>
      </c>
    </row>
    <row r="362" spans="1:262">
      <c r="B362" s="230">
        <v>1</v>
      </c>
      <c r="C362" s="229">
        <f>0+Div_Nt_load2</f>
        <v>1.953125E-5</v>
      </c>
      <c r="D362" s="226">
        <f t="shared" ref="D362:D425" ca="1" si="597">Vo_set2+E362</f>
        <v>24.47224933983679</v>
      </c>
      <c r="E362" s="225">
        <f ca="1">G361</f>
        <v>0.4722493398367888</v>
      </c>
      <c r="F362" s="224">
        <v>1</v>
      </c>
      <c r="G362" s="223">
        <f ca="1">2*IMREAL(K101)*COS(2*PI()*B101*1/Nt_load2)-2*IMAGINARY(K101)*SIN(2*PI()*B101*1/Nt_load2)</f>
        <v>0.66061728044086376</v>
      </c>
      <c r="H362" s="223">
        <f t="shared" ref="H362:H425" ca="1" si="598">2*IMREAL(K101)*COS(2*PI()*B101*2/Nt_load2)-2*IMAGINARY(K101)*SIN(2*PI()*B101*2/Nt_load2)</f>
        <v>0.65706099764603099</v>
      </c>
      <c r="I362" s="223">
        <f t="shared" ref="I362:I425" ca="1" si="599">2*IMREAL(K101)*COS(2*PI()*B101*3/Nt_load2)-2*IMAGINARY(K101)*SIN(2*PI()*B101*3/Nt_load2)</f>
        <v>0.65310892587530933</v>
      </c>
      <c r="J362" s="223">
        <f t="shared" ref="J362:J425" ca="1" si="600">2*IMREAL(K101)*COS(2*PI()*B101*4/Nt_load2)-2*IMAGINARY(K101)*SIN(2*PI()*B101*4/Nt_load2)</f>
        <v>0.64876344570895639</v>
      </c>
      <c r="K362" s="223">
        <f t="shared" ref="K362:K425" ca="1" si="601">2*IMREAL(K101)*COS(2*PI()*B101*5/Nt_load2)-2*IMAGINARY(K101)*SIN(2*PI()*B101*5/Nt_load2)</f>
        <v>0.64402717470173587</v>
      </c>
      <c r="L362" s="223">
        <f t="shared" ref="L362:L425" ca="1" si="602">2*IMREAL(K101)*COS(2*PI()*B101*6/Nt_load2)-2*IMAGINARY(K101)*SIN(2*PI()*B101*6/Nt_load2)</f>
        <v>0.63890296580620232</v>
      </c>
      <c r="M362" s="223">
        <f t="shared" ref="M362:M425" ca="1" si="603">2*IMREAL(K101)*COS(2*PI()*B101*7/Nt_load2)-2*IMAGINARY(K101)*SIN(2*PI()*B101*7/Nt_load2)</f>
        <v>0.63339390565418774</v>
      </c>
      <c r="N362" s="223">
        <f t="shared" ref="N362:N425" ca="1" si="604">2*IMREAL(K101)*COS(2*PI()*B101*8/Nt_load2)-2*IMAGINARY(K101)*SIN(2*PI()*B101*8/Nt_load2)</f>
        <v>0.62750331269753068</v>
      </c>
      <c r="O362" s="223">
        <f t="shared" ref="O362:O425" ca="1" si="605">2*IMREAL(K101)*COS(2*PI()*B101*9/Nt_load2)-2*IMAGINARY(K101)*SIN(2*PI()*B101*9/Nt_load2)</f>
        <v>0.62123473520916483</v>
      </c>
      <c r="P362" s="223">
        <f t="shared" ref="P362:P425" ca="1" si="606">2*IMREAL(K101)*COS(2*PI()*B101*10/Nt_load2)-2*IMAGINARY(K101)*SIN(2*PI()*B101*10/Nt_load2)</f>
        <v>0.61459194914577187</v>
      </c>
      <c r="Q362" s="223">
        <f t="shared" ref="Q362:Q425" ca="1" si="607">2*IMREAL(K101)*COS(2*PI()*B101*11/Nt_load2)-2*IMAGINARY(K101)*SIN(2*PI()*B101*11/Nt_load2)</f>
        <v>0.6075789558732867</v>
      </c>
      <c r="R362" s="223">
        <f t="shared" ref="R362:R425" ca="1" si="608">2*IMREAL(K101)*COS(2*PI()*B101*12/Nt_load2)-2*IMAGINARY(K101)*SIN(2*PI()*B101*12/Nt_load2)</f>
        <v>0.60019997975662398</v>
      </c>
      <c r="S362" s="223">
        <f t="shared" ref="S362:S425" ca="1" si="609">2*IMREAL(K101)*COS(2*PI()*B101*13/Nt_load2)-2*IMAGINARY(K101)*SIN(2*PI()*B101*13/Nt_load2)</f>
        <v>0.59245946561507867</v>
      </c>
      <c r="T362" s="223">
        <f t="shared" ref="T362:T425" ca="1" si="610">2*IMREAL(K101)*COS(2*PI()*B101*14/Nt_load2)-2*IMAGINARY(K101)*SIN(2*PI()*B101*14/Nt_load2)</f>
        <v>0.58436207604493318</v>
      </c>
      <c r="U362" s="223">
        <f t="shared" ref="U362:U425" ca="1" si="611">2*IMREAL(K101)*COS(2*PI()*B101*15/Nt_load2)-2*IMAGINARY(K101)*SIN(2*PI()*B101*15/Nt_load2)</f>
        <v>0.57591268861088352</v>
      </c>
      <c r="V362" s="223">
        <f t="shared" ref="V362:V425" ca="1" si="612">2*IMREAL(K101)*COS(2*PI()*B101*16/Nt_load2)-2*IMAGINARY(K101)*SIN(2*PI()*B101*16/Nt_load2)</f>
        <v>0.56711639290797722</v>
      </c>
      <c r="W362" s="223">
        <f t="shared" ref="W362:W425" ca="1" si="613">2*IMREAL(K101)*COS(2*PI()*B101*17/Nt_load2)-2*IMAGINARY(K101)*SIN(2*PI()*B101*17/Nt_load2)</f>
        <v>0.55797848749583101</v>
      </c>
      <c r="X362" s="223">
        <f t="shared" ref="X362:X425" ca="1" si="614">2*IMREAL(K101)*COS(2*PI()*B101*18/Nt_load2)-2*IMAGINARY(K101)*SIN(2*PI()*B101*18/Nt_load2)</f>
        <v>0.54850447670697666</v>
      </c>
      <c r="Y362" s="223">
        <f t="shared" ref="Y362:Y425" ca="1" si="615">2*IMREAL(K101)*COS(2*PI()*B101*19/Nt_load2)-2*IMAGINARY(K101)*SIN(2*PI()*B101*19/Nt_load2)</f>
        <v>0.53870006733125764</v>
      </c>
      <c r="Z362" s="223">
        <f t="shared" ref="Z362:Z425" ca="1" si="616">2*IMREAL(K101)*COS(2*PI()*B101*20/Nt_load2)-2*IMAGINARY(K101)*SIN(2*PI()*B101*20/Nt_load2)</f>
        <v>0.52857116517827119</v>
      </c>
      <c r="AA362" s="223">
        <f t="shared" ref="AA362:AA425" ca="1" si="617">2*IMREAL(K101)*COS(2*PI()*B101*21/Nt_load2)-2*IMAGINARY(K101)*SIN(2*PI()*B101*21/Nt_load2)</f>
        <v>0.51812387151993011</v>
      </c>
      <c r="AB362" s="223">
        <f t="shared" ref="AB362:AB425" ca="1" si="618">2*IMREAL(K101)*COS(2*PI()*B101*22/Nt_load2)-2*IMAGINARY(K101)*SIN(2*PI()*B101*22/Nt_load2)</f>
        <v>0.50736447941528495</v>
      </c>
      <c r="AC362" s="223">
        <f t="shared" ref="AC362:AC425" ca="1" si="619">2*IMREAL(K101)*COS(2*PI()*B101*23/Nt_load2)-2*IMAGINARY(K101)*SIN(2*PI()*B101*23/Nt_load2)</f>
        <v>0.49629946991981982</v>
      </c>
      <c r="AD362" s="223">
        <f t="shared" ref="AD362:AD425" ca="1" si="620">2*IMREAL(K101)*COS(2*PI()*B101*24/Nt_load2)-2*IMAGINARY(K101)*SIN(2*PI()*B101*24/Nt_load2)</f>
        <v>0.48493550818150744</v>
      </c>
      <c r="AE362" s="223">
        <f t="shared" ref="AE362:AE425" ca="1" si="621">2*IMREAL(K101)*COS(2*PI()*B101*25/Nt_load2)-2*IMAGINARY(K101)*SIN(2*PI()*B101*25/Nt_load2)</f>
        <v>0.47327943942597317</v>
      </c>
      <c r="AF362" s="223">
        <f t="shared" ref="AF362:AF425" ca="1" si="622">2*IMREAL(K101)*COS(2*PI()*B101*26/Nt_load2)-2*IMAGINARY(K101)*SIN(2*PI()*B101*26/Nt_load2)</f>
        <v>0.46133828483318678</v>
      </c>
      <c r="AG362" s="223">
        <f t="shared" ref="AG362:AG425" ca="1" si="623">2*IMREAL(K101)*COS(2*PI()*B101*27/Nt_load2)-2*IMAGINARY(K101)*SIN(2*PI()*B101*27/Nt_load2)</f>
        <v>0.44911923730816661</v>
      </c>
      <c r="AH362" s="223">
        <f t="shared" ref="AH362:AH425" ca="1" si="624">2*IMREAL(K101)*COS(2*PI()*B101*28/Nt_load2)-2*IMAGINARY(K101)*SIN(2*PI()*B101*28/Nt_load2)</f>
        <v>0.43662965714824176</v>
      </c>
      <c r="AI362" s="223">
        <f t="shared" ref="AI362:AI425" ca="1" si="625">2*IMREAL(K101)*COS(2*PI()*B101*29/Nt_load2)-2*IMAGINARY(K101)*SIN(2*PI()*B101*29/Nt_load2)</f>
        <v>0.42387706760948535</v>
      </c>
      <c r="AJ362" s="223">
        <f t="shared" ref="AJ362:AJ425" ca="1" si="626">2*IMREAL(K101)*COS(2*PI()*B101*30/Nt_load2)-2*IMAGINARY(K101)*SIN(2*PI()*B101*30/Nt_load2)</f>
        <v>0.41086915037498539</v>
      </c>
      <c r="AK362" s="223">
        <f t="shared" ref="AK362:AK425" ca="1" si="627">2*IMREAL(K101)*COS(2*PI()*B101*31/Nt_load2)-2*IMAGINARY(K101)*SIN(2*PI()*B101*31/Nt_load2)</f>
        <v>0.39761374092768675</v>
      </c>
      <c r="AL362" s="223">
        <f t="shared" ref="AL362:AL425" ca="1" si="628">2*IMREAL(K101)*COS(2*PI()*B101*32/Nt_load2)-2*IMAGINARY(K101)*SIN(2*PI()*B101*32/Nt_load2)</f>
        <v>0.38411882383058854</v>
      </c>
      <c r="AM362" s="223">
        <f t="shared" ref="AM362:AM425" ca="1" si="629">2*IMREAL(K101)*COS(2*PI()*B101*33/Nt_load2)-2*IMAGINARY(K101)*SIN(2*PI()*B101*33/Nt_load2)</f>
        <v>0.37039252791714272</v>
      </c>
      <c r="AN362" s="223">
        <f t="shared" ref="AN362:AN425" ca="1" si="630">2*IMREAL(K101)*COS(2*PI()*B101*34/Nt_load2)-2*IMAGINARY(K101)*SIN(2*PI()*B101*34/Nt_load2)</f>
        <v>0.35644312139474832</v>
      </c>
      <c r="AO362" s="223">
        <f t="shared" ref="AO362:AO425" ca="1" si="631">2*IMREAL(K101)*COS(2*PI()*B101*35/Nt_load2)-2*IMAGINARY(K101)*SIN(2*PI()*B101*35/Nt_load2)</f>
        <v>0.34227900686429252</v>
      </c>
      <c r="AP362" s="223">
        <f t="shared" ref="AP362:AP425" ca="1" si="632">2*IMREAL(K101)*COS(2*PI()*B101*36/Nt_load2)-2*IMAGINARY(K101)*SIN(2*PI()*B101*36/Nt_load2)</f>
        <v>0.32790871625873813</v>
      </c>
      <c r="AQ362" s="223">
        <f t="shared" ref="AQ362:AQ425" ca="1" si="633">2*IMREAL(K101)*COS(2*PI()*B101*37/Nt_load2)-2*IMAGINARY(K101)*SIN(2*PI()*B101*37/Nt_load2)</f>
        <v>0.31334090570380613</v>
      </c>
      <c r="AR362" s="223">
        <f t="shared" ref="AR362:AR425" ca="1" si="634">2*IMREAL(K101)*COS(2*PI()*B101*38/Nt_load2)-2*IMAGINARY(K101)*SIN(2*PI()*B101*38/Nt_load2)</f>
        <v>0.29858435030384933</v>
      </c>
      <c r="AS362" s="223">
        <f t="shared" ref="AS362:AS425" ca="1" si="635">2*IMREAL(K101)*COS(2*PI()*B101*39/Nt_load2)-2*IMAGINARY(K101)*SIN(2*PI()*B101*39/Nt_load2)</f>
        <v>0.28364793885605738</v>
      </c>
      <c r="AT362" s="223">
        <f t="shared" ref="AT362:AT425" ca="1" si="636">2*IMREAL(K101)*COS(2*PI()*B101*40/Nt_load2)-2*IMAGINARY(K101)*SIN(2*PI()*B101*40/Nt_load2)</f>
        <v>0.26854066849617814</v>
      </c>
      <c r="AU362" s="223">
        <f t="shared" ref="AU362:AU425" ca="1" si="637">2*IMREAL(K101)*COS(2*PI()*B101*41/Nt_load2)-2*IMAGINARY(K101)*SIN(2*PI()*B101*41/Nt_load2)</f>
        <v>0.25327163927897917</v>
      </c>
      <c r="AV362" s="223">
        <f t="shared" ref="AV362:AV425" ca="1" si="638">2*IMREAL(K101)*COS(2*PI()*B101*42/Nt_load2)-2*IMAGINARY(K101)*SIN(2*PI()*B101*42/Nt_load2)</f>
        <v>0.237850048696715</v>
      </c>
      <c r="AW362" s="223">
        <f t="shared" ref="AW362:AW425" ca="1" si="639">2*IMREAL(K101)*COS(2*PI()*B101*43/Nt_load2)-2*IMAGINARY(K101)*SIN(2*PI()*B101*43/Nt_load2)</f>
        <v>0.22228518613890236</v>
      </c>
      <c r="AX362" s="223">
        <f t="shared" ref="AX362:AX425" ca="1" si="640">2*IMREAL(K101)*COS(2*PI()*B101*44/Nt_load2)-2*IMAGINARY(K101)*SIN(2*PI()*B101*44/Nt_load2)</f>
        <v>0.20658642729673804</v>
      </c>
      <c r="AY362" s="223">
        <f t="shared" ref="AY362:AY425" ca="1" si="641">2*IMREAL(K101)*COS(2*PI()*B101*45/Nt_load2)-2*IMAGINARY(K101)*SIN(2*PI()*B101*45/Nt_load2)</f>
        <v>0.19076322851553407</v>
      </c>
      <c r="AZ362" s="223">
        <f t="shared" ref="AZ362:AZ425" ca="1" si="642">2*IMREAL(K101)*COS(2*PI()*B101*46/Nt_load2)-2*IMAGINARY(K101)*SIN(2*PI()*B101*46/Nt_load2)</f>
        <v>0.17482512109856907</v>
      </c>
      <c r="BA362" s="223">
        <f t="shared" ref="BA362:BA425" ca="1" si="643">2*IMREAL(K101)*COS(2*PI()*B101*47/Nt_load2)-2*IMAGINARY(K101)*SIN(2*PI()*B101*47/Nt_load2)</f>
        <v>0.15878170556578647</v>
      </c>
      <c r="BB362" s="223">
        <f t="shared" ref="BB362:BB425" ca="1" si="644">2*IMREAL(K101)*COS(2*PI()*B101*48/Nt_load2)-2*IMAGINARY(K101)*SIN(2*PI()*B101*48/Nt_load2)</f>
        <v>0.14264264587080155</v>
      </c>
      <c r="BC362" s="223">
        <f t="shared" ref="BC362:BC425" ca="1" si="645">2*IMREAL(K101)*COS(2*PI()*B101*49/Nt_load2)-2*IMAGINARY(K101)*SIN(2*PI()*B101*49/Nt_load2)</f>
        <v>0.12641766357969614</v>
      </c>
      <c r="BD362" s="223">
        <f t="shared" ref="BD362:BD425" ca="1" si="646">2*IMREAL(K101)*COS(2*PI()*B101*50/Nt_load2)-2*IMAGINARY(K101)*SIN(2*PI()*B101*50/Nt_load2)</f>
        <v>0.11011653201511111</v>
      </c>
      <c r="BE362" s="223">
        <f t="shared" ref="BE362:BE425" ca="1" si="647">2*IMREAL(K101)*COS(2*PI()*B101*51/Nt_load2)-2*IMAGINARY(K101)*SIN(2*PI()*B101*51/Nt_load2)</f>
        <v>9.3749070369162649E-2</v>
      </c>
      <c r="BF362" s="223">
        <f t="shared" ref="BF362:BF425" ca="1" si="648">2*IMREAL(K101)*COS(2*PI()*B101*52/Nt_load2)-2*IMAGINARY(K101)*SIN(2*PI()*B101*52/Nt_load2)</f>
        <v>7.7325137788727197E-2</v>
      </c>
      <c r="BG362" s="223">
        <f t="shared" ref="BG362:BG425" ca="1" si="649">2*IMREAL(K101)*COS(2*PI()*B101*53/Nt_load2)-2*IMAGINARY(K101)*SIN(2*PI()*B101*53/Nt_load2)</f>
        <v>6.0854627436661105E-2</v>
      </c>
      <c r="BH362" s="223">
        <f t="shared" ref="BH362:BH425" ca="1" si="650">2*IMREAL(K101)*COS(2*PI()*B101*54/Nt_load2)-2*IMAGINARY(K101)*SIN(2*PI()*B101*54/Nt_load2)</f>
        <v>4.4347460532528207E-2</v>
      </c>
      <c r="BI362" s="223">
        <f t="shared" ref="BI362:BI425" ca="1" si="651">2*IMREAL(K101)*COS(2*PI()*B101*55/Nt_load2)-2*IMAGINARY(K101)*SIN(2*PI()*B101*55/Nt_load2)</f>
        <v>2.7813580376428781E-2</v>
      </c>
      <c r="BJ362" s="223">
        <f t="shared" ref="BJ362:BJ425" ca="1" si="652">2*IMREAL(K101)*COS(2*PI()*B101*56/Nt_load2)-2*IMAGINARY(K101)*SIN(2*PI()*B101*56/Nt_load2)</f>
        <v>1.1262946359527487E-2</v>
      </c>
      <c r="BK362" s="223">
        <f t="shared" ref="BK362:BK425" ca="1" si="653">2*IMREAL(K101)*COS(2*PI()*B101*57/Nt_load2)-2*IMAGINARY(K101)*SIN(2*PI()*B101*57/Nt_load2)</f>
        <v>-5.2944720351121299E-3</v>
      </c>
      <c r="BL362" s="223">
        <f t="shared" ref="BL362:BL425" ca="1" si="654">2*IMREAL(K101)*COS(2*PI()*B101*58/Nt_load2)-2*IMAGINARY(K101)*SIN(2*PI()*B101*58/Nt_load2)</f>
        <v>-2.1848701237770982E-2</v>
      </c>
      <c r="BM362" s="223">
        <f t="shared" ref="BM362:BM425" ca="1" si="655">2*IMREAL(K101)*COS(2*PI()*B101*59/Nt_load2)-2*IMAGINARY(K101)*SIN(2*PI()*B101*59/Nt_load2)</f>
        <v>-3.8389769599779605E-2</v>
      </c>
      <c r="BN362" s="223">
        <f t="shared" ref="BN362:BN425" ca="1" si="656">2*IMREAL(K101)*COS(2*PI()*B101*60/Nt_load2)-2*IMAGINARY(K101)*SIN(2*PI()*B101*60/Nt_load2)</f>
        <v>-5.4907713400067268E-2</v>
      </c>
      <c r="BO362" s="223">
        <f t="shared" ref="BO362:BO425" ca="1" si="657">2*IMREAL(K101)*COS(2*PI()*B101*61/Nt_load2)-2*IMAGINARY(K101)*SIN(2*PI()*B101*61/Nt_load2)</f>
        <v>-7.1392582846934532E-2</v>
      </c>
      <c r="BP362" s="223">
        <f t="shared" ref="BP362:BP425" ca="1" si="658">2*IMREAL(K101)*COS(2*PI()*B101*62/Nt_load2)-2*IMAGINARY(K101)*SIN(2*PI()*B101*62/Nt_load2)</f>
        <v>-8.783444807143527E-2</v>
      </c>
      <c r="BQ362" s="223">
        <f t="shared" ref="BQ362:BQ425" ca="1" si="659">2*IMREAL(K101)*COS(2*PI()*B101*63/Nt_load2)-2*IMAGINARY(K101)*SIN(2*PI()*B101*63/Nt_load2)</f>
        <v>-0.10422340510875949</v>
      </c>
      <c r="BR362" s="223">
        <f t="shared" ref="BR362:BR425" ca="1" si="660">2*IMREAL(K101)*COS(2*PI()*B101*64/Nt_load2)-2*IMAGINARY(K101)*SIN(2*PI()*B101*64/Nt_load2)</f>
        <v>-0.12054958186401016</v>
      </c>
      <c r="BS362" s="223">
        <f t="shared" ref="BS362:BS425" ca="1" si="661">2*IMREAL(K101)*COS(2*PI()*B101*65/Nt_load2)-2*IMAGINARY(K101)*SIN(2*PI()*B101*65/Nt_load2)</f>
        <v>-0.13680314405878516</v>
      </c>
      <c r="BT362" s="223">
        <f t="shared" ref="BT362:BT425" ca="1" si="662">2*IMREAL(K101)*COS(2*PI()*B101*66/Nt_load2)-2*IMAGINARY(K101)*SIN(2*PI()*B101*66/Nt_load2)</f>
        <v>-0.15297430115497834</v>
      </c>
      <c r="BU362" s="223">
        <f t="shared" ref="BU362:BU425" ca="1" si="663">2*IMREAL(K101)*COS(2*PI()*B101*67/Nt_load2)-2*IMAGINARY(K101)*SIN(2*PI()*B101*67/Nt_load2)</f>
        <v>-0.16905331225223316</v>
      </c>
      <c r="BV362" s="223">
        <f t="shared" ref="BV362:BV425" ca="1" si="664">2*IMREAL(K101)*COS(2*PI()*B101*68/Nt_load2)-2*IMAGINARY(K101)*SIN(2*PI()*B101*68/Nt_load2)</f>
        <v>-0.18503049195549787</v>
      </c>
      <c r="BW362" s="223">
        <f t="shared" ref="BW362:BW425" ca="1" si="665">2*IMREAL(K101)*COS(2*PI()*B101*69/Nt_load2)-2*IMAGINARY(K101)*SIN(2*PI()*B101*69/Nt_load2)</f>
        <v>-0.20089621620914416</v>
      </c>
      <c r="BX362" s="223">
        <f t="shared" ref="BX362:BX425" ca="1" si="666">2*IMREAL(K101)*COS(2*PI()*B101*70/Nt_load2)-2*IMAGINARY(K101)*SIN(2*PI()*B101*70/Nt_load2)</f>
        <v>-0.21664092809413948</v>
      </c>
      <c r="BY362" s="223">
        <f t="shared" ref="BY362:BY425" ca="1" si="667">2*IMREAL(K101)*COS(2*PI()*B101*71/Nt_load2)-2*IMAGINARY(K101)*SIN(2*PI()*B101*71/Nt_load2)</f>
        <v>-0.23225514358477706</v>
      </c>
      <c r="BZ362" s="223">
        <f t="shared" ref="BZ362:BZ425" ca="1" si="668">2*IMREAL(K101)*COS(2*PI()*B101*72/Nt_load2)-2*IMAGINARY(K101)*SIN(2*PI()*B101*72/Nt_load2)</f>
        <v>-0.24772945726149823</v>
      </c>
      <c r="CA362" s="223">
        <f t="shared" ref="CA362:CA425" ca="1" si="669">2*IMREAL(K101)*COS(2*PI()*B101*73/Nt_load2)-2*IMAGINARY(K101)*SIN(2*PI()*B101*73/Nt_load2)</f>
        <v>-0.26305454797636618</v>
      </c>
      <c r="CB362" s="223">
        <f t="shared" ref="CB362:CB425" ca="1" si="670">2*IMREAL(K101)*COS(2*PI()*B101*74/Nt_load2)-2*IMAGINARY(K101)*SIN(2*PI()*B101*74/Nt_load2)</f>
        <v>-0.27822118446777633</v>
      </c>
      <c r="CC362" s="223">
        <f t="shared" ref="CC362:CC425" ca="1" si="671">2*IMREAL(K101)*COS(2*PI()*B101*75/Nt_load2)-2*IMAGINARY(K101)*SIN(2*PI()*B101*75/Nt_load2)</f>
        <v>-0.29322023092102312</v>
      </c>
      <c r="CD362" s="223">
        <f t="shared" ref="CD362:CD425" ca="1" si="672">2*IMREAL(K101)*COS(2*PI()*B101*76/Nt_load2)-2*IMAGINARY(K101)*SIN(2*PI()*B101*76/Nt_load2)</f>
        <v>-0.30804265247137375</v>
      </c>
      <c r="CE362" s="223">
        <f t="shared" ref="CE362:CE425" ca="1" si="673">2*IMREAL(K101)*COS(2*PI()*B101*77/Nt_load2)-2*IMAGINARY(K101)*SIN(2*PI()*B101*77/Nt_load2)</f>
        <v>-0.32267952064633243</v>
      </c>
      <c r="CF362" s="223">
        <f t="shared" ref="CF362:CF425" ca="1" si="674">2*IMREAL(K101)*COS(2*PI()*B101*78/Nt_load2)-2*IMAGINARY(K101)*SIN(2*PI()*B101*78/Nt_load2)</f>
        <v>-0.33712201874381809</v>
      </c>
      <c r="CG362" s="223">
        <f t="shared" ref="CG362:CG425" ca="1" si="675">2*IMREAL(K101)*COS(2*PI()*B101*79/Nt_load2)-2*IMAGINARY(K101)*SIN(2*PI()*B101*79/Nt_load2)</f>
        <v>-0.35136144714301676</v>
      </c>
      <c r="CH362" s="223">
        <f t="shared" ref="CH362:CH425" ca="1" si="676">2*IMREAL(K101)*COS(2*PI()*B101*80/Nt_load2)-2*IMAGINARY(K101)*SIN(2*PI()*B101*80/Nt_load2)</f>
        <v>-0.36538922854470718</v>
      </c>
      <c r="CI362" s="223">
        <f t="shared" ref="CI362:CI425" ca="1" si="677">2*IMREAL(K101)*COS(2*PI()*B101*81/Nt_load2)-2*IMAGINARY(K101)*SIN(2*PI()*B101*81/Nt_load2)</f>
        <v>-0.37919691313790549</v>
      </c>
      <c r="CJ362" s="223">
        <f t="shared" ref="CJ362:CJ425" ca="1" si="678">2*IMREAL(K101)*COS(2*PI()*B101*82/Nt_load2)-2*IMAGINARY(K101)*SIN(2*PI()*B101*82/Nt_load2)</f>
        <v>-0.39277618368971534</v>
      </c>
      <c r="CK362" s="223">
        <f t="shared" ref="CK362:CK425" ca="1" si="679">2*IMREAL(K101)*COS(2*PI()*B101*83/Nt_load2)-2*IMAGINARY(K101)*SIN(2*PI()*B101*83/Nt_load2)</f>
        <v>-0.40611886055531826</v>
      </c>
      <c r="CL362" s="223">
        <f t="shared" ref="CL362:CL425" ca="1" si="680">2*IMREAL(K101)*COS(2*PI()*B101*84/Nt_load2)-2*IMAGINARY(K101)*SIN(2*PI()*B101*84/Nt_load2)</f>
        <v>-0.41921690660508476</v>
      </c>
      <c r="CM362" s="223">
        <f t="shared" ref="CM362:CM425" ca="1" si="681">2*IMREAL(K101)*COS(2*PI()*B101*85/Nt_load2)-2*IMAGINARY(K101)*SIN(2*PI()*B101*85/Nt_load2)</f>
        <v>-0.43206243206584216</v>
      </c>
      <c r="CN362" s="223">
        <f t="shared" ref="CN362:CN425" ca="1" si="682">2*IMREAL(K101)*COS(2*PI()*B101*86/Nt_load2)-2*IMAGINARY(K101)*SIN(2*PI()*B101*86/Nt_load2)</f>
        <v>-0.44464769927337799</v>
      </c>
      <c r="CO362" s="223">
        <f t="shared" ref="CO362:CO425" ca="1" si="683">2*IMREAL(K101)*COS(2*PI()*B101*87/Nt_load2)-2*IMAGINARY(K101)*SIN(2*PI()*B101*87/Nt_load2)</f>
        <v>-0.45696512733331995</v>
      </c>
      <c r="CP362" s="223">
        <f t="shared" ref="CP362:CP425" ca="1" si="684">2*IMREAL(K101)*COS(2*PI()*B101*88/Nt_load2)-2*IMAGINARY(K101)*SIN(2*PI()*B101*88/Nt_load2)</f>
        <v>-0.46900729668758295</v>
      </c>
      <c r="CQ362" s="223">
        <f t="shared" ref="CQ362:CQ425" ca="1" si="685">2*IMREAL(K101)*COS(2*PI()*B101*89/Nt_load2)-2*IMAGINARY(K101)*SIN(2*PI()*B101*89/Nt_load2)</f>
        <v>-0.48076695358363403</v>
      </c>
      <c r="CR362" s="223">
        <f t="shared" ref="CR362:CR425" ca="1" si="686">2*IMREAL(K101)*COS(2*PI()*B101*90/Nt_load2)-2*IMAGINARY(K101)*SIN(2*PI()*B101*90/Nt_load2)</f>
        <v>-0.49223701444388041</v>
      </c>
      <c r="CS362" s="223">
        <f t="shared" ref="CS362:CS425" ca="1" si="687">2*IMREAL(K101)*COS(2*PI()*B101*91/Nt_load2)-2*IMAGINARY(K101)*SIN(2*PI()*B101*91/Nt_load2)</f>
        <v>-0.50341057013255319</v>
      </c>
      <c r="CT362" s="223">
        <f t="shared" ref="CT362:CT425" ca="1" si="688">2*IMREAL(K101)*COS(2*PI()*B101*92/Nt_load2)-2*IMAGINARY(K101)*SIN(2*PI()*B101*92/Nt_load2)</f>
        <v>-0.51428089011751188</v>
      </c>
      <c r="CU362" s="223">
        <f t="shared" ref="CU362:CU425" ca="1" si="689">2*IMREAL(K101)*COS(2*PI()*B101*93/Nt_load2)-2*IMAGINARY(K101)*SIN(2*PI()*B101*93/Nt_load2)</f>
        <v>-0.52484142652446486</v>
      </c>
      <c r="CV362" s="223">
        <f t="shared" ref="CV362:CV425" ca="1" si="690">2*IMREAL(K101)*COS(2*PI()*B101*94/Nt_load2)-2*IMAGINARY(K101)*SIN(2*PI()*B101*94/Nt_load2)</f>
        <v>-0.53508581808116462</v>
      </c>
      <c r="CW362" s="223">
        <f t="shared" ref="CW362:CW425" ca="1" si="691">2*IMREAL(K101)*COS(2*PI()*B101*95/Nt_load2)-2*IMAGINARY(K101)*SIN(2*PI()*B101*95/Nt_load2)</f>
        <v>-0.54500789394919957</v>
      </c>
      <c r="CX362" s="223">
        <f t="shared" ref="CX362:CX425" ca="1" si="692">2*IMREAL(K101)*COS(2*PI()*B101*96/Nt_load2)-2*IMAGINARY(K101)*SIN(2*PI()*B101*96/Nt_load2)</f>
        <v>-0.55460167744107736</v>
      </c>
      <c r="CY362" s="223">
        <f t="shared" ref="CY362:CY425" ca="1" si="693">2*IMREAL(K101)*COS(2*PI()*B101*97/Nt_load2)-2*IMAGINARY(K101)*SIN(2*PI()*B101*97/Nt_load2)</f>
        <v>-0.56386138962035703</v>
      </c>
      <c r="CZ362" s="223">
        <f t="shared" ref="CZ362:CZ425" ca="1" si="694">2*IMREAL(K101)*COS(2*PI()*B101*98/Nt_load2)-2*IMAGINARY(K101)*SIN(2*PI()*B101*98/Nt_load2)</f>
        <v>-0.57278145278266479</v>
      </c>
      <c r="DA362" s="223">
        <f t="shared" ref="DA362:DA425" ca="1" si="695">2*IMREAL(K101)*COS(2*PI()*B101*99/Nt_load2)-2*IMAGINARY(K101)*SIN(2*PI()*B101*99/Nt_load2)</f>
        <v>-0.58135649381549448</v>
      </c>
      <c r="DB362" s="223">
        <f t="shared" ref="DB362:DB425" ca="1" si="696">2*IMREAL(K101)*COS(2*PI()*B101*100/Nt_load2)-2*IMAGINARY(K101)*SIN(2*PI()*B101*100/Nt_load2)</f>
        <v>-0.58958134743476909</v>
      </c>
      <c r="DC362" s="223">
        <f t="shared" ref="DC362:DC425" ca="1" si="697">2*IMREAL(K101)*COS(2*PI()*B101*101/Nt_load2)-2*IMAGINARY(K101)*SIN(2*PI()*B101*101/Nt_load2)</f>
        <v>-0.59745105929621545</v>
      </c>
      <c r="DD362" s="223">
        <f t="shared" ref="DD362:DD425" ca="1" si="698">2*IMREAL(K101)*COS(2*PI()*B101*102/Nt_load2)-2*IMAGINARY(K101)*SIN(2*PI()*B101*102/Nt_load2)</f>
        <v>-0.60496088897967581</v>
      </c>
      <c r="DE362" s="223">
        <f t="shared" ref="DE362:DE425" ca="1" si="699">2*IMREAL(K101)*COS(2*PI()*B101*103/Nt_load2)-2*IMAGINARY(K101)*SIN(2*PI()*B101*103/Nt_load2)</f>
        <v>-0.61210631284455952</v>
      </c>
      <c r="DF362" s="223">
        <f t="shared" ref="DF362:DF425" ca="1" si="700">2*IMREAL(K101)*COS(2*PI()*B101*104/Nt_load2)-2*IMAGINARY(K101)*SIN(2*PI()*B101*104/Nt_load2)</f>
        <v>-0.61888302675471507</v>
      </c>
      <c r="DG362" s="223">
        <f t="shared" ref="DG362:DG425" ca="1" si="701">2*IMREAL(K101)*COS(2*PI()*B101*105/Nt_load2)-2*IMAGINARY(K101)*SIN(2*PI()*B101*105/Nt_load2)</f>
        <v>-0.62528694867108026</v>
      </c>
      <c r="DH362" s="223">
        <f t="shared" ref="DH362:DH425" ca="1" si="702">2*IMREAL(K101)*COS(2*PI()*B101*106/Nt_load2)-2*IMAGINARY(K101)*SIN(2*PI()*B101*106/Nt_load2)</f>
        <v>-0.63131422111055102</v>
      </c>
      <c r="DI362" s="223">
        <f t="shared" ref="DI362:DI425" ca="1" si="703">2*IMREAL(K101)*COS(2*PI()*B101*107/Nt_load2)-2*IMAGINARY(K101)*SIN(2*PI()*B101*107/Nt_load2)</f>
        <v>-0.63696121346958401</v>
      </c>
      <c r="DJ362" s="223">
        <f t="shared" ref="DJ362:DJ425" ca="1" si="704">2*IMREAL(K101)*COS(2*PI()*B101*108/Nt_load2)-2*IMAGINARY(K101)*SIN(2*PI()*B101*108/Nt_load2)</f>
        <v>-0.64222452421113685</v>
      </c>
      <c r="DK362" s="223">
        <f t="shared" ref="DK362:DK425" ca="1" si="705">2*IMREAL(K101)*COS(2*PI()*B101*109/Nt_load2)-2*IMAGINARY(K101)*SIN(2*PI()*B101*109/Nt_load2)</f>
        <v>-0.64710098291362661</v>
      </c>
      <c r="DL362" s="223">
        <f t="shared" ref="DL362:DL425" ca="1" si="706">2*IMREAL(K101)*COS(2*PI()*B101*110/Nt_load2)-2*IMAGINARY(K101)*SIN(2*PI()*B101*110/Nt_load2)</f>
        <v>-0.65158765218067338</v>
      </c>
      <c r="DM362" s="223">
        <f t="shared" ref="DM362:DM425" ca="1" si="707">2*IMREAL(K101)*COS(2*PI()*B101*111/Nt_load2)-2*IMAGINARY(K101)*SIN(2*PI()*B101*111/Nt_load2)</f>
        <v>-0.65568182941047815</v>
      </c>
      <c r="DN362" s="223">
        <f t="shared" ref="DN362:DN425" ca="1" si="708">2*IMREAL(K101)*COS(2*PI()*B101*112/Nt_load2)-2*IMAGINARY(K101)*SIN(2*PI()*B101*112/Nt_load2)</f>
        <v>-0.65938104842376877</v>
      </c>
      <c r="DO362" s="223">
        <f t="shared" ref="DO362:DO425" ca="1" si="709">2*IMREAL(K101)*COS(2*PI()*B101*113/Nt_load2)-2*IMAGINARY(K101)*SIN(2*PI()*B101*113/Nt_load2)</f>
        <v>-0.66268308094933459</v>
      </c>
      <c r="DP362" s="223">
        <f t="shared" ref="DP362:DP425" ca="1" si="710">2*IMREAL(K101)*COS(2*PI()*B101*114/Nt_load2)-2*IMAGINARY(K101)*SIN(2*PI()*B101*114/Nt_load2)</f>
        <v>-0.66558593796625276</v>
      </c>
      <c r="DQ362" s="223">
        <f t="shared" ref="DQ362:DQ425" ca="1" si="711">2*IMREAL(K101)*COS(2*PI()*B101*115/Nt_load2)-2*IMAGINARY(K101)*SIN(2*PI()*B101*115/Nt_load2)</f>
        <v>-0.66808787090200139</v>
      </c>
      <c r="DR362" s="223">
        <f t="shared" ref="DR362:DR425" ca="1" si="712">2*IMREAL(K101)*COS(2*PI()*B101*116/Nt_load2)-2*IMAGINARY(K101)*SIN(2*PI()*B101*116/Nt_load2)</f>
        <v>-0.67018737268573325</v>
      </c>
      <c r="DS362" s="223">
        <f t="shared" ref="DS362:DS425" ca="1" si="713">2*IMREAL(K101)*COS(2*PI()*B101*117/Nt_load2)-2*IMAGINARY(K101)*SIN(2*PI()*B101*117/Nt_load2)</f>
        <v>-0.67188317865607905</v>
      </c>
      <c r="DT362" s="223">
        <f t="shared" ref="DT362:DT425" ca="1" si="714">2*IMREAL(K101)*COS(2*PI()*B101*118/Nt_load2)-2*IMAGINARY(K101)*SIN(2*PI()*B101*118/Nt_load2)</f>
        <v>-0.67317426732293284</v>
      </c>
      <c r="DU362" s="223">
        <f t="shared" ref="DU362:DU425" ca="1" si="715">2*IMREAL(K101)*COS(2*PI()*B101*119/Nt_load2)-2*IMAGINARY(K101)*SIN(2*PI()*B101*119/Nt_load2)</f>
        <v>-0.67405986098275827</v>
      </c>
      <c r="DV362" s="223">
        <f t="shared" ref="DV362:DV425" ca="1" si="716">2*IMREAL(K101)*COS(2*PI()*B101*120/Nt_load2)-2*IMAGINARY(K101)*SIN(2*PI()*B101*120/Nt_load2)</f>
        <v>-0.67453942618704943</v>
      </c>
      <c r="DW362" s="223">
        <f t="shared" ref="DW362:DW425" ca="1" si="717">2*IMREAL(K101)*COS(2*PI()*B101*121/Nt_load2)-2*IMAGINARY(K101)*SIN(2*PI()*B101*121/Nt_load2)</f>
        <v>-0.6746126740636591</v>
      </c>
      <c r="DX362" s="223">
        <f t="shared" ref="DX362:DX425" ca="1" si="718">2*IMREAL(K101)*COS(2*PI()*B101*122/Nt_load2)-2*IMAGINARY(K101)*SIN(2*PI()*B101*122/Nt_load2)</f>
        <v>-0.67427956049080573</v>
      </c>
      <c r="DY362" s="223">
        <f t="shared" ref="DY362:DY425" ca="1" si="719">2*IMREAL(K101)*COS(2*PI()*B101*123/Nt_load2)-2*IMAGINARY(K101)*SIN(2*PI()*B101*123/Nt_load2)</f>
        <v>-0.67354028612364925</v>
      </c>
      <c r="DZ362" s="223">
        <f t="shared" ref="DZ362:DZ425" ca="1" si="720">2*IMREAL(K101)*COS(2*PI()*B101*124/Nt_load2)-2*IMAGINARY(K101)*SIN(2*PI()*B101*124/Nt_load2)</f>
        <v>-0.67239529627342531</v>
      </c>
      <c r="EA362" s="223">
        <f t="shared" ref="EA362:EA425" ca="1" si="721">2*IMREAL(K101)*COS(2*PI()*B101*125/Nt_load2)-2*IMAGINARY(K101)*SIN(2*PI()*B101*125/Nt_load2)</f>
        <v>-0.67084528063920601</v>
      </c>
      <c r="EB362" s="223">
        <f t="shared" ref="EB362:EB425" ca="1" si="722">2*IMREAL(K101)*COS(2*PI()*B101*126/Nt_load2)-2*IMAGINARY(K101)*SIN(2*PI()*B101*126/Nt_load2)</f>
        <v>-0.66889117289245037</v>
      </c>
      <c r="EC362" s="223">
        <f t="shared" ref="EC362:EC425" ca="1" si="723">2*IMREAL(K101)*COS(2*PI()*B101*127/Nt_load2)-2*IMAGINARY(K101)*SIN(2*PI()*B101*127/Nt_load2)</f>
        <v>-0.66653415011459616</v>
      </c>
      <c r="ED362" s="223">
        <f t="shared" ref="ED362:ED425" ca="1" si="724">2*IMREAL(K101)*COS(2*PI()*B101*128/Nt_load2)-2*IMAGINARY(K101)*SIN(2*PI()*B101*128/Nt_load2)</f>
        <v>-0.66377563208803003</v>
      </c>
      <c r="EE362" s="223">
        <f t="shared" ref="EE362:EE425" ca="1" si="725">2*IMREAL(K101)*COS(2*PI()*B101*129/Nt_load2)-2*IMAGINARY(K101)*SIN(2*PI()*B101*129/Nt_load2)</f>
        <v>-0.66061728044086376</v>
      </c>
      <c r="EF362" s="223">
        <f t="shared" ref="EF362:EF425" ca="1" si="726">2*IMREAL(K101)*COS(2*PI()*B101*130/Nt_load2)-2*IMAGINARY(K101)*SIN(2*PI()*B101*130/Nt_load2)</f>
        <v>-0.6570609976460311</v>
      </c>
      <c r="EG362" s="223">
        <f t="shared" ref="EG362:EG425" ca="1" si="727">2*IMREAL(K101)*COS(2*PI()*B101*131/Nt_load2)-2*IMAGINARY(K101)*SIN(2*PI()*B101*131/Nt_load2)</f>
        <v>-0.65310892587530933</v>
      </c>
      <c r="EH362" s="223">
        <f t="shared" ref="EH362:EH425" ca="1" si="728">2*IMREAL(K101)*COS(2*PI()*B101*132/Nt_load2)-2*IMAGINARY(K101)*SIN(2*PI()*B101*132/Nt_load2)</f>
        <v>-0.64876344570895639</v>
      </c>
      <c r="EI362" s="223">
        <f t="shared" ref="EI362:EI425" ca="1" si="729">2*IMREAL(K101)*COS(2*PI()*B101*133/Nt_load2)-2*IMAGINARY(K101)*SIN(2*PI()*B101*133/Nt_load2)</f>
        <v>-0.64402717470173587</v>
      </c>
      <c r="EJ362" s="223">
        <f t="shared" ref="EJ362:EJ425" ca="1" si="730">2*IMREAL(K101)*COS(2*PI()*B101*134/Nt_load2)-2*IMAGINARY(K101)*SIN(2*PI()*B101*134/Nt_load2)</f>
        <v>-0.63890296580620232</v>
      </c>
      <c r="EK362" s="223">
        <f t="shared" ref="EK362:EK425" ca="1" si="731">2*IMREAL(K101)*COS(2*PI()*B101*135/Nt_load2)-2*IMAGINARY(K101)*SIN(2*PI()*B101*135/Nt_load2)</f>
        <v>-0.63339390565418785</v>
      </c>
      <c r="EL362" s="223">
        <f t="shared" ref="EL362:EL425" ca="1" si="732">2*IMREAL(K101)*COS(2*PI()*B101*136/Nt_load2)-2*IMAGINARY(K101)*SIN(2*PI()*B101*136/Nt_load2)</f>
        <v>-0.62750331269753068</v>
      </c>
      <c r="EM362" s="223">
        <f t="shared" ref="EM362:EM425" ca="1" si="733">2*IMREAL(K101)*COS(2*PI()*B101*137/Nt_load2)-2*IMAGINARY(K101)*SIN(2*PI()*B101*137/Nt_load2)</f>
        <v>-0.62123473520916483</v>
      </c>
      <c r="EN362" s="223">
        <f t="shared" ref="EN362:EN425" ca="1" si="734">2*IMREAL(K101)*COS(2*PI()*B101*138/Nt_load2)-2*IMAGINARY(K101)*SIN(2*PI()*B101*138/Nt_load2)</f>
        <v>-0.61459194914577198</v>
      </c>
      <c r="EO362" s="223">
        <f t="shared" ref="EO362:EO425" ca="1" si="735">2*IMREAL(K101)*COS(2*PI()*B101*139/Nt_load2)-2*IMAGINARY(K101)*SIN(2*PI()*B101*139/Nt_load2)</f>
        <v>-0.60757895587328681</v>
      </c>
      <c r="EP362" s="223">
        <f t="shared" ref="EP362:EP425" ca="1" si="736">2*IMREAL(K101)*COS(2*PI()*B101*140/Nt_load2)-2*IMAGINARY(K101)*SIN(2*PI()*B101*140/Nt_load2)</f>
        <v>-0.60019997975662409</v>
      </c>
      <c r="EQ362" s="223">
        <f t="shared" ref="EQ362:EQ425" ca="1" si="737">2*IMREAL(K101)*COS(2*PI()*B101*141/Nt_load2)-2*IMAGINARY(K101)*SIN(2*PI()*B101*141/Nt_load2)</f>
        <v>-0.59245946561507878</v>
      </c>
      <c r="ER362" s="223">
        <f t="shared" ref="ER362:ER425" ca="1" si="738">2*IMREAL(K101)*COS(2*PI()*B101*142/Nt_load2)-2*IMAGINARY(K101)*SIN(2*PI()*B101*142/Nt_load2)</f>
        <v>-0.58436207604493318</v>
      </c>
      <c r="ES362" s="223">
        <f t="shared" ref="ES362:ES425" ca="1" si="739">2*IMREAL(K101)*COS(2*PI()*B101*143/Nt_load2)-2*IMAGINARY(K101)*SIN(2*PI()*B101*143/Nt_load2)</f>
        <v>-0.57591268861088352</v>
      </c>
      <c r="ET362" s="223">
        <f t="shared" ref="ET362:ET425" ca="1" si="740">2*IMREAL(K101)*COS(2*PI()*B101*144/Nt_load2)-2*IMAGINARY(K101)*SIN(2*PI()*B101*144/Nt_load2)</f>
        <v>-0.56711639290797733</v>
      </c>
      <c r="EU362" s="223">
        <f t="shared" ref="EU362:EU425" ca="1" si="741">2*IMREAL(K101)*COS(2*PI()*B101*145/Nt_load2)-2*IMAGINARY(K101)*SIN(2*PI()*B101*145/Nt_load2)</f>
        <v>-0.55797848749583101</v>
      </c>
      <c r="EV362" s="223">
        <f t="shared" ref="EV362:EV425" ca="1" si="742">2*IMREAL(K101)*COS(2*PI()*B101*146/Nt_load2)-2*IMAGINARY(K101)*SIN(2*PI()*B101*146/Nt_load2)</f>
        <v>-0.54850447670697688</v>
      </c>
      <c r="EW362" s="223">
        <f t="shared" ref="EW362:EW425" ca="1" si="743">2*IMREAL(K101)*COS(2*PI()*B101*147/Nt_load2)-2*IMAGINARY(K101)*SIN(2*PI()*B101*147/Nt_load2)</f>
        <v>-0.53870006733125764</v>
      </c>
      <c r="EX362" s="223">
        <f t="shared" ref="EX362:EX425" ca="1" si="744">2*IMREAL(K101)*COS(2*PI()*B101*148/Nt_load2)-2*IMAGINARY(K101)*SIN(2*PI()*B101*148/Nt_load2)</f>
        <v>-0.52857116517827119</v>
      </c>
      <c r="EY362" s="223">
        <f t="shared" ref="EY362:EY425" ca="1" si="745">2*IMREAL(K101)*COS(2*PI()*B101*149/Nt_load2)-2*IMAGINARY(K101)*SIN(2*PI()*B101*149/Nt_load2)</f>
        <v>-0.51812387151993011</v>
      </c>
      <c r="EZ362" s="223">
        <f t="shared" ref="EZ362:EZ425" ca="1" si="746">2*IMREAL(K101)*COS(2*PI()*B101*150/Nt_load2)-2*IMAGINARY(K101)*SIN(2*PI()*B101*150/Nt_load2)</f>
        <v>-0.50736447941528495</v>
      </c>
      <c r="FA362" s="223">
        <f t="shared" ref="FA362:FA425" ca="1" si="747">2*IMREAL(K101)*COS(2*PI()*B101*151/Nt_load2)-2*IMAGINARY(K101)*SIN(2*PI()*B101*151/Nt_load2)</f>
        <v>-0.49629946991981999</v>
      </c>
      <c r="FB362" s="223">
        <f t="shared" ref="FB362:FB425" ca="1" si="748">2*IMREAL(K101)*COS(2*PI()*B101*152/Nt_load2)-2*IMAGINARY(K101)*SIN(2*PI()*B101*152/Nt_load2)</f>
        <v>-0.48493550818150766</v>
      </c>
      <c r="FC362" s="223">
        <f t="shared" ref="FC362:FC425" ca="1" si="749">2*IMREAL(K101)*COS(2*PI()*B101*153/Nt_load2)-2*IMAGINARY(K101)*SIN(2*PI()*B101*153/Nt_load2)</f>
        <v>-0.47327943942597317</v>
      </c>
      <c r="FD362" s="223">
        <f t="shared" ref="FD362:FD425" ca="1" si="750">2*IMREAL(K101)*COS(2*PI()*B101*154/Nt_load2)-2*IMAGINARY(K101)*SIN(2*PI()*B101*154/Nt_load2)</f>
        <v>-0.46133828483318684</v>
      </c>
      <c r="FE362" s="223">
        <f t="shared" ref="FE362:FE425" ca="1" si="751">2*IMREAL(K101)*COS(2*PI()*B101*155/Nt_load2)-2*IMAGINARY(K101)*SIN(2*PI()*B101*155/Nt_load2)</f>
        <v>-0.44911923730816661</v>
      </c>
      <c r="FF362" s="223">
        <f t="shared" ref="FF362:FF425" ca="1" si="752">2*IMREAL(K101)*COS(2*PI()*B101*156/Nt_load2)-2*IMAGINARY(K101)*SIN(2*PI()*B101*156/Nt_load2)</f>
        <v>-0.43662965714824187</v>
      </c>
      <c r="FG362" s="223">
        <f t="shared" ref="FG362:FG425" ca="1" si="753">2*IMREAL(K101)*COS(2*PI()*B101*157/Nt_load2)-2*IMAGINARY(K101)*SIN(2*PI()*B101*157/Nt_load2)</f>
        <v>-0.42387706760948551</v>
      </c>
      <c r="FH362" s="223">
        <f t="shared" ref="FH362:FH425" ca="1" si="754">2*IMREAL(K101)*COS(2*PI()*B101*158/Nt_load2)-2*IMAGINARY(K101)*SIN(2*PI()*B101*158/Nt_load2)</f>
        <v>-0.41086915037498539</v>
      </c>
      <c r="FI362" s="223">
        <f t="shared" ref="FI362:FI425" ca="1" si="755">2*IMREAL(K101)*COS(2*PI()*B101*159/Nt_load2)-2*IMAGINARY(K101)*SIN(2*PI()*B101*159/Nt_load2)</f>
        <v>-0.39761374092768675</v>
      </c>
      <c r="FJ362" s="223">
        <f t="shared" ref="FJ362:FJ425" ca="1" si="756">2*IMREAL(K101)*COS(2*PI()*B101*160/Nt_load2)-2*IMAGINARY(K101)*SIN(2*PI()*B101*160/Nt_load2)</f>
        <v>-0.3841188238305886</v>
      </c>
      <c r="FK362" s="223">
        <f t="shared" ref="FK362:FK425" ca="1" si="757">2*IMREAL(K101)*COS(2*PI()*B101*161/Nt_load2)-2*IMAGINARY(K101)*SIN(2*PI()*B101*161/Nt_load2)</f>
        <v>-0.37039252791714283</v>
      </c>
      <c r="FL362" s="223">
        <f t="shared" ref="FL362:FL425" ca="1" si="758">2*IMREAL(K101)*COS(2*PI()*B101*162/Nt_load2)-2*IMAGINARY(K101)*SIN(2*PI()*B101*162/Nt_load2)</f>
        <v>-0.35644312139474854</v>
      </c>
      <c r="FM362" s="223">
        <f t="shared" ref="FM362:FM425" ca="1" si="759">2*IMREAL(K101)*COS(2*PI()*B101*163/Nt_load2)-2*IMAGINARY(K101)*SIN(2*PI()*B101*163/Nt_load2)</f>
        <v>-0.3422790068642928</v>
      </c>
      <c r="FN362" s="223">
        <f t="shared" ref="FN362:FN425" ca="1" si="760">2*IMREAL(K101)*COS(2*PI()*B101*164/Nt_load2)-2*IMAGINARY(K101)*SIN(2*PI()*B101*164/Nt_load2)</f>
        <v>-0.32790871625873846</v>
      </c>
      <c r="FO362" s="223">
        <f t="shared" ref="FO362:FO425" ca="1" si="761">2*IMREAL(K101)*COS(2*PI()*B101*165/Nt_load2)-2*IMAGINARY(K101)*SIN(2*PI()*B101*165/Nt_load2)</f>
        <v>-0.31334090570380646</v>
      </c>
      <c r="FP362" s="223">
        <f t="shared" ref="FP362:FP425" ca="1" si="762">2*IMREAL(K101)*COS(2*PI()*B101*166/Nt_load2)-2*IMAGINARY(K101)*SIN(2*PI()*B101*166/Nt_load2)</f>
        <v>-0.29858435030384911</v>
      </c>
      <c r="FQ362" s="223">
        <f t="shared" ref="FQ362:FQ425" ca="1" si="763">2*IMREAL(K101)*COS(2*PI()*B101*167/Nt_load2)-2*IMAGINARY(K101)*SIN(2*PI()*B101*167/Nt_load2)</f>
        <v>-0.28364793885605727</v>
      </c>
      <c r="FR362" s="223">
        <f t="shared" ref="FR362:FR425" ca="1" si="764">2*IMREAL(K101)*COS(2*PI()*B101*168/Nt_load2)-2*IMAGINARY(K101)*SIN(2*PI()*B101*168/Nt_load2)</f>
        <v>-0.26854066849617803</v>
      </c>
      <c r="FS362" s="223">
        <f t="shared" ref="FS362:FS425" ca="1" si="765">2*IMREAL(K101)*COS(2*PI()*B101*169/Nt_load2)-2*IMAGINARY(K101)*SIN(2*PI()*B101*169/Nt_load2)</f>
        <v>-0.25327163927897917</v>
      </c>
      <c r="FT362" s="223">
        <f t="shared" ref="FT362:FT425" ca="1" si="766">2*IMREAL(K101)*COS(2*PI()*B101*170/Nt_load2)-2*IMAGINARY(K101)*SIN(2*PI()*B101*170/Nt_load2)</f>
        <v>-0.23785004869671514</v>
      </c>
      <c r="FU362" s="223">
        <f t="shared" ref="FU362:FU425" ca="1" si="767">2*IMREAL(K101)*COS(2*PI()*B101*171/Nt_load2)-2*IMAGINARY(K101)*SIN(2*PI()*B101*171/Nt_load2)</f>
        <v>-0.22228518613890247</v>
      </c>
      <c r="FV362" s="223">
        <f t="shared" ref="FV362:FV425" ca="1" si="768">2*IMREAL(K101)*COS(2*PI()*B101*172/Nt_load2)-2*IMAGINARY(K101)*SIN(2*PI()*B101*172/Nt_load2)</f>
        <v>-0.2065864272967381</v>
      </c>
      <c r="FW362" s="223">
        <f t="shared" ref="FW362:FW425" ca="1" si="769">2*IMREAL(K101)*COS(2*PI()*B101*173/Nt_load2)-2*IMAGINARY(K101)*SIN(2*PI()*B101*173/Nt_load2)</f>
        <v>-0.19076322851553429</v>
      </c>
      <c r="FX362" s="223">
        <f t="shared" ref="FX362:FX425" ca="1" si="770">2*IMREAL(K101)*COS(2*PI()*B101*174/Nt_load2)-2*IMAGINARY(K101)*SIN(2*PI()*B101*174/Nt_load2)</f>
        <v>-0.17482512109856926</v>
      </c>
      <c r="FY362" s="223">
        <f t="shared" ref="FY362:FY425" ca="1" si="771">2*IMREAL(K101)*COS(2*PI()*B101*175/Nt_load2)-2*IMAGINARY(K101)*SIN(2*PI()*B101*175/Nt_load2)</f>
        <v>-0.15878170556578683</v>
      </c>
      <c r="FZ362" s="223">
        <f t="shared" ref="FZ362:FZ425" ca="1" si="772">2*IMREAL(K101)*COS(2*PI()*B101*176/Nt_load2)-2*IMAGINARY(K101)*SIN(2*PI()*B101*176/Nt_load2)</f>
        <v>-0.14264264587080192</v>
      </c>
      <c r="GA362" s="223">
        <f t="shared" ref="GA362:GA425" ca="1" si="773">2*IMREAL(K101)*COS(2*PI()*B101*177/Nt_load2)-2*IMAGINARY(K101)*SIN(2*PI()*B101*177/Nt_load2)</f>
        <v>-0.12641766357969592</v>
      </c>
      <c r="GB362" s="223">
        <f t="shared" ref="GB362:GB425" ca="1" si="774">2*IMREAL(K101)*COS(2*PI()*B101*178/Nt_load2)-2*IMAGINARY(K101)*SIN(2*PI()*B101*178/Nt_load2)</f>
        <v>-0.11011653201511103</v>
      </c>
      <c r="GC362" s="223">
        <f t="shared" ref="GC362:GC425" ca="1" si="775">2*IMREAL(K101)*COS(2*PI()*B101*179/Nt_load2)-2*IMAGINARY(K101)*SIN(2*PI()*B101*179/Nt_load2)</f>
        <v>-9.3749070369162593E-2</v>
      </c>
      <c r="GD362" s="223">
        <f t="shared" ref="GD362:GD425" ca="1" si="776">2*IMREAL(K101)*COS(2*PI()*B101*180/Nt_load2)-2*IMAGINARY(K101)*SIN(2*PI()*B101*180/Nt_load2)</f>
        <v>-7.7325137788727294E-2</v>
      </c>
      <c r="GE362" s="223">
        <f t="shared" ref="GE362:GE425" ca="1" si="777">2*IMREAL(K101)*COS(2*PI()*B101*181/Nt_load2)-2*IMAGINARY(K101)*SIN(2*PI()*B101*181/Nt_load2)</f>
        <v>-6.0854627436661188E-2</v>
      </c>
      <c r="GF362" s="223">
        <f t="shared" ref="GF362:GF425" ca="1" si="778">2*IMREAL(K101)*COS(2*PI()*B101*182/Nt_load2)-2*IMAGINARY(K101)*SIN(2*PI()*B101*182/Nt_load2)</f>
        <v>-4.4347460532528318E-2</v>
      </c>
      <c r="GG362" s="223">
        <f t="shared" ref="GG362:GG425" ca="1" si="779">2*IMREAL(K101)*COS(2*PI()*B101*183/Nt_load2)-2*IMAGINARY(K101)*SIN(2*PI()*B101*183/Nt_load2)</f>
        <v>-2.7813580376429017E-2</v>
      </c>
      <c r="GH362" s="223">
        <f t="shared" ref="GH362:GH425" ca="1" si="780">2*IMREAL(K101)*COS(2*PI()*B101*184/Nt_load2)-2*IMAGINARY(K101)*SIN(2*PI()*B101*184/Nt_load2)</f>
        <v>-1.1262946359527723E-2</v>
      </c>
      <c r="GI362" s="223">
        <f t="shared" ref="GI362:GI425" ca="1" si="781">2*IMREAL(K101)*COS(2*PI()*B101*185/Nt_load2)-2*IMAGINARY(K101)*SIN(2*PI()*B101*185/Nt_load2)</f>
        <v>5.294472035111894E-3</v>
      </c>
      <c r="GJ362" s="223">
        <f t="shared" ref="GJ362:GJ425" ca="1" si="782">2*IMREAL(K101)*COS(2*PI()*B101*186/Nt_load2)-2*IMAGINARY(K101)*SIN(2*PI()*B101*186/Nt_load2)</f>
        <v>2.1848701237770593E-2</v>
      </c>
      <c r="GK362" s="223">
        <f t="shared" ref="GK362:GK425" ca="1" si="783">2*IMREAL(K101)*COS(2*PI()*B101*187/Nt_load2)-2*IMAGINARY(K101)*SIN(2*PI()*B101*187/Nt_load2)</f>
        <v>3.8389769599779827E-2</v>
      </c>
      <c r="GL362" s="223">
        <f t="shared" ref="GL362:GL425" ca="1" si="784">2*IMREAL(K101)*COS(2*PI()*B101*188/Nt_load2)-2*IMAGINARY(K101)*SIN(2*PI()*B101*188/Nt_load2)</f>
        <v>5.490771340006749E-2</v>
      </c>
      <c r="GM362" s="223">
        <f t="shared" ref="GM362:GM425" ca="1" si="785">2*IMREAL(K101)*COS(2*PI()*B101*189/Nt_load2)-2*IMAGINARY(K101)*SIN(2*PI()*B101*189/Nt_load2)</f>
        <v>7.1392582846934602E-2</v>
      </c>
      <c r="GN362" s="223">
        <f t="shared" ref="GN362:GN425" ca="1" si="786">2*IMREAL(K101)*COS(2*PI()*B101*190/Nt_load2)-2*IMAGINARY(K101)*SIN(2*PI()*B101*190/Nt_load2)</f>
        <v>8.7834448071435339E-2</v>
      </c>
      <c r="GO362" s="223">
        <f t="shared" ref="GO362:GO425" ca="1" si="787">2*IMREAL(K101)*COS(2*PI()*B101*191/Nt_load2)-2*IMAGINARY(K101)*SIN(2*PI()*B101*191/Nt_load2)</f>
        <v>0.10422340510875941</v>
      </c>
      <c r="GP362" s="223">
        <f t="shared" ref="GP362:GP425" ca="1" si="788">2*IMREAL(K101)*COS(2*PI()*B101*192/Nt_load2)-2*IMAGINARY(K101)*SIN(2*PI()*B101*192/Nt_load2)</f>
        <v>0.12054958186401007</v>
      </c>
      <c r="GQ362" s="223">
        <f t="shared" ref="GQ362:GQ425" ca="1" si="789">2*IMREAL(K101)*COS(2*PI()*B101*193/Nt_load2)-2*IMAGINARY(K101)*SIN(2*PI()*B101*193/Nt_load2)</f>
        <v>0.13680314405878508</v>
      </c>
      <c r="GR362" s="223">
        <f t="shared" ref="GR362:GR425" ca="1" si="790">2*IMREAL(K101)*COS(2*PI()*B101*194/Nt_load2)-2*IMAGINARY(K101)*SIN(2*PI()*B101*194/Nt_load2)</f>
        <v>0.15297430115497809</v>
      </c>
      <c r="GS362" s="223">
        <f t="shared" ref="GS362:GS425" ca="1" si="791">2*IMREAL(K101)*COS(2*PI()*B101*195/Nt_load2)-2*IMAGINARY(K101)*SIN(2*PI()*B101*195/Nt_load2)</f>
        <v>0.16905331225223291</v>
      </c>
      <c r="GT362" s="223">
        <f t="shared" ref="GT362:GT425" ca="1" si="792">2*IMREAL(K101)*COS(2*PI()*B101*196/Nt_load2)-2*IMAGINARY(K101)*SIN(2*PI()*B101*196/Nt_load2)</f>
        <v>0.18503049195549751</v>
      </c>
      <c r="GU362" s="223">
        <f t="shared" ref="GU362:GU425" ca="1" si="793">2*IMREAL(K101)*COS(2*PI()*B101*197/Nt_load2)-2*IMAGINARY(K101)*SIN(2*PI()*B101*197/Nt_load2)</f>
        <v>0.20089621620914383</v>
      </c>
      <c r="GV362" s="223">
        <f t="shared" ref="GV362:GV425" ca="1" si="794">2*IMREAL(K101)*COS(2*PI()*B101*198/Nt_load2)-2*IMAGINARY(K101)*SIN(2*PI()*B101*198/Nt_load2)</f>
        <v>0.21664092809413965</v>
      </c>
      <c r="GW362" s="223">
        <f t="shared" ref="GW362:GW425" ca="1" si="795">2*IMREAL(K101)*COS(2*PI()*B101*199/Nt_load2)-2*IMAGINARY(K101)*SIN(2*PI()*B101*199/Nt_load2)</f>
        <v>0.23225514358477711</v>
      </c>
      <c r="GX362" s="223">
        <f t="shared" ref="GX362:GX425" ca="1" si="796">2*IMREAL(K101)*COS(2*PI()*B101*200/Nt_load2)-2*IMAGINARY(K101)*SIN(2*PI()*B101*200/Nt_load2)</f>
        <v>0.24772945726149831</v>
      </c>
      <c r="GY362" s="223">
        <f t="shared" ref="GY362:GY425" ca="1" si="797">2*IMREAL(K101)*COS(2*PI()*B101*201/Nt_load2)-2*IMAGINARY(K101)*SIN(2*PI()*B101*201/Nt_load2)</f>
        <v>0.26305454797636618</v>
      </c>
      <c r="GZ362" s="223">
        <f t="shared" ref="GZ362:GZ425" ca="1" si="798">2*IMREAL(K101)*COS(2*PI()*B101*202/Nt_load2)-2*IMAGINARY(K101)*SIN(2*PI()*B101*202/Nt_load2)</f>
        <v>0.27822118446777622</v>
      </c>
      <c r="HA362" s="223">
        <f t="shared" ref="HA362:HA425" ca="1" si="799">2*IMREAL(K101)*COS(2*PI()*B101*203/Nt_load2)-2*IMAGINARY(K101)*SIN(2*PI()*B101*203/Nt_load2)</f>
        <v>0.29322023092102312</v>
      </c>
      <c r="HB362" s="223">
        <f t="shared" ref="HB362:HB425" ca="1" si="800">2*IMREAL(K101)*COS(2*PI()*B101*204/Nt_load2)-2*IMAGINARY(K101)*SIN(2*PI()*B101*204/Nt_load2)</f>
        <v>0.30804265247137369</v>
      </c>
      <c r="HC362" s="223">
        <f t="shared" ref="HC362:HC425" ca="1" si="801">2*IMREAL(K101)*COS(2*PI()*B101*205/Nt_load2)-2*IMAGINARY(K101)*SIN(2*PI()*B101*205/Nt_load2)</f>
        <v>0.32267952064633226</v>
      </c>
      <c r="HD362" s="223">
        <f t="shared" ref="HD362:HD425" ca="1" si="802">2*IMREAL(K101)*COS(2*PI()*B101*206/Nt_load2)-2*IMAGINARY(K101)*SIN(2*PI()*B101*206/Nt_load2)</f>
        <v>0.33712201874381786</v>
      </c>
      <c r="HE362" s="223">
        <f t="shared" ref="HE362:HE425" ca="1" si="803">2*IMREAL(K101)*COS(2*PI()*B101*207/Nt_load2)-2*IMAGINARY(K101)*SIN(2*PI()*B101*207/Nt_load2)</f>
        <v>0.35136144714301643</v>
      </c>
      <c r="HF362" s="223">
        <f t="shared" ref="HF362:HF425" ca="1" si="804">2*IMREAL(K101)*COS(2*PI()*B101*208/Nt_load2)-2*IMAGINARY(K101)*SIN(2*PI()*B101*208/Nt_load2)</f>
        <v>0.36538922854470735</v>
      </c>
      <c r="HG362" s="223">
        <f t="shared" ref="HG362:HG425" ca="1" si="805">2*IMREAL(K101)*COS(2*PI()*B101*209/Nt_load2)-2*IMAGINARY(K101)*SIN(2*PI()*B101*209/Nt_load2)</f>
        <v>0.37919691313790566</v>
      </c>
      <c r="HH362" s="223">
        <f t="shared" ref="HH362:HH425" ca="1" si="806">2*IMREAL(K101)*COS(2*PI()*B101*210/Nt_load2)-2*IMAGINARY(K101)*SIN(2*PI()*B101*210/Nt_load2)</f>
        <v>0.39277618368971551</v>
      </c>
      <c r="HI362" s="223">
        <f t="shared" ref="HI362:HI425" ca="1" si="807">2*IMREAL(K101)*COS(2*PI()*B101*211/Nt_load2)-2*IMAGINARY(K101)*SIN(2*PI()*B101*211/Nt_load2)</f>
        <v>0.40611886055531821</v>
      </c>
      <c r="HJ362" s="223">
        <f t="shared" ref="HJ362:HJ425" ca="1" si="808">2*IMREAL(K101)*COS(2*PI()*B101*212/Nt_load2)-2*IMAGINARY(K101)*SIN(2*PI()*B101*212/Nt_load2)</f>
        <v>0.4192169066050847</v>
      </c>
      <c r="HK362" s="223">
        <f t="shared" ref="HK362:HK425" ca="1" si="809">2*IMREAL(K101)*COS(2*PI()*B101*213/Nt_load2)-2*IMAGINARY(K101)*SIN(2*PI()*B101*213/Nt_load2)</f>
        <v>0.43206243206584205</v>
      </c>
      <c r="HL362" s="223">
        <f t="shared" ref="HL362:HL425" ca="1" si="810">2*IMREAL(K101)*COS(2*PI()*B101*214/Nt_load2)-2*IMAGINARY(K101)*SIN(2*PI()*B101*214/Nt_load2)</f>
        <v>0.44464769927337794</v>
      </c>
      <c r="HM362" s="223">
        <f t="shared" ref="HM362:HM425" ca="1" si="811">2*IMREAL(K101)*COS(2*PI()*B101*215/Nt_load2)-2*IMAGINARY(K101)*SIN(2*PI()*B101*215/Nt_load2)</f>
        <v>0.45696512733331984</v>
      </c>
      <c r="HN362" s="223">
        <f t="shared" ref="HN362:HN425" ca="1" si="812">2*IMREAL(K101)*COS(2*PI()*B101*216/Nt_load2)-2*IMAGINARY(K101)*SIN(2*PI()*B101*216/Nt_load2)</f>
        <v>0.46900729668758284</v>
      </c>
      <c r="HO362" s="223">
        <f t="shared" ref="HO362:HO425" ca="1" si="813">2*IMREAL(K101)*COS(2*PI()*B101*217/Nt_load2)-2*IMAGINARY(K101)*SIN(2*PI()*B101*217/Nt_load2)</f>
        <v>0.48076695358363375</v>
      </c>
      <c r="HP362" s="223">
        <f t="shared" ref="HP362:HP425" ca="1" si="814">2*IMREAL(K101)*COS(2*PI()*B101*218/Nt_load2)-2*IMAGINARY(K101)*SIN(2*PI()*B101*218/Nt_load2)</f>
        <v>0.49223701444388013</v>
      </c>
      <c r="HQ362" s="223">
        <f t="shared" ref="HQ362:HQ425" ca="1" si="815">2*IMREAL(K101)*COS(2*PI()*B101*219/Nt_load2)-2*IMAGINARY(K101)*SIN(2*PI()*B101*219/Nt_load2)</f>
        <v>0.50341057013255341</v>
      </c>
      <c r="HR362" s="223">
        <f t="shared" ref="HR362:HR425" ca="1" si="816">2*IMREAL(K101)*COS(2*PI()*B101*220/Nt_load2)-2*IMAGINARY(K101)*SIN(2*PI()*B101*220/Nt_load2)</f>
        <v>0.51428089011751199</v>
      </c>
      <c r="HS362" s="223">
        <f t="shared" ref="HS362:HS425" ca="1" si="817">2*IMREAL(K101)*COS(2*PI()*B101*221/Nt_load2)-2*IMAGINARY(K101)*SIN(2*PI()*B101*221/Nt_load2)</f>
        <v>0.52484142652446497</v>
      </c>
      <c r="HT362" s="223">
        <f t="shared" ref="HT362:HT425" ca="1" si="818">2*IMREAL(K101)*COS(2*PI()*B101*222/Nt_load2)-2*IMAGINARY(K101)*SIN(2*PI()*B101*222/Nt_load2)</f>
        <v>0.53508581808116451</v>
      </c>
      <c r="HU362" s="223">
        <f t="shared" ref="HU362:HU425" ca="1" si="819">2*IMREAL(K101)*COS(2*PI()*B101*223/Nt_load2)-2*IMAGINARY(K101)*SIN(2*PI()*B101*223/Nt_load2)</f>
        <v>0.54500789394919957</v>
      </c>
      <c r="HV362" s="223">
        <f t="shared" ref="HV362:HV425" ca="1" si="820">2*IMREAL(K101)*COS(2*PI()*B101*224/Nt_load2)-2*IMAGINARY(K101)*SIN(2*PI()*B101*224/Nt_load2)</f>
        <v>0.55460167744107725</v>
      </c>
      <c r="HW362" s="223">
        <f t="shared" ref="HW362:HW425" ca="1" si="821">2*IMREAL(K101)*COS(2*PI()*B101*225/Nt_load2)-2*IMAGINARY(K101)*SIN(2*PI()*B101*225/Nt_load2)</f>
        <v>0.56386138962035703</v>
      </c>
      <c r="HX362" s="223">
        <f t="shared" ref="HX362:HX425" ca="1" si="822">2*IMREAL(K101)*COS(2*PI()*B101*226/Nt_load2)-2*IMAGINARY(K101)*SIN(2*PI()*B101*226/Nt_load2)</f>
        <v>0.5727814527826649</v>
      </c>
      <c r="HY362" s="223">
        <f t="shared" ref="HY362:HY425" ca="1" si="823">2*IMREAL(K101)*COS(2*PI()*B101*227/Nt_load2)-2*IMAGINARY(K101)*SIN(2*PI()*B101*227/Nt_load2)</f>
        <v>0.58135649381549437</v>
      </c>
      <c r="HZ362" s="223">
        <f t="shared" ref="HZ362:HZ425" ca="1" si="824">2*IMREAL(K101)*COS(2*PI()*B101*228/Nt_load2)-2*IMAGINARY(K101)*SIN(2*PI()*B101*228/Nt_load2)</f>
        <v>0.58958134743476887</v>
      </c>
      <c r="IA362" s="223">
        <f t="shared" ref="IA362:IA425" ca="1" si="825">2*IMREAL(K101)*COS(2*PI()*B101*229/Nt_load2)-2*IMAGINARY(K101)*SIN(2*PI()*B101*229/Nt_load2)</f>
        <v>0.59745105929621534</v>
      </c>
      <c r="IB362" s="223">
        <f t="shared" ref="IB362:IB425" ca="1" si="826">2*IMREAL(K101)*COS(2*PI()*B101*230/Nt_load2)-2*IMAGINARY(K101)*SIN(2*PI()*B101*230/Nt_load2)</f>
        <v>0.60496088897967593</v>
      </c>
      <c r="IC362" s="223">
        <f t="shared" ref="IC362:IC425" ca="1" si="827">2*IMREAL(K101)*COS(2*PI()*B101*231/Nt_load2)-2*IMAGINARY(K101)*SIN(2*PI()*B101*231/Nt_load2)</f>
        <v>0.61210631284455963</v>
      </c>
      <c r="ID362" s="223">
        <f t="shared" ref="ID362:ID425" ca="1" si="828">2*IMREAL(K101)*COS(2*PI()*B101*232/Nt_load2)-2*IMAGINARY(K101)*SIN(2*PI()*B101*232/Nt_load2)</f>
        <v>0.61888302675471496</v>
      </c>
      <c r="IE362" s="223">
        <f t="shared" ref="IE362:IE425" ca="1" si="829">2*IMREAL(K101)*COS(2*PI()*B101*233/Nt_load2)-2*IMAGINARY(K101)*SIN(2*PI()*B101*223/Nt_load2)</f>
        <v>0.64810089231147838</v>
      </c>
      <c r="IF362" s="223">
        <f t="shared" ref="IF362:IF425" ca="1" si="830">2*IMREAL(K101)*COS(2*PI()*B101*234/Nt_load2)-2*IMAGINARY(K101)*SIN(2*PI()*B101*234/Nt_load2)</f>
        <v>0.63131422111055102</v>
      </c>
      <c r="IG362" s="223">
        <f t="shared" ref="IG362:IG425" ca="1" si="831">2*IMREAL(K101)*COS(2*PI()*B101*235/Nt_load2)-2*IMAGINARY(K101)*SIN(2*PI()*B101*235/Nt_load2)</f>
        <v>0.63696121346958401</v>
      </c>
      <c r="IH362" s="223">
        <f t="shared" ref="IH362:IH425" ca="1" si="832">2*IMREAL(K101)*COS(2*PI()*B101*236/Nt_load2)-2*IMAGINARY(K101)*SIN(2*PI()*B101*236/Nt_load2)</f>
        <v>0.64222452421113685</v>
      </c>
      <c r="II362" s="223">
        <f t="shared" ref="II362:II425" ca="1" si="833">2*IMREAL(K101)*COS(2*PI()*B101*237/Nt_load2)-2*IMAGINARY(K101)*SIN(2*PI()*B101*237/Nt_load2)</f>
        <v>0.6471009829136265</v>
      </c>
      <c r="IJ362" s="223">
        <f t="shared" ref="IJ362:IJ425" ca="1" si="834">2*IMREAL(K101)*COS(2*PI()*B101*238/Nt_load2)-2*IMAGINARY(K101)*SIN(2*PI()*B101*238/Nt_load2)</f>
        <v>0.65158765218067327</v>
      </c>
      <c r="IK362" s="223">
        <f t="shared" ref="IK362:IK425" ca="1" si="835">2*IMREAL(K101)*COS(2*PI()*B101*239/Nt_load2)-2*IMAGINARY(K101)*SIN(2*PI()*B101*239/Nt_load2)</f>
        <v>0.65568182941047815</v>
      </c>
      <c r="IL362" s="223">
        <f t="shared" ref="IL362:IL425" ca="1" si="836">2*IMREAL(K101)*COS(2*PI()*B101*240/Nt_load2)-2*IMAGINARY(K101)*SIN(2*PI()*B101*240/Nt_load2)</f>
        <v>0.65938104842376877</v>
      </c>
      <c r="IM362" s="223">
        <f t="shared" ref="IM362:IM425" ca="1" si="837">2*IMREAL(K101)*COS(2*PI()*B101*241/Nt_load2)-2*IMAGINARY(K101)*SIN(2*PI()*B101*241/Nt_load2)</f>
        <v>0.66268308094933448</v>
      </c>
      <c r="IN362" s="223">
        <f t="shared" ref="IN362:IN425" ca="1" si="838">2*IMREAL(K101)*COS(2*PI()*B101*242/Nt_load2)-2*IMAGINARY(K101)*SIN(2*PI()*B101*242/Nt_load2)</f>
        <v>0.66558593796625287</v>
      </c>
      <c r="IO362" s="223">
        <f t="shared" ref="IO362:IO425" ca="1" si="839">2*IMREAL(K101)*COS(2*PI()*B101*243/Nt_load2)-2*IMAGINARY(K101)*SIN(2*PI()*B101*243/Nt_load2)</f>
        <v>0.66808787090200139</v>
      </c>
      <c r="IP362" s="223">
        <f t="shared" ref="IP362:IP425" ca="1" si="840">2*IMREAL(K101)*COS(2*PI()*B101*244/Nt_load2)-2*IMAGINARY(K101)*SIN(2*PI()*B101*244/Nt_load2)</f>
        <v>0.67018737268573325</v>
      </c>
      <c r="IQ362" s="223">
        <f t="shared" ref="IQ362:IQ425" ca="1" si="841">2*IMREAL(K101)*COS(2*PI()*B101*245/Nt_load2)-2*IMAGINARY(K101)*SIN(2*PI()*B101*245/Nt_load2)</f>
        <v>0.67188317865607905</v>
      </c>
      <c r="IR362" s="223">
        <f t="shared" ref="IR362:IR425" ca="1" si="842">2*IMREAL(K101)*COS(2*PI()*B101*246/Nt_load2)-2*IMAGINARY(K101)*SIN(2*PI()*B101*246/Nt_load2)</f>
        <v>0.67317426732293284</v>
      </c>
      <c r="IS362" s="223">
        <f t="shared" ref="IS362:IS425" ca="1" si="843">2*IMREAL(K101)*COS(2*PI()*B101*247/Nt_load2)-2*IMAGINARY(K101)*SIN(2*PI()*B101*247/Nt_load2)</f>
        <v>0.67405986098275839</v>
      </c>
      <c r="IT362" s="223">
        <f t="shared" ref="IT362:IT425" ca="1" si="844">2*IMREAL(K101)*COS(2*PI()*B101*248/Nt_load2)-2*IMAGINARY(K101)*SIN(2*PI()*B101*248/Nt_load2)</f>
        <v>0.67453942618704932</v>
      </c>
      <c r="IU362" s="223">
        <f t="shared" ref="IU362:IU425" ca="1" si="845">2*IMREAL(K101)*COS(2*PI()*B101*249/Nt_load2)-2*IMAGINARY(K101)*SIN(2*PI()*B101*249/Nt_load2)</f>
        <v>0.67461267406365921</v>
      </c>
      <c r="IV362" s="223">
        <f t="shared" ref="IV362:IV425" ca="1" si="846">2*IMREAL(K101)*COS(2*PI()*B101*250/Nt_load2)-2*IMAGINARY(K101)*SIN(2*PI()*B101*250/Nt_load2)</f>
        <v>0.67427956049080584</v>
      </c>
      <c r="IW362" s="223">
        <f t="shared" ref="IW362:IW425" ca="1" si="847">2*IMREAL(K101)*COS(2*PI()*B101*251/Nt_load2)-2*IMAGINARY(K101)*SIN(2*PI()*B101*251/Nt_load2)</f>
        <v>0.67354028612364925</v>
      </c>
      <c r="IX362" s="223">
        <f t="shared" ref="IX362:IX425" ca="1" si="848">2*IMREAL(K101)*COS(2*PI()*B101*252/Nt_load2)-2*IMAGINARY(K101)*SIN(2*PI()*B101*252/Nt_load2)</f>
        <v>0.67239529627342542</v>
      </c>
      <c r="IY362" s="223">
        <f t="shared" ref="IY362:IY425" ca="1" si="849">2*IMREAL(K101)*COS(2*PI()*B101*253/Nt_load2)-2*IMAGINARY(K101)*SIN(2*PI()*B101*253/Nt_load2)</f>
        <v>0.67084528063920601</v>
      </c>
      <c r="IZ362" s="223">
        <f t="shared" ref="IZ362:IZ425" ca="1" si="850">2*IMREAL(K101)*COS(2*PI()*B101*254/Nt_load2)-2*IMAGINARY(K101)*SIN(2*PI()*B101*254/Nt_load2)</f>
        <v>0.66889117289245037</v>
      </c>
      <c r="JA362" s="223">
        <f t="shared" ref="JA362:JA425" ca="1" si="851">2*IMREAL(K101)*COS(2*PI()*B101*255/Nt_load2)-2*IMAGINARY(K101)*SIN(2*PI()*B101*255/Nt_load2)</f>
        <v>0.66653415011459616</v>
      </c>
      <c r="JB362" s="223">
        <f t="shared" ref="JB362:JB425" ca="1" si="852">2*IMREAL(K101)*COS(2*PI()*B101*256/Nt_load2)-2*IMAGINARY(K101)*SIN(2*PI()*B101*256/Nt_load2)</f>
        <v>0.66377563208803003</v>
      </c>
    </row>
    <row r="363" spans="1:262">
      <c r="B363" s="230">
        <v>2</v>
      </c>
      <c r="C363" s="229">
        <f t="shared" ref="C363:C426" si="853">C362+Div_Nt_load2</f>
        <v>3.9062500000000001E-5</v>
      </c>
      <c r="D363" s="226">
        <f t="shared" ca="1" si="597"/>
        <v>24.479470320501491</v>
      </c>
      <c r="E363" s="225">
        <f ca="1">H361</f>
        <v>0.47947032050149252</v>
      </c>
      <c r="F363" s="224">
        <v>2</v>
      </c>
      <c r="G363" s="223">
        <f t="shared" ref="G363:G425" ca="1" si="854">2*IMREAL(K102)*COS(2*PI()*B102*1/Nt_load2)-2*IMAGINARY(K102)*SIN(2*PI()*B102*1/Nt_load2)</f>
        <v>-2.8053561655390483E-3</v>
      </c>
      <c r="H363" s="223">
        <f t="shared" ca="1" si="598"/>
        <v>-2.8274602999432139E-3</v>
      </c>
      <c r="I363" s="223">
        <f t="shared" ca="1" si="599"/>
        <v>-2.8427528348285436E-3</v>
      </c>
      <c r="J363" s="223">
        <f t="shared" ca="1" si="600"/>
        <v>-2.8511969291390303E-3</v>
      </c>
      <c r="K363" s="223">
        <f t="shared" ca="1" si="601"/>
        <v>-2.852772240311865E-3</v>
      </c>
      <c r="L363" s="223">
        <f t="shared" ca="1" si="602"/>
        <v>-2.8474749732844517E-3</v>
      </c>
      <c r="M363" s="223">
        <f t="shared" ca="1" si="603"/>
        <v>-2.8353178896370454E-3</v>
      </c>
      <c r="N363" s="223">
        <f t="shared" ca="1" si="604"/>
        <v>-2.8163302768489866E-3</v>
      </c>
      <c r="O363" s="223">
        <f t="shared" ca="1" si="605"/>
        <v>-2.7905578777426008E-3</v>
      </c>
      <c r="P363" s="223">
        <f t="shared" ca="1" si="606"/>
        <v>-2.7580627802847309E-3</v>
      </c>
      <c r="Q363" s="223">
        <f t="shared" ca="1" si="607"/>
        <v>-2.7189232680113868E-3</v>
      </c>
      <c r="R363" s="223">
        <f t="shared" ca="1" si="608"/>
        <v>-2.6732336314358516E-3</v>
      </c>
      <c r="S363" s="223">
        <f t="shared" ca="1" si="609"/>
        <v>-2.6211039408945754E-3</v>
      </c>
      <c r="T363" s="223">
        <f t="shared" ca="1" si="610"/>
        <v>-2.5626597813780943E-3</v>
      </c>
      <c r="U363" s="223">
        <f t="shared" ca="1" si="611"/>
        <v>-2.4980419499857857E-3</v>
      </c>
      <c r="V363" s="223">
        <f t="shared" ca="1" si="612"/>
        <v>-2.4274061167333292E-3</v>
      </c>
      <c r="W363" s="223">
        <f t="shared" ca="1" si="613"/>
        <v>-2.3509224495299962E-3</v>
      </c>
      <c r="X363" s="223">
        <f t="shared" ca="1" si="614"/>
        <v>-2.2687752042292596E-3</v>
      </c>
      <c r="Y363" s="223">
        <f t="shared" ca="1" si="615"/>
        <v>-2.1811622807402968E-3</v>
      </c>
      <c r="Z363" s="223">
        <f t="shared" ca="1" si="616"/>
        <v>-2.0882947462697778E-3</v>
      </c>
      <c r="AA363" s="223">
        <f t="shared" ca="1" si="617"/>
        <v>-1.9903963268424786E-3</v>
      </c>
      <c r="AB363" s="223">
        <f t="shared" ca="1" si="618"/>
        <v>-1.887702868325688E-3</v>
      </c>
      <c r="AC363" s="223">
        <f t="shared" ca="1" si="619"/>
        <v>-1.780461768255857E-3</v>
      </c>
      <c r="AD363" s="223">
        <f t="shared" ca="1" si="620"/>
        <v>-1.6689313798362655E-3</v>
      </c>
      <c r="AE363" s="223">
        <f t="shared" ca="1" si="621"/>
        <v>-1.5533803895415241E-3</v>
      </c>
      <c r="AF363" s="223">
        <f t="shared" ca="1" si="622"/>
        <v>-1.4340871698283243E-3</v>
      </c>
      <c r="AG363" s="223">
        <f t="shared" ca="1" si="623"/>
        <v>-1.311339108511808E-3</v>
      </c>
      <c r="AH363" s="223">
        <f t="shared" ca="1" si="624"/>
        <v>-1.1854319164231457E-3</v>
      </c>
      <c r="AI363" s="223">
        <f t="shared" ca="1" si="625"/>
        <v>-1.0566689150162472E-3</v>
      </c>
      <c r="AJ363" s="223">
        <f t="shared" ca="1" si="626"/>
        <v>-9.2536030563980932E-4</v>
      </c>
      <c r="AK363" s="223">
        <f t="shared" ca="1" si="627"/>
        <v>-7.9182242223509451E-4</v>
      </c>
      <c r="AL363" s="223">
        <f t="shared" ca="1" si="628"/>
        <v>-6.5637696925976226E-4</v>
      </c>
      <c r="AM363" s="223">
        <f t="shared" ca="1" si="629"/>
        <v>-5.1935024667365082E-4</v>
      </c>
      <c r="AN363" s="223">
        <f t="shared" ca="1" si="630"/>
        <v>-3.8107236385359351E-4</v>
      </c>
      <c r="AO363" s="223">
        <f t="shared" ca="1" si="631"/>
        <v>-2.4187644433101651E-4</v>
      </c>
      <c r="AP363" s="223">
        <f t="shared" ca="1" si="632"/>
        <v>-1.0209782326817129E-4</v>
      </c>
      <c r="AQ363" s="223">
        <f t="shared" ca="1" si="633"/>
        <v>3.7926760393640281E-5</v>
      </c>
      <c r="AR363" s="223">
        <f t="shared" ca="1" si="634"/>
        <v>1.7785997516767084E-4</v>
      </c>
      <c r="AS363" s="223">
        <f t="shared" ca="1" si="635"/>
        <v>3.1736470968282953E-4</v>
      </c>
      <c r="AT363" s="223">
        <f t="shared" ca="1" si="636"/>
        <v>4.5610488481449666E-4</v>
      </c>
      <c r="AU363" s="223">
        <f t="shared" ca="1" si="637"/>
        <v>5.9374626332857545E-4</v>
      </c>
      <c r="AV363" s="223">
        <f t="shared" ca="1" si="638"/>
        <v>7.2995725508826642E-4</v>
      </c>
      <c r="AW363" s="223">
        <f t="shared" ca="1" si="639"/>
        <v>8.6440971588374433E-4</v>
      </c>
      <c r="AX363" s="223">
        <f t="shared" ca="1" si="640"/>
        <v>9.967797379603089E-4</v>
      </c>
      <c r="AY363" s="223">
        <f t="shared" ca="1" si="641"/>
        <v>1.1267484303405352E-3</v>
      </c>
      <c r="AZ363" s="223">
        <f t="shared" ca="1" si="642"/>
        <v>1.2540026870605633E-3</v>
      </c>
      <c r="BA363" s="223">
        <f t="shared" ca="1" si="643"/>
        <v>1.3782359414698003E-3</v>
      </c>
      <c r="BB363" s="223">
        <f t="shared" ca="1" si="644"/>
        <v>1.4991489047768251E-3</v>
      </c>
      <c r="BC363" s="223">
        <f t="shared" ca="1" si="645"/>
        <v>1.6164502870623066E-3</v>
      </c>
      <c r="BD363" s="223">
        <f t="shared" ca="1" si="646"/>
        <v>1.7298574990219329E-3</v>
      </c>
      <c r="BE363" s="223">
        <f t="shared" ca="1" si="647"/>
        <v>1.8390973327487923E-3</v>
      </c>
      <c r="BF363" s="223">
        <f t="shared" ca="1" si="648"/>
        <v>1.9439066199151596E-3</v>
      </c>
      <c r="BG363" s="223">
        <f t="shared" ca="1" si="649"/>
        <v>2.0440328657680392E-3</v>
      </c>
      <c r="BH363" s="223">
        <f t="shared" ca="1" si="650"/>
        <v>2.1392348574111502E-3</v>
      </c>
      <c r="BI363" s="223">
        <f t="shared" ca="1" si="651"/>
        <v>2.2292832449079146E-3</v>
      </c>
      <c r="BJ363" s="223">
        <f t="shared" ca="1" si="652"/>
        <v>2.3139610938055452E-3</v>
      </c>
      <c r="BK363" s="223">
        <f t="shared" ca="1" si="653"/>
        <v>2.3930644077491429E-3</v>
      </c>
      <c r="BL363" s="223">
        <f t="shared" ca="1" si="654"/>
        <v>2.4664026199267873E-3</v>
      </c>
      <c r="BM363" s="223">
        <f t="shared" ca="1" si="655"/>
        <v>2.5337990521616728E-3</v>
      </c>
      <c r="BN363" s="223">
        <f t="shared" ca="1" si="656"/>
        <v>2.5950913405453154E-3</v>
      </c>
      <c r="BO363" s="223">
        <f t="shared" ca="1" si="657"/>
        <v>2.6501318265864287E-3</v>
      </c>
      <c r="BP363" s="223">
        <f t="shared" ca="1" si="658"/>
        <v>2.6987879129331616E-3</v>
      </c>
      <c r="BQ363" s="223">
        <f t="shared" ca="1" si="659"/>
        <v>2.7409423828117373E-3</v>
      </c>
      <c r="BR363" s="223">
        <f t="shared" ca="1" si="660"/>
        <v>2.77649368241192E-3</v>
      </c>
      <c r="BS363" s="223">
        <f t="shared" ca="1" si="661"/>
        <v>2.8053561655390483E-3</v>
      </c>
      <c r="BT363" s="223">
        <f t="shared" ca="1" si="662"/>
        <v>2.8274602999432139E-3</v>
      </c>
      <c r="BU363" s="223">
        <f t="shared" ca="1" si="663"/>
        <v>2.8427528348285431E-3</v>
      </c>
      <c r="BV363" s="223">
        <f t="shared" ca="1" si="664"/>
        <v>2.8511969291390303E-3</v>
      </c>
      <c r="BW363" s="223">
        <f t="shared" ca="1" si="665"/>
        <v>2.852772240311865E-3</v>
      </c>
      <c r="BX363" s="223">
        <f t="shared" ca="1" si="666"/>
        <v>2.8474749732844517E-3</v>
      </c>
      <c r="BY363" s="223">
        <f t="shared" ca="1" si="667"/>
        <v>2.8353178896370454E-3</v>
      </c>
      <c r="BZ363" s="223">
        <f t="shared" ca="1" si="668"/>
        <v>2.8163302768489866E-3</v>
      </c>
      <c r="CA363" s="223">
        <f t="shared" ca="1" si="669"/>
        <v>2.7905578777426008E-3</v>
      </c>
      <c r="CB363" s="223">
        <f t="shared" ca="1" si="670"/>
        <v>2.7580627802847309E-3</v>
      </c>
      <c r="CC363" s="223">
        <f t="shared" ca="1" si="671"/>
        <v>2.7189232680113868E-3</v>
      </c>
      <c r="CD363" s="223">
        <f t="shared" ca="1" si="672"/>
        <v>2.6732336314358521E-3</v>
      </c>
      <c r="CE363" s="223">
        <f t="shared" ca="1" si="673"/>
        <v>2.6211039408945754E-3</v>
      </c>
      <c r="CF363" s="223">
        <f t="shared" ca="1" si="674"/>
        <v>2.5626597813780939E-3</v>
      </c>
      <c r="CG363" s="223">
        <f t="shared" ca="1" si="675"/>
        <v>2.4980419499857857E-3</v>
      </c>
      <c r="CH363" s="223">
        <f t="shared" ca="1" si="676"/>
        <v>2.4274061167333292E-3</v>
      </c>
      <c r="CI363" s="223">
        <f t="shared" ca="1" si="677"/>
        <v>2.3509224495299971E-3</v>
      </c>
      <c r="CJ363" s="223">
        <f t="shared" ca="1" si="678"/>
        <v>2.2687752042292605E-3</v>
      </c>
      <c r="CK363" s="223">
        <f t="shared" ca="1" si="679"/>
        <v>2.181162280740296E-3</v>
      </c>
      <c r="CL363" s="223">
        <f t="shared" ca="1" si="680"/>
        <v>2.0882947462697778E-3</v>
      </c>
      <c r="CM363" s="223">
        <f t="shared" ca="1" si="681"/>
        <v>1.9903963268424786E-3</v>
      </c>
      <c r="CN363" s="223">
        <f t="shared" ca="1" si="682"/>
        <v>1.8877028683256883E-3</v>
      </c>
      <c r="CO363" s="223">
        <f t="shared" ca="1" si="683"/>
        <v>1.7804617682558579E-3</v>
      </c>
      <c r="CP363" s="223">
        <f t="shared" ca="1" si="684"/>
        <v>1.6689313798362666E-3</v>
      </c>
      <c r="CQ363" s="223">
        <f t="shared" ca="1" si="685"/>
        <v>1.5533803895415236E-3</v>
      </c>
      <c r="CR363" s="223">
        <f t="shared" ca="1" si="686"/>
        <v>1.4340871698283247E-3</v>
      </c>
      <c r="CS363" s="223">
        <f t="shared" ca="1" si="687"/>
        <v>1.3113391085118084E-3</v>
      </c>
      <c r="CT363" s="223">
        <f t="shared" ca="1" si="688"/>
        <v>1.1854319164231464E-3</v>
      </c>
      <c r="CU363" s="223">
        <f t="shared" ca="1" si="689"/>
        <v>1.0566689150162487E-3</v>
      </c>
      <c r="CV363" s="223">
        <f t="shared" ca="1" si="690"/>
        <v>9.2536030563980846E-4</v>
      </c>
      <c r="CW363" s="223">
        <f t="shared" ca="1" si="691"/>
        <v>7.9182242223509419E-4</v>
      </c>
      <c r="CX363" s="223">
        <f t="shared" ca="1" si="692"/>
        <v>6.5637696925976258E-4</v>
      </c>
      <c r="CY363" s="223">
        <f t="shared" ca="1" si="693"/>
        <v>5.1935024667365179E-4</v>
      </c>
      <c r="CZ363" s="223">
        <f t="shared" ca="1" si="694"/>
        <v>3.8107236385359503E-4</v>
      </c>
      <c r="DA363" s="223">
        <f t="shared" ca="1" si="695"/>
        <v>2.4187644433101569E-4</v>
      </c>
      <c r="DB363" s="223">
        <f t="shared" ca="1" si="696"/>
        <v>1.0209782326817097E-4</v>
      </c>
      <c r="DC363" s="223">
        <f t="shared" ca="1" si="697"/>
        <v>-3.7926760393639956E-5</v>
      </c>
      <c r="DD363" s="223">
        <f t="shared" ca="1" si="698"/>
        <v>-1.7785997516767062E-4</v>
      </c>
      <c r="DE363" s="223">
        <f t="shared" ca="1" si="699"/>
        <v>-3.1736470968282866E-4</v>
      </c>
      <c r="DF363" s="223">
        <f t="shared" ca="1" si="700"/>
        <v>-4.5610488481449764E-4</v>
      </c>
      <c r="DG363" s="223">
        <f t="shared" ca="1" si="701"/>
        <v>-5.937462633285761E-4</v>
      </c>
      <c r="DH363" s="223">
        <f t="shared" ca="1" si="702"/>
        <v>-7.2995725508826598E-4</v>
      </c>
      <c r="DI363" s="223">
        <f t="shared" ca="1" si="703"/>
        <v>-8.644097158837439E-4</v>
      </c>
      <c r="DJ363" s="223">
        <f t="shared" ca="1" si="704"/>
        <v>-9.9677973796030847E-4</v>
      </c>
      <c r="DK363" s="223">
        <f t="shared" ca="1" si="705"/>
        <v>-1.1267484303405339E-3</v>
      </c>
      <c r="DL363" s="223">
        <f t="shared" ca="1" si="706"/>
        <v>-1.254002687060564E-3</v>
      </c>
      <c r="DM363" s="223">
        <f t="shared" ca="1" si="707"/>
        <v>-1.3782359414698001E-3</v>
      </c>
      <c r="DN363" s="223">
        <f t="shared" ca="1" si="708"/>
        <v>-1.4991489047768247E-3</v>
      </c>
      <c r="DO363" s="223">
        <f t="shared" ca="1" si="709"/>
        <v>-1.6164502870623066E-3</v>
      </c>
      <c r="DP363" s="223">
        <f t="shared" ca="1" si="710"/>
        <v>-1.7298574990219319E-3</v>
      </c>
      <c r="DQ363" s="223">
        <f t="shared" ca="1" si="711"/>
        <v>-1.839097332748793E-3</v>
      </c>
      <c r="DR363" s="223">
        <f t="shared" ca="1" si="712"/>
        <v>-1.9439066199151592E-3</v>
      </c>
      <c r="DS363" s="223">
        <f t="shared" ca="1" si="713"/>
        <v>-2.0440328657680392E-3</v>
      </c>
      <c r="DT363" s="223">
        <f t="shared" ca="1" si="714"/>
        <v>-2.1392348574111497E-3</v>
      </c>
      <c r="DU363" s="223">
        <f t="shared" ca="1" si="715"/>
        <v>-2.2292832449079141E-3</v>
      </c>
      <c r="DV363" s="223">
        <f t="shared" ca="1" si="716"/>
        <v>-2.3139610938055439E-3</v>
      </c>
      <c r="DW363" s="223">
        <f t="shared" ca="1" si="717"/>
        <v>-2.3930644077491433E-3</v>
      </c>
      <c r="DX363" s="223">
        <f t="shared" ca="1" si="718"/>
        <v>-2.4664026199267873E-3</v>
      </c>
      <c r="DY363" s="223">
        <f t="shared" ca="1" si="719"/>
        <v>-2.5337990521616728E-3</v>
      </c>
      <c r="DZ363" s="223">
        <f t="shared" ca="1" si="720"/>
        <v>-2.5950913405453149E-3</v>
      </c>
      <c r="EA363" s="223">
        <f t="shared" ca="1" si="721"/>
        <v>-2.6501318265864278E-3</v>
      </c>
      <c r="EB363" s="223">
        <f t="shared" ca="1" si="722"/>
        <v>-2.6987879129331625E-3</v>
      </c>
      <c r="EC363" s="223">
        <f t="shared" ca="1" si="723"/>
        <v>-2.7409423828117373E-3</v>
      </c>
      <c r="ED363" s="223">
        <f t="shared" ca="1" si="724"/>
        <v>-2.77649368241192E-3</v>
      </c>
      <c r="EE363" s="223">
        <f t="shared" ca="1" si="725"/>
        <v>-2.8053561655390483E-3</v>
      </c>
      <c r="EF363" s="223">
        <f t="shared" ca="1" si="726"/>
        <v>-2.8274602999432135E-3</v>
      </c>
      <c r="EG363" s="223">
        <f t="shared" ca="1" si="727"/>
        <v>-2.8427528348285431E-3</v>
      </c>
      <c r="EH363" s="223">
        <f t="shared" ca="1" si="728"/>
        <v>-2.8511969291390303E-3</v>
      </c>
      <c r="EI363" s="223">
        <f t="shared" ca="1" si="729"/>
        <v>-2.852772240311865E-3</v>
      </c>
      <c r="EJ363" s="223">
        <f t="shared" ca="1" si="730"/>
        <v>-2.8474749732844517E-3</v>
      </c>
      <c r="EK363" s="223">
        <f t="shared" ca="1" si="731"/>
        <v>-2.8353178896370454E-3</v>
      </c>
      <c r="EL363" s="223">
        <f t="shared" ca="1" si="732"/>
        <v>-2.8163302768489866E-3</v>
      </c>
      <c r="EM363" s="223">
        <f t="shared" ca="1" si="733"/>
        <v>-2.7905578777426008E-3</v>
      </c>
      <c r="EN363" s="223">
        <f t="shared" ca="1" si="734"/>
        <v>-2.7580627802847304E-3</v>
      </c>
      <c r="EO363" s="223">
        <f t="shared" ca="1" si="735"/>
        <v>-2.7189232680113872E-3</v>
      </c>
      <c r="EP363" s="223">
        <f t="shared" ca="1" si="736"/>
        <v>-2.6732336314358521E-3</v>
      </c>
      <c r="EQ363" s="223">
        <f t="shared" ca="1" si="737"/>
        <v>-2.6211039408945759E-3</v>
      </c>
      <c r="ER363" s="223">
        <f t="shared" ca="1" si="738"/>
        <v>-2.5626597813780939E-3</v>
      </c>
      <c r="ES363" s="223">
        <f t="shared" ca="1" si="739"/>
        <v>-2.4980419499857861E-3</v>
      </c>
      <c r="ET363" s="223">
        <f t="shared" ca="1" si="740"/>
        <v>-2.4274061167333292E-3</v>
      </c>
      <c r="EU363" s="223">
        <f t="shared" ca="1" si="741"/>
        <v>-2.3509224495299975E-3</v>
      </c>
      <c r="EV363" s="223">
        <f t="shared" ca="1" si="742"/>
        <v>-2.2687752042292605E-3</v>
      </c>
      <c r="EW363" s="223">
        <f t="shared" ca="1" si="743"/>
        <v>-2.1811622807402964E-3</v>
      </c>
      <c r="EX363" s="223">
        <f t="shared" ca="1" si="744"/>
        <v>-2.0882947462697778E-3</v>
      </c>
      <c r="EY363" s="223">
        <f t="shared" ca="1" si="745"/>
        <v>-1.990396326842479E-3</v>
      </c>
      <c r="EZ363" s="223">
        <f t="shared" ca="1" si="746"/>
        <v>-1.8877028683256885E-3</v>
      </c>
      <c r="FA363" s="223">
        <f t="shared" ca="1" si="747"/>
        <v>-1.7804617682558579E-3</v>
      </c>
      <c r="FB363" s="223">
        <f t="shared" ca="1" si="748"/>
        <v>-1.6689313798362671E-3</v>
      </c>
      <c r="FC363" s="223">
        <f t="shared" ca="1" si="749"/>
        <v>-1.5533803895415241E-3</v>
      </c>
      <c r="FD363" s="223">
        <f t="shared" ca="1" si="750"/>
        <v>-1.4340871698283247E-3</v>
      </c>
      <c r="FE363" s="223">
        <f t="shared" ca="1" si="751"/>
        <v>-1.3113391085118084E-3</v>
      </c>
      <c r="FF363" s="223">
        <f t="shared" ca="1" si="752"/>
        <v>-1.1854319164231468E-3</v>
      </c>
      <c r="FG363" s="223">
        <f t="shared" ca="1" si="753"/>
        <v>-1.0566689150162492E-3</v>
      </c>
      <c r="FH363" s="223">
        <f t="shared" ca="1" si="754"/>
        <v>-9.2536030563980889E-4</v>
      </c>
      <c r="FI363" s="223">
        <f t="shared" ca="1" si="755"/>
        <v>-7.9182242223509451E-4</v>
      </c>
      <c r="FJ363" s="223">
        <f t="shared" ca="1" si="756"/>
        <v>-6.5637696925976291E-4</v>
      </c>
      <c r="FK363" s="223">
        <f t="shared" ca="1" si="757"/>
        <v>-5.1935024667365212E-4</v>
      </c>
      <c r="FL363" s="223">
        <f t="shared" ca="1" si="758"/>
        <v>-3.8107236385359541E-4</v>
      </c>
      <c r="FM363" s="223">
        <f t="shared" ca="1" si="759"/>
        <v>-2.4187644433101857E-4</v>
      </c>
      <c r="FN363" s="223">
        <f t="shared" ca="1" si="760"/>
        <v>-1.0209782326817379E-4</v>
      </c>
      <c r="FO363" s="223">
        <f t="shared" ca="1" si="761"/>
        <v>3.7926760393637029E-5</v>
      </c>
      <c r="FP363" s="223">
        <f t="shared" ca="1" si="762"/>
        <v>1.77859975167673E-4</v>
      </c>
      <c r="FQ363" s="223">
        <f t="shared" ca="1" si="763"/>
        <v>3.1736470968283072E-4</v>
      </c>
      <c r="FR363" s="223">
        <f t="shared" ca="1" si="764"/>
        <v>4.5610488481449731E-4</v>
      </c>
      <c r="FS363" s="223">
        <f t="shared" ca="1" si="765"/>
        <v>5.9374626332857588E-4</v>
      </c>
      <c r="FT363" s="223">
        <f t="shared" ca="1" si="766"/>
        <v>7.2995725508826577E-4</v>
      </c>
      <c r="FU363" s="223">
        <f t="shared" ca="1" si="767"/>
        <v>8.6440971588374368E-4</v>
      </c>
      <c r="FV363" s="223">
        <f t="shared" ca="1" si="768"/>
        <v>9.9677973796030825E-4</v>
      </c>
      <c r="FW363" s="223">
        <f t="shared" ca="1" si="769"/>
        <v>1.1267484303405335E-3</v>
      </c>
      <c r="FX363" s="223">
        <f t="shared" ca="1" si="770"/>
        <v>1.2540026870605614E-3</v>
      </c>
      <c r="FY363" s="223">
        <f t="shared" ca="1" si="771"/>
        <v>1.3782359414697977E-3</v>
      </c>
      <c r="FZ363" s="223">
        <f t="shared" ca="1" si="772"/>
        <v>1.4991489047768225E-3</v>
      </c>
      <c r="GA363" s="223">
        <f t="shared" ca="1" si="773"/>
        <v>1.6164502870623081E-3</v>
      </c>
      <c r="GB363" s="223">
        <f t="shared" ca="1" si="774"/>
        <v>1.7298574990219329E-3</v>
      </c>
      <c r="GC363" s="223">
        <f t="shared" ca="1" si="775"/>
        <v>1.8390973327487925E-3</v>
      </c>
      <c r="GD363" s="223">
        <f t="shared" ca="1" si="776"/>
        <v>1.9439066199151587E-3</v>
      </c>
      <c r="GE363" s="223">
        <f t="shared" ca="1" si="777"/>
        <v>2.0440328657680392E-3</v>
      </c>
      <c r="GF363" s="223">
        <f t="shared" ca="1" si="778"/>
        <v>2.1392348574111497E-3</v>
      </c>
      <c r="GG363" s="223">
        <f t="shared" ca="1" si="779"/>
        <v>2.2292832449079137E-3</v>
      </c>
      <c r="GH363" s="223">
        <f t="shared" ca="1" si="780"/>
        <v>2.3139610938055439E-3</v>
      </c>
      <c r="GI363" s="223">
        <f t="shared" ca="1" si="781"/>
        <v>2.393064407749142E-3</v>
      </c>
      <c r="GJ363" s="223">
        <f t="shared" ca="1" si="782"/>
        <v>2.4664026199267856E-3</v>
      </c>
      <c r="GK363" s="223">
        <f t="shared" ca="1" si="783"/>
        <v>2.5337990521616732E-3</v>
      </c>
      <c r="GL363" s="223">
        <f t="shared" ca="1" si="784"/>
        <v>2.5950913405453162E-3</v>
      </c>
      <c r="GM363" s="223">
        <f t="shared" ca="1" si="785"/>
        <v>2.6501318265864291E-3</v>
      </c>
      <c r="GN363" s="223">
        <f t="shared" ca="1" si="786"/>
        <v>2.6987879129331625E-3</v>
      </c>
      <c r="GO363" s="223">
        <f t="shared" ca="1" si="787"/>
        <v>2.7409423828117369E-3</v>
      </c>
      <c r="GP363" s="223">
        <f t="shared" ca="1" si="788"/>
        <v>2.7764936824119196E-3</v>
      </c>
      <c r="GQ363" s="223">
        <f t="shared" ca="1" si="789"/>
        <v>2.8053561655390483E-3</v>
      </c>
      <c r="GR363" s="223">
        <f t="shared" ca="1" si="790"/>
        <v>2.8274602999432135E-3</v>
      </c>
      <c r="GS363" s="223">
        <f t="shared" ca="1" si="791"/>
        <v>2.8427528348285431E-3</v>
      </c>
      <c r="GT363" s="223">
        <f t="shared" ca="1" si="792"/>
        <v>2.8511969291390299E-3</v>
      </c>
      <c r="GU363" s="223">
        <f t="shared" ca="1" si="793"/>
        <v>2.8527722403118654E-3</v>
      </c>
      <c r="GV363" s="223">
        <f t="shared" ca="1" si="794"/>
        <v>2.8474749732844517E-3</v>
      </c>
      <c r="GW363" s="223">
        <f t="shared" ca="1" si="795"/>
        <v>2.835317889637045E-3</v>
      </c>
      <c r="GX363" s="223">
        <f t="shared" ca="1" si="796"/>
        <v>2.8163302768489866E-3</v>
      </c>
      <c r="GY363" s="223">
        <f t="shared" ca="1" si="797"/>
        <v>2.7905578777426008E-3</v>
      </c>
      <c r="GZ363" s="223">
        <f t="shared" ca="1" si="798"/>
        <v>2.7580627802847309E-3</v>
      </c>
      <c r="HA363" s="223">
        <f t="shared" ca="1" si="799"/>
        <v>2.7189232680113872E-3</v>
      </c>
      <c r="HB363" s="223">
        <f t="shared" ca="1" si="800"/>
        <v>2.6732336314358521E-3</v>
      </c>
      <c r="HC363" s="223">
        <f t="shared" ca="1" si="801"/>
        <v>2.6211039408945763E-3</v>
      </c>
      <c r="HD363" s="223">
        <f t="shared" ca="1" si="802"/>
        <v>2.5626597813780952E-3</v>
      </c>
      <c r="HE363" s="223">
        <f t="shared" ca="1" si="803"/>
        <v>2.4980419499857874E-3</v>
      </c>
      <c r="HF363" s="223">
        <f t="shared" ca="1" si="804"/>
        <v>2.4274061167333279E-3</v>
      </c>
      <c r="HG363" s="223">
        <f t="shared" ca="1" si="805"/>
        <v>2.3509224495299958E-3</v>
      </c>
      <c r="HH363" s="223">
        <f t="shared" ca="1" si="806"/>
        <v>2.2687752042292592E-3</v>
      </c>
      <c r="HI363" s="223">
        <f t="shared" ca="1" si="807"/>
        <v>2.1811622807402964E-3</v>
      </c>
      <c r="HJ363" s="223">
        <f t="shared" ca="1" si="808"/>
        <v>2.0882947462697783E-3</v>
      </c>
      <c r="HK363" s="223">
        <f t="shared" ca="1" si="809"/>
        <v>1.990396326842479E-3</v>
      </c>
      <c r="HL363" s="223">
        <f t="shared" ca="1" si="810"/>
        <v>1.8877028683256889E-3</v>
      </c>
      <c r="HM363" s="223">
        <f t="shared" ca="1" si="811"/>
        <v>1.7804617682558583E-3</v>
      </c>
      <c r="HN363" s="223">
        <f t="shared" ca="1" si="812"/>
        <v>1.6689313798362673E-3</v>
      </c>
      <c r="HO363" s="223">
        <f t="shared" ca="1" si="813"/>
        <v>1.5533803895415262E-3</v>
      </c>
      <c r="HP363" s="223">
        <f t="shared" ca="1" si="814"/>
        <v>1.4340871698283273E-3</v>
      </c>
      <c r="HQ363" s="223">
        <f t="shared" ca="1" si="815"/>
        <v>1.3113391085118067E-3</v>
      </c>
      <c r="HR363" s="223">
        <f t="shared" ca="1" si="816"/>
        <v>1.1854319164231449E-3</v>
      </c>
      <c r="HS363" s="223">
        <f t="shared" ca="1" si="817"/>
        <v>1.056668915016247E-3</v>
      </c>
      <c r="HT363" s="223">
        <f t="shared" ca="1" si="818"/>
        <v>9.2536030563980911E-4</v>
      </c>
      <c r="HU363" s="223">
        <f t="shared" ca="1" si="819"/>
        <v>7.9182242223509495E-4</v>
      </c>
      <c r="HV363" s="223">
        <f t="shared" ca="1" si="820"/>
        <v>6.5637696925976324E-4</v>
      </c>
      <c r="HW363" s="223">
        <f t="shared" ca="1" si="821"/>
        <v>5.1935024667365244E-4</v>
      </c>
      <c r="HX363" s="223">
        <f t="shared" ca="1" si="822"/>
        <v>3.8107236385359573E-4</v>
      </c>
      <c r="HY363" s="223">
        <f t="shared" ca="1" si="823"/>
        <v>2.4187644433101889E-4</v>
      </c>
      <c r="HZ363" s="223">
        <f t="shared" ca="1" si="824"/>
        <v>1.0209782326817411E-4</v>
      </c>
      <c r="IA363" s="223">
        <f t="shared" ca="1" si="825"/>
        <v>-3.7926760393636595E-5</v>
      </c>
      <c r="IB363" s="223">
        <f t="shared" ca="1" si="826"/>
        <v>-1.7785997516767246E-4</v>
      </c>
      <c r="IC363" s="223">
        <f t="shared" ca="1" si="827"/>
        <v>-3.173647096828304E-4</v>
      </c>
      <c r="ID363" s="223">
        <f t="shared" ca="1" si="828"/>
        <v>-4.5610488481449688E-4</v>
      </c>
      <c r="IE363" s="223">
        <f t="shared" ca="1" si="829"/>
        <v>-5.3151768133784336E-4</v>
      </c>
      <c r="IF363" s="223">
        <f t="shared" ca="1" si="830"/>
        <v>-7.2995725508826533E-4</v>
      </c>
      <c r="IG363" s="223">
        <f t="shared" ca="1" si="831"/>
        <v>-8.6440971588374314E-4</v>
      </c>
      <c r="IH363" s="223">
        <f t="shared" ca="1" si="832"/>
        <v>-9.9677973796030803E-4</v>
      </c>
      <c r="II363" s="223">
        <f t="shared" ca="1" si="833"/>
        <v>-1.1267484303405331E-3</v>
      </c>
      <c r="IJ363" s="223">
        <f t="shared" ca="1" si="834"/>
        <v>-1.2540026870605609E-3</v>
      </c>
      <c r="IK363" s="223">
        <f t="shared" ca="1" si="835"/>
        <v>-1.3782359414697975E-3</v>
      </c>
      <c r="IL363" s="223">
        <f t="shared" ca="1" si="836"/>
        <v>-1.4991489047768219E-3</v>
      </c>
      <c r="IM363" s="223">
        <f t="shared" ca="1" si="837"/>
        <v>-1.6164502870623077E-3</v>
      </c>
      <c r="IN363" s="223">
        <f t="shared" ca="1" si="838"/>
        <v>-1.7298574990219329E-3</v>
      </c>
      <c r="IO363" s="223">
        <f t="shared" ca="1" si="839"/>
        <v>-1.8390973327487925E-3</v>
      </c>
      <c r="IP363" s="223">
        <f t="shared" ca="1" si="840"/>
        <v>-1.9439066199151585E-3</v>
      </c>
      <c r="IQ363" s="223">
        <f t="shared" ca="1" si="841"/>
        <v>-2.0440328657680387E-3</v>
      </c>
      <c r="IR363" s="223">
        <f t="shared" ca="1" si="842"/>
        <v>-2.1392348574111493E-3</v>
      </c>
      <c r="IS363" s="223">
        <f t="shared" ca="1" si="843"/>
        <v>-2.2292832449079133E-3</v>
      </c>
      <c r="IT363" s="223">
        <f t="shared" ca="1" si="844"/>
        <v>-2.3139610938055439E-3</v>
      </c>
      <c r="IU363" s="223">
        <f t="shared" ca="1" si="845"/>
        <v>-2.3930644077491416E-3</v>
      </c>
      <c r="IV363" s="223">
        <f t="shared" ca="1" si="846"/>
        <v>-2.4664026199267856E-3</v>
      </c>
      <c r="IW363" s="223">
        <f t="shared" ca="1" si="847"/>
        <v>-2.5337990521616732E-3</v>
      </c>
      <c r="IX363" s="223">
        <f t="shared" ca="1" si="848"/>
        <v>-2.5950913405453158E-3</v>
      </c>
      <c r="IY363" s="223">
        <f t="shared" ca="1" si="849"/>
        <v>-2.6501318265864287E-3</v>
      </c>
      <c r="IZ363" s="223">
        <f t="shared" ca="1" si="850"/>
        <v>-2.698787912933162E-3</v>
      </c>
      <c r="JA363" s="223">
        <f t="shared" ca="1" si="851"/>
        <v>-2.7409423828117369E-3</v>
      </c>
      <c r="JB363" s="223">
        <f t="shared" ca="1" si="852"/>
        <v>-2.7764936824119196E-3</v>
      </c>
    </row>
    <row r="364" spans="1:262">
      <c r="B364" s="230">
        <v>3</v>
      </c>
      <c r="C364" s="229">
        <f t="shared" si="853"/>
        <v>5.8593749999999998E-5</v>
      </c>
      <c r="D364" s="226">
        <f t="shared" ca="1" si="597"/>
        <v>24.477249234660686</v>
      </c>
      <c r="E364" s="225">
        <f ca="1">I361</f>
        <v>0.47724923466068753</v>
      </c>
      <c r="F364" s="224">
        <v>3</v>
      </c>
      <c r="G364" s="223">
        <f t="shared" ca="1" si="854"/>
        <v>-0.18351671005897743</v>
      </c>
      <c r="H364" s="223">
        <f t="shared" ca="1" si="598"/>
        <v>-0.18941141835597103</v>
      </c>
      <c r="I364" s="223">
        <f t="shared" ca="1" si="599"/>
        <v>-0.19427968976579213</v>
      </c>
      <c r="J364" s="223">
        <f t="shared" ca="1" si="600"/>
        <v>-0.19809514270387113</v>
      </c>
      <c r="K364" s="223">
        <f t="shared" ca="1" si="601"/>
        <v>-0.2008371009001558</v>
      </c>
      <c r="L364" s="223">
        <f t="shared" ca="1" si="602"/>
        <v>-0.20249070544560999</v>
      </c>
      <c r="M364" s="223">
        <f t="shared" ca="1" si="603"/>
        <v>-0.20304699531392922</v>
      </c>
      <c r="N364" s="223">
        <f t="shared" ca="1" si="604"/>
        <v>-0.20250295592211875</v>
      </c>
      <c r="O364" s="223">
        <f t="shared" ca="1" si="605"/>
        <v>-0.20086153546677973</v>
      </c>
      <c r="P364" s="223">
        <f t="shared" ca="1" si="606"/>
        <v>-0.19813162894757658</v>
      </c>
      <c r="Q364" s="223">
        <f t="shared" ca="1" si="607"/>
        <v>-0.19432802996446324</v>
      </c>
      <c r="R364" s="223">
        <f t="shared" ca="1" si="608"/>
        <v>-0.18947135054988287</v>
      </c>
      <c r="S364" s="223">
        <f t="shared" ca="1" si="609"/>
        <v>-0.18358790947037856</v>
      </c>
      <c r="T364" s="223">
        <f t="shared" ca="1" si="610"/>
        <v>-0.17670958960291683</v>
      </c>
      <c r="U364" s="223">
        <f t="shared" ca="1" si="611"/>
        <v>-0.16887366515881519</v>
      </c>
      <c r="V364" s="223">
        <f t="shared" ca="1" si="612"/>
        <v>-0.16012259969156117</v>
      </c>
      <c r="W364" s="223">
        <f t="shared" ca="1" si="613"/>
        <v>-0.15050381598313711</v>
      </c>
      <c r="X364" s="223">
        <f t="shared" ca="1" si="614"/>
        <v>-0.14006943905585556</v>
      </c>
      <c r="Y364" s="223">
        <f t="shared" ca="1" si="615"/>
        <v>-0.12887601370234719</v>
      </c>
      <c r="Z364" s="223">
        <f t="shared" ca="1" si="616"/>
        <v>-0.11698419806443039</v>
      </c>
      <c r="AA364" s="223">
        <f t="shared" ca="1" si="617"/>
        <v>-0.10445843492138504</v>
      </c>
      <c r="AB364" s="223">
        <f t="shared" ca="1" si="618"/>
        <v>-9.1366602468948302E-2</v>
      </c>
      <c r="AC364" s="223">
        <f t="shared" ca="1" si="619"/>
        <v>-7.777964648149055E-2</v>
      </c>
      <c r="AD364" s="223">
        <f t="shared" ca="1" si="620"/>
        <v>-6.3771195850717277E-2</v>
      </c>
      <c r="AE364" s="223">
        <f t="shared" ca="1" si="621"/>
        <v>-4.9417163584325512E-2</v>
      </c>
      <c r="AF364" s="223">
        <f t="shared" ca="1" si="622"/>
        <v>-3.4795335426837784E-2</v>
      </c>
      <c r="AG364" s="223">
        <f t="shared" ca="1" si="623"/>
        <v>-1.9984948331912999E-2</v>
      </c>
      <c r="AH364" s="223">
        <f t="shared" ca="1" si="624"/>
        <v>-5.0662610704292899E-3</v>
      </c>
      <c r="AI364" s="223">
        <f t="shared" ca="1" si="625"/>
        <v>9.8798806987491355E-3</v>
      </c>
      <c r="AJ364" s="223">
        <f t="shared" ca="1" si="626"/>
        <v>2.4772482538402404E-2</v>
      </c>
      <c r="AK364" s="223">
        <f t="shared" ca="1" si="627"/>
        <v>3.953084014882717E-2</v>
      </c>
      <c r="AL364" s="223">
        <f t="shared" ca="1" si="628"/>
        <v>5.4074976711430009E-2</v>
      </c>
      <c r="AM364" s="223">
        <f t="shared" ca="1" si="629"/>
        <v>6.8326076290035939E-2</v>
      </c>
      <c r="AN364" s="223">
        <f t="shared" ca="1" si="630"/>
        <v>8.2206910941275885E-2</v>
      </c>
      <c r="AO364" s="223">
        <f t="shared" ca="1" si="631"/>
        <v>9.5642259219503006E-2</v>
      </c>
      <c r="AP364" s="223">
        <f t="shared" ca="1" si="632"/>
        <v>0.10855931380832368</v>
      </c>
      <c r="AQ364" s="223">
        <f t="shared" ca="1" si="633"/>
        <v>0.12088807606975381</v>
      </c>
      <c r="AR364" s="223">
        <f t="shared" ca="1" si="634"/>
        <v>0.13256173537290228</v>
      </c>
      <c r="AS364" s="223">
        <f t="shared" ca="1" si="635"/>
        <v>0.14351703114656905</v>
      </c>
      <c r="AT364" s="223">
        <f t="shared" ca="1" si="636"/>
        <v>0.15369459569376098</v>
      </c>
      <c r="AU364" s="223">
        <f t="shared" ca="1" si="637"/>
        <v>0.16303927591038608</v>
      </c>
      <c r="AV364" s="223">
        <f t="shared" ca="1" si="638"/>
        <v>0.17150043216470284</v>
      </c>
      <c r="AW364" s="223">
        <f t="shared" ca="1" si="639"/>
        <v>0.17903221271787234</v>
      </c>
      <c r="AX364" s="223">
        <f t="shared" ca="1" si="640"/>
        <v>0.18559380219850385</v>
      </c>
      <c r="AY364" s="223">
        <f t="shared" ca="1" si="641"/>
        <v>0.19114964278468841</v>
      </c>
      <c r="AZ364" s="223">
        <f t="shared" ca="1" si="642"/>
        <v>0.19566962689491699</v>
      </c>
      <c r="BA364" s="223">
        <f t="shared" ca="1" si="643"/>
        <v>0.19912926034367295</v>
      </c>
      <c r="BB364" s="223">
        <f t="shared" ca="1" si="644"/>
        <v>0.20150979507754582</v>
      </c>
      <c r="BC364" s="223">
        <f t="shared" ca="1" si="645"/>
        <v>0.20279833077255696</v>
      </c>
      <c r="BD364" s="223">
        <f t="shared" ca="1" si="646"/>
        <v>0.20298788474213297</v>
      </c>
      <c r="BE364" s="223">
        <f t="shared" ca="1" si="647"/>
        <v>0.20207742977688931</v>
      </c>
      <c r="BF364" s="223">
        <f t="shared" ca="1" si="648"/>
        <v>0.20007189971116679</v>
      </c>
      <c r="BG364" s="223">
        <f t="shared" ca="1" si="649"/>
        <v>0.19698216268615598</v>
      </c>
      <c r="BH364" s="223">
        <f t="shared" ca="1" si="650"/>
        <v>0.1928249622544983</v>
      </c>
      <c r="BI364" s="223">
        <f t="shared" ca="1" si="651"/>
        <v>0.18762282664552368</v>
      </c>
      <c r="BJ364" s="223">
        <f t="shared" ca="1" si="652"/>
        <v>0.1814039466828237</v>
      </c>
      <c r="BK364" s="223">
        <f t="shared" ca="1" si="653"/>
        <v>0.17420202301573642</v>
      </c>
      <c r="BL364" s="223">
        <f t="shared" ca="1" si="654"/>
        <v>0.16605608349260725</v>
      </c>
      <c r="BM364" s="223">
        <f t="shared" ca="1" si="655"/>
        <v>0.1570102716654975</v>
      </c>
      <c r="BN364" s="223">
        <f t="shared" ca="1" si="656"/>
        <v>0.14711360757245129</v>
      </c>
      <c r="BO364" s="223">
        <f t="shared" ca="1" si="657"/>
        <v>0.1364197220936616</v>
      </c>
      <c r="BP364" s="223">
        <f t="shared" ca="1" si="658"/>
        <v>0.12498656632108432</v>
      </c>
      <c r="BQ364" s="223">
        <f t="shared" ca="1" si="659"/>
        <v>0.11287609751644941</v>
      </c>
      <c r="BR364" s="223">
        <f t="shared" ca="1" si="660"/>
        <v>0.10015394335949222</v>
      </c>
      <c r="BS364" s="223">
        <f t="shared" ca="1" si="661"/>
        <v>8.6889046305869938E-2</v>
      </c>
      <c r="BT364" s="223">
        <f t="shared" ca="1" si="662"/>
        <v>7.3153289982021405E-2</v>
      </c>
      <c r="BU364" s="223">
        <f t="shared" ca="1" si="663"/>
        <v>5.9021109641567794E-2</v>
      </c>
      <c r="BV364" s="223">
        <f t="shared" ca="1" si="664"/>
        <v>4.4569088794222972E-2</v>
      </c>
      <c r="BW364" s="223">
        <f t="shared" ca="1" si="665"/>
        <v>2.9875544193119649E-2</v>
      </c>
      <c r="BX364" s="223">
        <f t="shared" ca="1" si="666"/>
        <v>1.5020101429538232E-2</v>
      </c>
      <c r="BY364" s="223">
        <f t="shared" ca="1" si="667"/>
        <v>8.3263434929384261E-5</v>
      </c>
      <c r="BZ364" s="223">
        <f t="shared" ca="1" si="668"/>
        <v>-1.485402577144751E-2</v>
      </c>
      <c r="CA364" s="223">
        <f t="shared" ca="1" si="669"/>
        <v>-2.9710819725177418E-2</v>
      </c>
      <c r="CB364" s="223">
        <f t="shared" ca="1" si="670"/>
        <v>-4.4406608172593121E-2</v>
      </c>
      <c r="CC364" s="223">
        <f t="shared" ca="1" si="671"/>
        <v>-5.886175336281671E-2</v>
      </c>
      <c r="CD364" s="223">
        <f t="shared" ca="1" si="672"/>
        <v>-7.2997921611630726E-2</v>
      </c>
      <c r="CE364" s="223">
        <f t="shared" ca="1" si="673"/>
        <v>-8.6738507798500258E-2</v>
      </c>
      <c r="CF364" s="223">
        <f t="shared" ca="1" si="674"/>
        <v>-0.10000905049635805</v>
      </c>
      <c r="CG364" s="223">
        <f t="shared" ca="1" si="675"/>
        <v>-0.11273763548453</v>
      </c>
      <c r="CH364" s="223">
        <f t="shared" ca="1" si="676"/>
        <v>-0.12485528545812719</v>
      </c>
      <c r="CI364" s="223">
        <f t="shared" ca="1" si="677"/>
        <v>-0.13629633382203793</v>
      </c>
      <c r="CJ364" s="223">
        <f t="shared" ca="1" si="678"/>
        <v>-0.14699878054389554</v>
      </c>
      <c r="CK364" s="223">
        <f t="shared" ca="1" si="679"/>
        <v>-0.15690462813762632</v>
      </c>
      <c r="CL364" s="223">
        <f t="shared" ca="1" si="680"/>
        <v>-0.16596019595685144</v>
      </c>
      <c r="CM364" s="223">
        <f t="shared" ca="1" si="681"/>
        <v>-0.17411641109496012</v>
      </c>
      <c r="CN364" s="223">
        <f t="shared" ca="1" si="682"/>
        <v>-0.18132907431544326</v>
      </c>
      <c r="CO364" s="223">
        <f t="shared" ca="1" si="683"/>
        <v>-0.18755909957138506</v>
      </c>
      <c r="CP364" s="223">
        <f t="shared" ca="1" si="684"/>
        <v>-0.19277272581613783</v>
      </c>
      <c r="CQ364" s="223">
        <f t="shared" ca="1" si="685"/>
        <v>-0.19694169995735897</v>
      </c>
      <c r="CR364" s="223">
        <f t="shared" ca="1" si="686"/>
        <v>-0.20004342996296637</v>
      </c>
      <c r="CS364" s="223">
        <f t="shared" ca="1" si="687"/>
        <v>-0.20206110728931773</v>
      </c>
      <c r="CT364" s="223">
        <f t="shared" ca="1" si="688"/>
        <v>-0.20298379796816457</v>
      </c>
      <c r="CU364" s="223">
        <f t="shared" ca="1" si="689"/>
        <v>-0.20280650185877397</v>
      </c>
      <c r="CV364" s="223">
        <f t="shared" ca="1" si="690"/>
        <v>-0.20153017974412407</v>
      </c>
      <c r="CW364" s="223">
        <f t="shared" ca="1" si="691"/>
        <v>-0.19916174812433801</v>
      </c>
      <c r="CX364" s="223">
        <f t="shared" ca="1" si="692"/>
        <v>-0.19571404173557067</v>
      </c>
      <c r="CY364" s="223">
        <f t="shared" ca="1" si="693"/>
        <v>-0.19120574399746104</v>
      </c>
      <c r="CZ364" s="223">
        <f t="shared" ca="1" si="694"/>
        <v>-0.1856612857660625</v>
      </c>
      <c r="DA364" s="223">
        <f t="shared" ca="1" si="695"/>
        <v>-0.17911071294091763</v>
      </c>
      <c r="DB364" s="223">
        <f t="shared" ca="1" si="696"/>
        <v>-0.17158952364372454</v>
      </c>
      <c r="DC364" s="223">
        <f t="shared" ca="1" si="697"/>
        <v>-0.16313847585094032</v>
      </c>
      <c r="DD364" s="223">
        <f t="shared" ca="1" si="698"/>
        <v>-0.15380336652277482</v>
      </c>
      <c r="DE364" s="223">
        <f t="shared" ca="1" si="699"/>
        <v>-0.14363478342549596</v>
      </c>
      <c r="DF364" s="223">
        <f t="shared" ca="1" si="700"/>
        <v>-0.13268783099194043</v>
      </c>
      <c r="DG364" s="223">
        <f t="shared" ca="1" si="701"/>
        <v>-0.12102183170581819</v>
      </c>
      <c r="DH364" s="223">
        <f t="shared" ca="1" si="702"/>
        <v>-0.10870000462803374</v>
      </c>
      <c r="DI364" s="223">
        <f t="shared" ca="1" si="703"/>
        <v>-9.5789122807116822E-2</v>
      </c>
      <c r="DJ364" s="223">
        <f t="shared" ca="1" si="704"/>
        <v>-8.2359151430287603E-2</v>
      </c>
      <c r="DK364" s="223">
        <f t="shared" ca="1" si="705"/>
        <v>-6.8482868676044889E-2</v>
      </c>
      <c r="DL364" s="223">
        <f t="shared" ca="1" si="706"/>
        <v>-5.4235471322911871E-2</v>
      </c>
      <c r="DM364" s="223">
        <f t="shared" ca="1" si="707"/>
        <v>-3.9694167251576359E-2</v>
      </c>
      <c r="DN364" s="223">
        <f t="shared" ca="1" si="708"/>
        <v>-2.4937757048697912E-2</v>
      </c>
      <c r="DO364" s="223">
        <f t="shared" ca="1" si="709"/>
        <v>-1.0046206979700323E-2</v>
      </c>
      <c r="DP364" s="223">
        <f t="shared" ca="1" si="710"/>
        <v>4.899784355350309E-3</v>
      </c>
      <c r="DQ364" s="223">
        <f t="shared" ca="1" si="711"/>
        <v>1.9819223334449146E-2</v>
      </c>
      <c r="DR364" s="223">
        <f t="shared" ca="1" si="712"/>
        <v>3.4631260225108804E-2</v>
      </c>
      <c r="DS364" s="223">
        <f t="shared" ca="1" si="713"/>
        <v>4.9255627316065864E-2</v>
      </c>
      <c r="DT364" s="223">
        <f t="shared" ca="1" si="714"/>
        <v>6.361307389496057E-2</v>
      </c>
      <c r="DU364" s="223">
        <f t="shared" ca="1" si="715"/>
        <v>7.7625795714814774E-2</v>
      </c>
      <c r="DV364" s="223">
        <f t="shared" ca="1" si="716"/>
        <v>9.1217856621988475E-2</v>
      </c>
      <c r="DW364" s="223">
        <f t="shared" ca="1" si="717"/>
        <v>0.10431560006077355</v>
      </c>
      <c r="DX364" s="223">
        <f t="shared" ca="1" si="718"/>
        <v>0.11684804822465213</v>
      </c>
      <c r="DY364" s="223">
        <f t="shared" ca="1" si="719"/>
        <v>0.12874728669118063</v>
      </c>
      <c r="DZ364" s="223">
        <f t="shared" ca="1" si="720"/>
        <v>0.13994883245612716</v>
      </c>
      <c r="EA364" s="223">
        <f t="shared" ca="1" si="721"/>
        <v>0.15039198337246079</v>
      </c>
      <c r="EB364" s="223">
        <f t="shared" ca="1" si="722"/>
        <v>0.1600201471005436</v>
      </c>
      <c r="EC364" s="223">
        <f t="shared" ca="1" si="723"/>
        <v>0.16878114778692363</v>
      </c>
      <c r="ED364" s="223">
        <f t="shared" ca="1" si="724"/>
        <v>0.17662750880980577</v>
      </c>
      <c r="EE364" s="223">
        <f t="shared" ca="1" si="725"/>
        <v>0.18351671005897746</v>
      </c>
      <c r="EF364" s="223">
        <f t="shared" ca="1" si="726"/>
        <v>0.18941141835597097</v>
      </c>
      <c r="EG364" s="223">
        <f t="shared" ca="1" si="727"/>
        <v>0.1942796897657921</v>
      </c>
      <c r="EH364" s="223">
        <f t="shared" ca="1" si="728"/>
        <v>0.19809514270387113</v>
      </c>
      <c r="EI364" s="223">
        <f t="shared" ca="1" si="729"/>
        <v>0.20083710090015577</v>
      </c>
      <c r="EJ364" s="223">
        <f t="shared" ca="1" si="730"/>
        <v>0.20249070544560996</v>
      </c>
      <c r="EK364" s="223">
        <f t="shared" ca="1" si="731"/>
        <v>0.20304699531392922</v>
      </c>
      <c r="EL364" s="223">
        <f t="shared" ca="1" si="732"/>
        <v>0.20250295592211875</v>
      </c>
      <c r="EM364" s="223">
        <f t="shared" ca="1" si="733"/>
        <v>0.20086153546677971</v>
      </c>
      <c r="EN364" s="223">
        <f t="shared" ca="1" si="734"/>
        <v>0.19813162894757666</v>
      </c>
      <c r="EO364" s="223">
        <f t="shared" ca="1" si="735"/>
        <v>0.19432802996446324</v>
      </c>
      <c r="EP364" s="223">
        <f t="shared" ca="1" si="736"/>
        <v>0.18947135054988284</v>
      </c>
      <c r="EQ364" s="223">
        <f t="shared" ca="1" si="737"/>
        <v>0.18358790947037862</v>
      </c>
      <c r="ER364" s="223">
        <f t="shared" ca="1" si="738"/>
        <v>0.17670958960291686</v>
      </c>
      <c r="ES364" s="223">
        <f t="shared" ca="1" si="739"/>
        <v>0.16887366515881513</v>
      </c>
      <c r="ET364" s="223">
        <f t="shared" ca="1" si="740"/>
        <v>0.16012259969156126</v>
      </c>
      <c r="EU364" s="223">
        <f t="shared" ca="1" si="741"/>
        <v>0.15050381598313711</v>
      </c>
      <c r="EV364" s="223">
        <f t="shared" ca="1" si="742"/>
        <v>0.14006943905585548</v>
      </c>
      <c r="EW364" s="223">
        <f t="shared" ca="1" si="743"/>
        <v>0.12887601370234728</v>
      </c>
      <c r="EX364" s="223">
        <f t="shared" ca="1" si="744"/>
        <v>0.11698419806443038</v>
      </c>
      <c r="EY364" s="223">
        <f t="shared" ca="1" si="745"/>
        <v>0.10445843492138525</v>
      </c>
      <c r="EZ364" s="223">
        <f t="shared" ca="1" si="746"/>
        <v>9.1366602468948399E-2</v>
      </c>
      <c r="FA364" s="223">
        <f t="shared" ca="1" si="747"/>
        <v>7.7779646481490536E-2</v>
      </c>
      <c r="FB364" s="223">
        <f t="shared" ca="1" si="748"/>
        <v>6.3771195850717485E-2</v>
      </c>
      <c r="FC364" s="223">
        <f t="shared" ca="1" si="749"/>
        <v>4.9417163584325581E-2</v>
      </c>
      <c r="FD364" s="223">
        <f t="shared" ca="1" si="750"/>
        <v>3.4795335426837722E-2</v>
      </c>
      <c r="FE364" s="223">
        <f t="shared" ca="1" si="751"/>
        <v>1.998494833191318E-2</v>
      </c>
      <c r="FF364" s="223">
        <f t="shared" ca="1" si="752"/>
        <v>5.0662610704293454E-3</v>
      </c>
      <c r="FG364" s="223">
        <f t="shared" ca="1" si="753"/>
        <v>-9.8798806987492604E-3</v>
      </c>
      <c r="FH364" s="223">
        <f t="shared" ca="1" si="754"/>
        <v>-2.4772482538402238E-2</v>
      </c>
      <c r="FI364" s="223">
        <f t="shared" ca="1" si="755"/>
        <v>-3.9530840148827198E-2</v>
      </c>
      <c r="FJ364" s="223">
        <f t="shared" ca="1" si="756"/>
        <v>-5.4074976711429759E-2</v>
      </c>
      <c r="FK364" s="223">
        <f t="shared" ca="1" si="757"/>
        <v>-6.83260762900358E-2</v>
      </c>
      <c r="FL364" s="223">
        <f t="shared" ca="1" si="758"/>
        <v>-8.2206910941275899E-2</v>
      </c>
      <c r="FM364" s="223">
        <f t="shared" ca="1" si="759"/>
        <v>-9.5642259219502784E-2</v>
      </c>
      <c r="FN364" s="223">
        <f t="shared" ca="1" si="760"/>
        <v>-0.10855931380832362</v>
      </c>
      <c r="FO364" s="223">
        <f t="shared" ca="1" si="761"/>
        <v>-0.12088807606975382</v>
      </c>
      <c r="FP364" s="223">
        <f t="shared" ca="1" si="762"/>
        <v>-0.13256173537290217</v>
      </c>
      <c r="FQ364" s="223">
        <f t="shared" ca="1" si="763"/>
        <v>-0.143517031146569</v>
      </c>
      <c r="FR364" s="223">
        <f t="shared" ca="1" si="764"/>
        <v>-0.15369459569376104</v>
      </c>
      <c r="FS364" s="223">
        <f t="shared" ca="1" si="765"/>
        <v>-0.16303927591038597</v>
      </c>
      <c r="FT364" s="223">
        <f t="shared" ca="1" si="766"/>
        <v>-0.17150043216470282</v>
      </c>
      <c r="FU364" s="223">
        <f t="shared" ca="1" si="767"/>
        <v>-0.1790322127178724</v>
      </c>
      <c r="FV364" s="223">
        <f t="shared" ca="1" si="768"/>
        <v>-0.18559380219850377</v>
      </c>
      <c r="FW364" s="223">
        <f t="shared" ca="1" si="769"/>
        <v>-0.19114964278468841</v>
      </c>
      <c r="FX364" s="223">
        <f t="shared" ca="1" si="770"/>
        <v>-0.1956696268949169</v>
      </c>
      <c r="FY364" s="223">
        <f t="shared" ca="1" si="771"/>
        <v>-0.19912926034367295</v>
      </c>
      <c r="FZ364" s="223">
        <f t="shared" ca="1" si="772"/>
        <v>-0.20150979507754579</v>
      </c>
      <c r="GA364" s="223">
        <f t="shared" ca="1" si="773"/>
        <v>-0.20279833077255693</v>
      </c>
      <c r="GB364" s="223">
        <f t="shared" ca="1" si="774"/>
        <v>-0.20298788474213295</v>
      </c>
      <c r="GC364" s="223">
        <f t="shared" ca="1" si="775"/>
        <v>-0.20207742977688931</v>
      </c>
      <c r="GD364" s="223">
        <f t="shared" ca="1" si="776"/>
        <v>-0.20007189971116685</v>
      </c>
      <c r="GE364" s="223">
        <f t="shared" ca="1" si="777"/>
        <v>-0.19698216268615598</v>
      </c>
      <c r="GF364" s="223">
        <f t="shared" ca="1" si="778"/>
        <v>-0.19282496225449827</v>
      </c>
      <c r="GG364" s="223">
        <f t="shared" ca="1" si="779"/>
        <v>-0.18762282664552371</v>
      </c>
      <c r="GH364" s="223">
        <f t="shared" ca="1" si="780"/>
        <v>-0.18140394668282372</v>
      </c>
      <c r="GI364" s="223">
        <f t="shared" ca="1" si="781"/>
        <v>-0.17420202301573637</v>
      </c>
      <c r="GJ364" s="223">
        <f t="shared" ca="1" si="782"/>
        <v>-0.16605608349260731</v>
      </c>
      <c r="GK364" s="223">
        <f t="shared" ca="1" si="783"/>
        <v>-0.15701027166549755</v>
      </c>
      <c r="GL364" s="223">
        <f t="shared" ca="1" si="784"/>
        <v>-0.14711360757245145</v>
      </c>
      <c r="GM364" s="223">
        <f t="shared" ca="1" si="785"/>
        <v>-0.13641972209366166</v>
      </c>
      <c r="GN364" s="223">
        <f t="shared" ca="1" si="786"/>
        <v>-0.12498656632108424</v>
      </c>
      <c r="GO364" s="223">
        <f t="shared" ca="1" si="787"/>
        <v>-0.11287609751644963</v>
      </c>
      <c r="GP364" s="223">
        <f t="shared" ca="1" si="788"/>
        <v>-0.10015394335949229</v>
      </c>
      <c r="GQ364" s="223">
        <f t="shared" ca="1" si="789"/>
        <v>-8.6889046305869841E-2</v>
      </c>
      <c r="GR364" s="223">
        <f t="shared" ca="1" si="790"/>
        <v>-7.3153289982021655E-2</v>
      </c>
      <c r="GS364" s="223">
        <f t="shared" ca="1" si="791"/>
        <v>-5.902110964156787E-2</v>
      </c>
      <c r="GT364" s="223">
        <f t="shared" ca="1" si="792"/>
        <v>-4.4569088794222875E-2</v>
      </c>
      <c r="GU364" s="223">
        <f t="shared" ca="1" si="793"/>
        <v>-2.9875544193119719E-2</v>
      </c>
      <c r="GV364" s="223">
        <f t="shared" ca="1" si="794"/>
        <v>-1.5020101429538302E-2</v>
      </c>
      <c r="GW364" s="223">
        <f t="shared" ca="1" si="795"/>
        <v>-8.3263434929620184E-5</v>
      </c>
      <c r="GX364" s="223">
        <f t="shared" ca="1" si="796"/>
        <v>1.4854025771447427E-2</v>
      </c>
      <c r="GY364" s="223">
        <f t="shared" ca="1" si="797"/>
        <v>2.9710819725177334E-2</v>
      </c>
      <c r="GZ364" s="223">
        <f t="shared" ca="1" si="798"/>
        <v>4.4406608172592885E-2</v>
      </c>
      <c r="HA364" s="223">
        <f t="shared" ca="1" si="799"/>
        <v>5.8861753362816641E-2</v>
      </c>
      <c r="HB364" s="223">
        <f t="shared" ca="1" si="800"/>
        <v>7.2997921611630823E-2</v>
      </c>
      <c r="HC364" s="223">
        <f t="shared" ca="1" si="801"/>
        <v>8.6738507798500036E-2</v>
      </c>
      <c r="HD364" s="223">
        <f t="shared" ca="1" si="802"/>
        <v>0.100009050496358</v>
      </c>
      <c r="HE364" s="223">
        <f t="shared" ca="1" si="803"/>
        <v>0.11273763548453009</v>
      </c>
      <c r="HF364" s="223">
        <f t="shared" ca="1" si="804"/>
        <v>0.12485528545812713</v>
      </c>
      <c r="HG364" s="223">
        <f t="shared" ca="1" si="805"/>
        <v>0.1362963338220379</v>
      </c>
      <c r="HH364" s="223">
        <f t="shared" ca="1" si="806"/>
        <v>0.14699878054389562</v>
      </c>
      <c r="HI364" s="223">
        <f t="shared" ca="1" si="807"/>
        <v>0.15690462813762629</v>
      </c>
      <c r="HJ364" s="223">
        <f t="shared" ca="1" si="808"/>
        <v>0.16596019595685135</v>
      </c>
      <c r="HK364" s="223">
        <f t="shared" ca="1" si="809"/>
        <v>0.17411641109495998</v>
      </c>
      <c r="HL364" s="223">
        <f t="shared" ca="1" si="810"/>
        <v>0.18132907431544323</v>
      </c>
      <c r="HM364" s="223">
        <f t="shared" ca="1" si="811"/>
        <v>0.18755909957138509</v>
      </c>
      <c r="HN364" s="223">
        <f t="shared" ca="1" si="812"/>
        <v>0.19277272581613775</v>
      </c>
      <c r="HO364" s="223">
        <f t="shared" ca="1" si="813"/>
        <v>0.19694169995735894</v>
      </c>
      <c r="HP364" s="223">
        <f t="shared" ca="1" si="814"/>
        <v>0.20004342996296642</v>
      </c>
      <c r="HQ364" s="223">
        <f t="shared" ca="1" si="815"/>
        <v>0.2020611072893177</v>
      </c>
      <c r="HR364" s="223">
        <f t="shared" ca="1" si="816"/>
        <v>0.20298379796816457</v>
      </c>
      <c r="HS364" s="223">
        <f t="shared" ca="1" si="817"/>
        <v>0.20280650185877397</v>
      </c>
      <c r="HT364" s="223">
        <f t="shared" ca="1" si="818"/>
        <v>0.20153017974412404</v>
      </c>
      <c r="HU364" s="223">
        <f t="shared" ca="1" si="819"/>
        <v>0.19916174812433807</v>
      </c>
      <c r="HV364" s="223">
        <f t="shared" ca="1" si="820"/>
        <v>0.19571404173557067</v>
      </c>
      <c r="HW364" s="223">
        <f t="shared" ca="1" si="821"/>
        <v>0.19120574399746093</v>
      </c>
      <c r="HX364" s="223">
        <f t="shared" ca="1" si="822"/>
        <v>0.18566128576606267</v>
      </c>
      <c r="HY364" s="223">
        <f t="shared" ca="1" si="823"/>
        <v>0.17911071294091774</v>
      </c>
      <c r="HZ364" s="223">
        <f t="shared" ca="1" si="824"/>
        <v>0.1715895236437246</v>
      </c>
      <c r="IA364" s="223">
        <f t="shared" ca="1" si="825"/>
        <v>0.16313847585094024</v>
      </c>
      <c r="IB364" s="223">
        <f t="shared" ca="1" si="826"/>
        <v>0.15380336652277476</v>
      </c>
      <c r="IC364" s="223">
        <f t="shared" ca="1" si="827"/>
        <v>0.14363478342549627</v>
      </c>
      <c r="ID364" s="223">
        <f t="shared" ca="1" si="828"/>
        <v>0.13268783099194065</v>
      </c>
      <c r="IE364" s="223">
        <f t="shared" ca="1" si="829"/>
        <v>8.7038928529315052E-2</v>
      </c>
      <c r="IF364" s="223">
        <f t="shared" ca="1" si="830"/>
        <v>0.10870000462803381</v>
      </c>
      <c r="IG364" s="223">
        <f t="shared" ca="1" si="831"/>
        <v>9.5789122807116739E-2</v>
      </c>
      <c r="IH364" s="223">
        <f t="shared" ca="1" si="832"/>
        <v>8.2359151430287353E-2</v>
      </c>
      <c r="II364" s="223">
        <f t="shared" ca="1" si="833"/>
        <v>6.8482868676045305E-2</v>
      </c>
      <c r="IJ364" s="223">
        <f t="shared" ca="1" si="834"/>
        <v>5.4235471322911941E-2</v>
      </c>
      <c r="IK364" s="223">
        <f t="shared" ca="1" si="835"/>
        <v>3.9694167251576422E-2</v>
      </c>
      <c r="IL364" s="223">
        <f t="shared" ca="1" si="836"/>
        <v>2.4937757048697981E-2</v>
      </c>
      <c r="IM364" s="223">
        <f t="shared" ca="1" si="837"/>
        <v>1.0046206979700031E-2</v>
      </c>
      <c r="IN364" s="223">
        <f t="shared" ca="1" si="838"/>
        <v>-4.8997843553506004E-3</v>
      </c>
      <c r="IO364" s="223">
        <f t="shared" ca="1" si="839"/>
        <v>-1.9819223334448702E-2</v>
      </c>
      <c r="IP364" s="223">
        <f t="shared" ca="1" si="840"/>
        <v>-3.463126022510872E-2</v>
      </c>
      <c r="IQ364" s="223">
        <f t="shared" ca="1" si="841"/>
        <v>-4.9255627316065795E-2</v>
      </c>
      <c r="IR364" s="223">
        <f t="shared" ca="1" si="842"/>
        <v>-6.3613073894960487E-2</v>
      </c>
      <c r="IS364" s="223">
        <f t="shared" ca="1" si="843"/>
        <v>-7.7625795714815052E-2</v>
      </c>
      <c r="IT364" s="223">
        <f t="shared" ca="1" si="844"/>
        <v>-9.12178566219881E-2</v>
      </c>
      <c r="IU364" s="223">
        <f t="shared" ca="1" si="845"/>
        <v>-0.10431560006077317</v>
      </c>
      <c r="IV364" s="223">
        <f t="shared" ca="1" si="846"/>
        <v>-0.11684804822465206</v>
      </c>
      <c r="IW364" s="223">
        <f t="shared" ca="1" si="847"/>
        <v>-0.12874728669118057</v>
      </c>
      <c r="IX364" s="223">
        <f t="shared" ca="1" si="848"/>
        <v>-0.13994883245612738</v>
      </c>
      <c r="IY364" s="223">
        <f t="shared" ca="1" si="849"/>
        <v>-0.15039198337246096</v>
      </c>
      <c r="IZ364" s="223">
        <f t="shared" ca="1" si="850"/>
        <v>-0.16002014710054333</v>
      </c>
      <c r="JA364" s="223">
        <f t="shared" ca="1" si="851"/>
        <v>-0.1687811477869236</v>
      </c>
      <c r="JB364" s="223">
        <f t="shared" ca="1" si="852"/>
        <v>-0.17662750880980571</v>
      </c>
    </row>
    <row r="365" spans="1:262">
      <c r="B365" s="230">
        <v>4</v>
      </c>
      <c r="C365" s="229">
        <f t="shared" si="853"/>
        <v>7.8125000000000002E-5</v>
      </c>
      <c r="D365" s="226">
        <f t="shared" ca="1" si="597"/>
        <v>24.478888428946966</v>
      </c>
      <c r="E365" s="225">
        <f ca="1">J361</f>
        <v>0.47888842894696465</v>
      </c>
      <c r="F365" s="224">
        <v>4</v>
      </c>
      <c r="G365" s="223">
        <f t="shared" ca="1" si="854"/>
        <v>-3.4856259460578441E-3</v>
      </c>
      <c r="H365" s="223">
        <f t="shared" ca="1" si="598"/>
        <v>-3.7108902419295065E-3</v>
      </c>
      <c r="I365" s="223">
        <f t="shared" ca="1" si="599"/>
        <v>-3.9004166361924324E-3</v>
      </c>
      <c r="J365" s="223">
        <f t="shared" ca="1" si="600"/>
        <v>-4.0523798860642047E-3</v>
      </c>
      <c r="K365" s="223">
        <f t="shared" ca="1" si="601"/>
        <v>-4.1653165023769964E-3</v>
      </c>
      <c r="L365" s="223">
        <f t="shared" ca="1" si="602"/>
        <v>-4.2381388437782788E-3</v>
      </c>
      <c r="M365" s="223">
        <f t="shared" ca="1" si="603"/>
        <v>-4.2701455913116172E-3</v>
      </c>
      <c r="N365" s="223">
        <f t="shared" ca="1" si="604"/>
        <v>-4.2610285025015977E-3</v>
      </c>
      <c r="O365" s="223">
        <f t="shared" ca="1" si="605"/>
        <v>-4.2108753798973698E-3</v>
      </c>
      <c r="P365" s="223">
        <f t="shared" ca="1" si="606"/>
        <v>-4.1201692254860967E-3</v>
      </c>
      <c r="Q365" s="223">
        <f t="shared" ca="1" si="607"/>
        <v>-3.9897835891197862E-3</v>
      </c>
      <c r="R365" s="223">
        <f t="shared" ca="1" si="608"/>
        <v>-3.8209741557526855E-3</v>
      </c>
      <c r="S365" s="223">
        <f t="shared" ca="1" si="609"/>
        <v>-3.6153666525087424E-3</v>
      </c>
      <c r="T365" s="223">
        <f t="shared" ca="1" si="610"/>
        <v>-3.3749411920406917E-3</v>
      </c>
      <c r="U365" s="223">
        <f t="shared" ca="1" si="611"/>
        <v>-3.1020132029627658E-3</v>
      </c>
      <c r="V365" s="223">
        <f t="shared" ca="1" si="612"/>
        <v>-2.7992111310074E-3</v>
      </c>
      <c r="W365" s="223">
        <f t="shared" ca="1" si="613"/>
        <v>-2.4694511256559758E-3</v>
      </c>
      <c r="X365" s="223">
        <f t="shared" ca="1" si="614"/>
        <v>-2.1159089560251819E-3</v>
      </c>
      <c r="Y365" s="223">
        <f t="shared" ca="1" si="615"/>
        <v>-1.7419894264743732E-3</v>
      </c>
      <c r="Z365" s="223">
        <f t="shared" ca="1" si="616"/>
        <v>-1.3512935864783292E-3</v>
      </c>
      <c r="AA365" s="223">
        <f t="shared" ca="1" si="617"/>
        <v>-9.4758405055228438E-4</v>
      </c>
      <c r="AB365" s="223">
        <f t="shared" ca="1" si="618"/>
        <v>-5.3474876221728932E-4</v>
      </c>
      <c r="AC365" s="223">
        <f t="shared" ca="1" si="619"/>
        <v>-1.1676355097873115E-4</v>
      </c>
      <c r="AD365" s="223">
        <f t="shared" ca="1" si="620"/>
        <v>3.0234615708520226E-4</v>
      </c>
      <c r="AE365" s="223">
        <f t="shared" ca="1" si="621"/>
        <v>7.1854410637718353E-4</v>
      </c>
      <c r="AF365" s="223">
        <f t="shared" ca="1" si="622"/>
        <v>1.1278220831285879E-3</v>
      </c>
      <c r="AG365" s="223">
        <f t="shared" ca="1" si="623"/>
        <v>1.5262385166891978E-3</v>
      </c>
      <c r="AH365" s="223">
        <f t="shared" ca="1" si="624"/>
        <v>1.9099564390072509E-3</v>
      </c>
      <c r="AI365" s="223">
        <f t="shared" ca="1" si="625"/>
        <v>2.2752804367292693E-3</v>
      </c>
      <c r="AJ365" s="223">
        <f t="shared" ca="1" si="626"/>
        <v>2.6186922400507767E-3</v>
      </c>
      <c r="AK365" s="223">
        <f t="shared" ca="1" si="627"/>
        <v>2.9368846055778022E-3</v>
      </c>
      <c r="AL365" s="223">
        <f t="shared" ca="1" si="628"/>
        <v>3.2267931668886795E-3</v>
      </c>
      <c r="AM365" s="223">
        <f t="shared" ca="1" si="629"/>
        <v>3.4856259460578441E-3</v>
      </c>
      <c r="AN365" s="223">
        <f t="shared" ca="1" si="630"/>
        <v>3.7108902419295065E-3</v>
      </c>
      <c r="AO365" s="223">
        <f t="shared" ca="1" si="631"/>
        <v>3.9004166361924324E-3</v>
      </c>
      <c r="AP365" s="223">
        <f t="shared" ca="1" si="632"/>
        <v>4.0523798860642047E-3</v>
      </c>
      <c r="AQ365" s="223">
        <f t="shared" ca="1" si="633"/>
        <v>4.1653165023769964E-3</v>
      </c>
      <c r="AR365" s="223">
        <f t="shared" ca="1" si="634"/>
        <v>4.238138843778278E-3</v>
      </c>
      <c r="AS365" s="223">
        <f t="shared" ca="1" si="635"/>
        <v>4.2701455913116172E-3</v>
      </c>
      <c r="AT365" s="223">
        <f t="shared" ca="1" si="636"/>
        <v>4.2610285025015985E-3</v>
      </c>
      <c r="AU365" s="223">
        <f t="shared" ca="1" si="637"/>
        <v>4.2108753798973698E-3</v>
      </c>
      <c r="AV365" s="223">
        <f t="shared" ca="1" si="638"/>
        <v>4.1201692254860959E-3</v>
      </c>
      <c r="AW365" s="223">
        <f t="shared" ca="1" si="639"/>
        <v>3.9897835891197862E-3</v>
      </c>
      <c r="AX365" s="223">
        <f t="shared" ca="1" si="640"/>
        <v>3.8209741557526863E-3</v>
      </c>
      <c r="AY365" s="223">
        <f t="shared" ca="1" si="641"/>
        <v>3.6153666525087424E-3</v>
      </c>
      <c r="AZ365" s="223">
        <f t="shared" ca="1" si="642"/>
        <v>3.3749411920406922E-3</v>
      </c>
      <c r="BA365" s="223">
        <f t="shared" ca="1" si="643"/>
        <v>3.1020132029627653E-3</v>
      </c>
      <c r="BB365" s="223">
        <f t="shared" ca="1" si="644"/>
        <v>2.7992111310074005E-3</v>
      </c>
      <c r="BC365" s="223">
        <f t="shared" ca="1" si="645"/>
        <v>2.4694511256559775E-3</v>
      </c>
      <c r="BD365" s="223">
        <f t="shared" ca="1" si="646"/>
        <v>2.1159089560251814E-3</v>
      </c>
      <c r="BE365" s="223">
        <f t="shared" ca="1" si="647"/>
        <v>1.7419894264743734E-3</v>
      </c>
      <c r="BF365" s="223">
        <f t="shared" ca="1" si="648"/>
        <v>1.3512935864783279E-3</v>
      </c>
      <c r="BG365" s="223">
        <f t="shared" ca="1" si="649"/>
        <v>9.4758405055228481E-4</v>
      </c>
      <c r="BH365" s="223">
        <f t="shared" ca="1" si="650"/>
        <v>5.3474876221728954E-4</v>
      </c>
      <c r="BI365" s="223">
        <f t="shared" ca="1" si="651"/>
        <v>1.1676355097872942E-4</v>
      </c>
      <c r="BJ365" s="223">
        <f t="shared" ca="1" si="652"/>
        <v>-3.023461570852014E-4</v>
      </c>
      <c r="BK365" s="223">
        <f t="shared" ca="1" si="653"/>
        <v>-7.1854410637718093E-4</v>
      </c>
      <c r="BL365" s="223">
        <f t="shared" ca="1" si="654"/>
        <v>-1.1278220831285875E-3</v>
      </c>
      <c r="BM365" s="223">
        <f t="shared" ca="1" si="655"/>
        <v>-1.5262385166891971E-3</v>
      </c>
      <c r="BN365" s="223">
        <f t="shared" ca="1" si="656"/>
        <v>-1.9099564390072487E-3</v>
      </c>
      <c r="BO365" s="223">
        <f t="shared" ca="1" si="657"/>
        <v>-2.2752804367292688E-3</v>
      </c>
      <c r="BP365" s="223">
        <f t="shared" ca="1" si="658"/>
        <v>-2.6186922400507759E-3</v>
      </c>
      <c r="BQ365" s="223">
        <f t="shared" ca="1" si="659"/>
        <v>-2.9368846055778035E-3</v>
      </c>
      <c r="BR365" s="223">
        <f t="shared" ca="1" si="660"/>
        <v>-3.226793166888679E-3</v>
      </c>
      <c r="BS365" s="223">
        <f t="shared" ca="1" si="661"/>
        <v>-3.4856259460578423E-3</v>
      </c>
      <c r="BT365" s="223">
        <f t="shared" ca="1" si="662"/>
        <v>-3.7108902419295065E-3</v>
      </c>
      <c r="BU365" s="223">
        <f t="shared" ca="1" si="663"/>
        <v>-3.9004166361924319E-3</v>
      </c>
      <c r="BV365" s="223">
        <f t="shared" ca="1" si="664"/>
        <v>-4.0523798860642056E-3</v>
      </c>
      <c r="BW365" s="223">
        <f t="shared" ca="1" si="665"/>
        <v>-4.1653165023769955E-3</v>
      </c>
      <c r="BX365" s="223">
        <f t="shared" ca="1" si="666"/>
        <v>-4.238138843778278E-3</v>
      </c>
      <c r="BY365" s="223">
        <f t="shared" ca="1" si="667"/>
        <v>-4.2701455913116172E-3</v>
      </c>
      <c r="BZ365" s="223">
        <f t="shared" ca="1" si="668"/>
        <v>-4.2610285025015985E-3</v>
      </c>
      <c r="CA365" s="223">
        <f t="shared" ca="1" si="669"/>
        <v>-4.2108753798973698E-3</v>
      </c>
      <c r="CB365" s="223">
        <f t="shared" ca="1" si="670"/>
        <v>-4.1201692254860967E-3</v>
      </c>
      <c r="CC365" s="223">
        <f t="shared" ca="1" si="671"/>
        <v>-3.9897835891197862E-3</v>
      </c>
      <c r="CD365" s="223">
        <f t="shared" ca="1" si="672"/>
        <v>-3.8209741557526868E-3</v>
      </c>
      <c r="CE365" s="223">
        <f t="shared" ca="1" si="673"/>
        <v>-3.6153666525087433E-3</v>
      </c>
      <c r="CF365" s="223">
        <f t="shared" ca="1" si="674"/>
        <v>-3.3749411920406926E-3</v>
      </c>
      <c r="CG365" s="223">
        <f t="shared" ca="1" si="675"/>
        <v>-3.1020132029627658E-3</v>
      </c>
      <c r="CH365" s="223">
        <f t="shared" ca="1" si="676"/>
        <v>-2.7992111310074009E-3</v>
      </c>
      <c r="CI365" s="223">
        <f t="shared" ca="1" si="677"/>
        <v>-2.4694511256559779E-3</v>
      </c>
      <c r="CJ365" s="223">
        <f t="shared" ca="1" si="678"/>
        <v>-2.1159089560251858E-3</v>
      </c>
      <c r="CK365" s="223">
        <f t="shared" ca="1" si="679"/>
        <v>-1.7419894264743706E-3</v>
      </c>
      <c r="CL365" s="223">
        <f t="shared" ca="1" si="680"/>
        <v>-1.3512935864783287E-3</v>
      </c>
      <c r="CM365" s="223">
        <f t="shared" ca="1" si="681"/>
        <v>-9.4758405055228568E-4</v>
      </c>
      <c r="CN365" s="223">
        <f t="shared" ca="1" si="682"/>
        <v>-5.3474876221729041E-4</v>
      </c>
      <c r="CO365" s="223">
        <f t="shared" ca="1" si="683"/>
        <v>-1.1676355097873419E-4</v>
      </c>
      <c r="CP365" s="223">
        <f t="shared" ca="1" si="684"/>
        <v>3.0234615708519749E-4</v>
      </c>
      <c r="CQ365" s="223">
        <f t="shared" ca="1" si="685"/>
        <v>7.1854410637718375E-4</v>
      </c>
      <c r="CR365" s="223">
        <f t="shared" ca="1" si="686"/>
        <v>1.1278220831285868E-3</v>
      </c>
      <c r="CS365" s="223">
        <f t="shared" ca="1" si="687"/>
        <v>1.5262385166891969E-3</v>
      </c>
      <c r="CT365" s="223">
        <f t="shared" ca="1" si="688"/>
        <v>1.9099564390072479E-3</v>
      </c>
      <c r="CU365" s="223">
        <f t="shared" ca="1" si="689"/>
        <v>2.2752804367292649E-3</v>
      </c>
      <c r="CV365" s="223">
        <f t="shared" ca="1" si="690"/>
        <v>2.6186922400507785E-3</v>
      </c>
      <c r="CW365" s="223">
        <f t="shared" ca="1" si="691"/>
        <v>2.936884605577803E-3</v>
      </c>
      <c r="CX365" s="223">
        <f t="shared" ca="1" si="692"/>
        <v>3.226793166888679E-3</v>
      </c>
      <c r="CY365" s="223">
        <f t="shared" ca="1" si="693"/>
        <v>3.4856259460578419E-3</v>
      </c>
      <c r="CZ365" s="223">
        <f t="shared" ca="1" si="694"/>
        <v>3.7108902419295039E-3</v>
      </c>
      <c r="DA365" s="223">
        <f t="shared" ca="1" si="695"/>
        <v>3.9004166361924332E-3</v>
      </c>
      <c r="DB365" s="223">
        <f t="shared" ca="1" si="696"/>
        <v>4.0523798860642047E-3</v>
      </c>
      <c r="DC365" s="223">
        <f t="shared" ca="1" si="697"/>
        <v>4.1653165023769955E-3</v>
      </c>
      <c r="DD365" s="223">
        <f t="shared" ca="1" si="698"/>
        <v>4.238138843778278E-3</v>
      </c>
      <c r="DE365" s="223">
        <f t="shared" ca="1" si="699"/>
        <v>4.2701455913116172E-3</v>
      </c>
      <c r="DF365" s="223">
        <f t="shared" ca="1" si="700"/>
        <v>4.2610285025015977E-3</v>
      </c>
      <c r="DG365" s="223">
        <f t="shared" ca="1" si="701"/>
        <v>4.2108753798973698E-3</v>
      </c>
      <c r="DH365" s="223">
        <f t="shared" ca="1" si="702"/>
        <v>4.1201692254860967E-3</v>
      </c>
      <c r="DI365" s="223">
        <f t="shared" ca="1" si="703"/>
        <v>3.9897835891197862E-3</v>
      </c>
      <c r="DJ365" s="223">
        <f t="shared" ca="1" si="704"/>
        <v>3.8209741557526863E-3</v>
      </c>
      <c r="DK365" s="223">
        <f t="shared" ca="1" si="705"/>
        <v>3.615366652508745E-3</v>
      </c>
      <c r="DL365" s="223">
        <f t="shared" ca="1" si="706"/>
        <v>3.3749411920406909E-3</v>
      </c>
      <c r="DM365" s="223">
        <f t="shared" ca="1" si="707"/>
        <v>3.1020132029627662E-3</v>
      </c>
      <c r="DN365" s="223">
        <f t="shared" ca="1" si="708"/>
        <v>2.7992111310074013E-3</v>
      </c>
      <c r="DO365" s="223">
        <f t="shared" ca="1" si="709"/>
        <v>2.4694511256559784E-3</v>
      </c>
      <c r="DP365" s="223">
        <f t="shared" ca="1" si="710"/>
        <v>2.1159089560251858E-3</v>
      </c>
      <c r="DQ365" s="223">
        <f t="shared" ca="1" si="711"/>
        <v>1.7419894264743712E-3</v>
      </c>
      <c r="DR365" s="223">
        <f t="shared" ca="1" si="712"/>
        <v>1.3512935864783289E-3</v>
      </c>
      <c r="DS365" s="223">
        <f t="shared" ca="1" si="713"/>
        <v>9.4758405055228589E-4</v>
      </c>
      <c r="DT365" s="223">
        <f t="shared" ca="1" si="714"/>
        <v>5.3474876221729084E-4</v>
      </c>
      <c r="DU365" s="223">
        <f t="shared" ca="1" si="715"/>
        <v>1.1676355097873462E-4</v>
      </c>
      <c r="DV365" s="223">
        <f t="shared" ca="1" si="716"/>
        <v>-3.0234615708519706E-4</v>
      </c>
      <c r="DW365" s="223">
        <f t="shared" ca="1" si="717"/>
        <v>-7.1854410637718375E-4</v>
      </c>
      <c r="DX365" s="223">
        <f t="shared" ca="1" si="718"/>
        <v>-1.1278220831285864E-3</v>
      </c>
      <c r="DY365" s="223">
        <f t="shared" ca="1" si="719"/>
        <v>-1.5262385166891961E-3</v>
      </c>
      <c r="DZ365" s="223">
        <f t="shared" ca="1" si="720"/>
        <v>-1.9099564390072476E-3</v>
      </c>
      <c r="EA365" s="223">
        <f t="shared" ca="1" si="721"/>
        <v>-2.2752804367292645E-3</v>
      </c>
      <c r="EB365" s="223">
        <f t="shared" ca="1" si="722"/>
        <v>-2.6186922400507785E-3</v>
      </c>
      <c r="EC365" s="223">
        <f t="shared" ca="1" si="723"/>
        <v>-2.9368846055778022E-3</v>
      </c>
      <c r="ED365" s="223">
        <f t="shared" ca="1" si="724"/>
        <v>-3.2267931668886786E-3</v>
      </c>
      <c r="EE365" s="223">
        <f t="shared" ca="1" si="725"/>
        <v>-3.4856259460578414E-3</v>
      </c>
      <c r="EF365" s="223">
        <f t="shared" ca="1" si="726"/>
        <v>-3.7108902419295034E-3</v>
      </c>
      <c r="EG365" s="223">
        <f t="shared" ca="1" si="727"/>
        <v>-3.9004166361924332E-3</v>
      </c>
      <c r="EH365" s="223">
        <f t="shared" ca="1" si="728"/>
        <v>-4.0523798860642047E-3</v>
      </c>
      <c r="EI365" s="223">
        <f t="shared" ca="1" si="729"/>
        <v>-4.1653165023769955E-3</v>
      </c>
      <c r="EJ365" s="223">
        <f t="shared" ca="1" si="730"/>
        <v>-4.238138843778278E-3</v>
      </c>
      <c r="EK365" s="223">
        <f t="shared" ca="1" si="731"/>
        <v>-4.2701455913116172E-3</v>
      </c>
      <c r="EL365" s="223">
        <f t="shared" ca="1" si="732"/>
        <v>-4.2610285025015985E-3</v>
      </c>
      <c r="EM365" s="223">
        <f t="shared" ca="1" si="733"/>
        <v>-4.2108753798973698E-3</v>
      </c>
      <c r="EN365" s="223">
        <f t="shared" ca="1" si="734"/>
        <v>-4.1201692254860967E-3</v>
      </c>
      <c r="EO365" s="223">
        <f t="shared" ca="1" si="735"/>
        <v>-3.9897835891197862E-3</v>
      </c>
      <c r="EP365" s="223">
        <f t="shared" ca="1" si="736"/>
        <v>-3.8209741557526872E-3</v>
      </c>
      <c r="EQ365" s="223">
        <f t="shared" ca="1" si="737"/>
        <v>-3.6153666525087455E-3</v>
      </c>
      <c r="ER365" s="223">
        <f t="shared" ca="1" si="738"/>
        <v>-3.3749411920406909E-3</v>
      </c>
      <c r="ES365" s="223">
        <f t="shared" ca="1" si="739"/>
        <v>-3.1020132029627662E-3</v>
      </c>
      <c r="ET365" s="223">
        <f t="shared" ca="1" si="740"/>
        <v>-2.7992111310074018E-3</v>
      </c>
      <c r="EU365" s="223">
        <f t="shared" ca="1" si="741"/>
        <v>-2.4694511256559788E-3</v>
      </c>
      <c r="EV365" s="223">
        <f t="shared" ca="1" si="742"/>
        <v>-2.1159089560251866E-3</v>
      </c>
      <c r="EW365" s="223">
        <f t="shared" ca="1" si="743"/>
        <v>-1.7419894264743719E-3</v>
      </c>
      <c r="EX365" s="223">
        <f t="shared" ca="1" si="744"/>
        <v>-1.3512935864783298E-3</v>
      </c>
      <c r="EY365" s="223">
        <f t="shared" ca="1" si="745"/>
        <v>-9.4758405055228633E-4</v>
      </c>
      <c r="EZ365" s="223">
        <f t="shared" ca="1" si="746"/>
        <v>-5.3474876221729149E-4</v>
      </c>
      <c r="FA365" s="223">
        <f t="shared" ca="1" si="747"/>
        <v>-1.1676355097873462E-4</v>
      </c>
      <c r="FB365" s="223">
        <f t="shared" ca="1" si="748"/>
        <v>3.0234615708519619E-4</v>
      </c>
      <c r="FC365" s="223">
        <f t="shared" ca="1" si="749"/>
        <v>7.1854410637718353E-4</v>
      </c>
      <c r="FD365" s="223">
        <f t="shared" ca="1" si="750"/>
        <v>1.1278220831285857E-3</v>
      </c>
      <c r="FE365" s="223">
        <f t="shared" ca="1" si="751"/>
        <v>1.5262385166891958E-3</v>
      </c>
      <c r="FF365" s="223">
        <f t="shared" ca="1" si="752"/>
        <v>1.9099564390072474E-3</v>
      </c>
      <c r="FG365" s="223">
        <f t="shared" ca="1" si="753"/>
        <v>2.275280436729264E-3</v>
      </c>
      <c r="FH365" s="223">
        <f t="shared" ca="1" si="754"/>
        <v>2.618692240050778E-3</v>
      </c>
      <c r="FI365" s="223">
        <f t="shared" ca="1" si="755"/>
        <v>2.9368846055778022E-3</v>
      </c>
      <c r="FJ365" s="223">
        <f t="shared" ca="1" si="756"/>
        <v>3.2267931668886782E-3</v>
      </c>
      <c r="FK365" s="223">
        <f t="shared" ca="1" si="757"/>
        <v>3.4856259460578414E-3</v>
      </c>
      <c r="FL365" s="223">
        <f t="shared" ca="1" si="758"/>
        <v>3.710890241929503E-3</v>
      </c>
      <c r="FM365" s="223">
        <f t="shared" ca="1" si="759"/>
        <v>3.9004166361924298E-3</v>
      </c>
      <c r="FN365" s="223">
        <f t="shared" ca="1" si="760"/>
        <v>4.052379886064203E-3</v>
      </c>
      <c r="FO365" s="223">
        <f t="shared" ca="1" si="761"/>
        <v>4.1653165023769938E-3</v>
      </c>
      <c r="FP365" s="223">
        <f t="shared" ca="1" si="762"/>
        <v>4.2381388437782788E-3</v>
      </c>
      <c r="FQ365" s="223">
        <f t="shared" ca="1" si="763"/>
        <v>4.2701455913116172E-3</v>
      </c>
      <c r="FR365" s="223">
        <f t="shared" ca="1" si="764"/>
        <v>4.2610285025015977E-3</v>
      </c>
      <c r="FS365" s="223">
        <f t="shared" ca="1" si="765"/>
        <v>4.2108753798973698E-3</v>
      </c>
      <c r="FT365" s="223">
        <f t="shared" ca="1" si="766"/>
        <v>4.1201692254860967E-3</v>
      </c>
      <c r="FU365" s="223">
        <f t="shared" ca="1" si="767"/>
        <v>3.989783589119787E-3</v>
      </c>
      <c r="FV365" s="223">
        <f t="shared" ca="1" si="768"/>
        <v>3.8209741557526872E-3</v>
      </c>
      <c r="FW365" s="223">
        <f t="shared" ca="1" si="769"/>
        <v>3.6153666525087459E-3</v>
      </c>
      <c r="FX365" s="223">
        <f t="shared" ca="1" si="770"/>
        <v>3.3749411920406961E-3</v>
      </c>
      <c r="FY365" s="223">
        <f t="shared" ca="1" si="771"/>
        <v>3.1020132029627718E-3</v>
      </c>
      <c r="FZ365" s="223">
        <f t="shared" ca="1" si="772"/>
        <v>2.7992111310074078E-3</v>
      </c>
      <c r="GA365" s="223">
        <f t="shared" ca="1" si="773"/>
        <v>2.4694511256559727E-3</v>
      </c>
      <c r="GB365" s="223">
        <f t="shared" ca="1" si="774"/>
        <v>2.1159089560251797E-3</v>
      </c>
      <c r="GC365" s="223">
        <f t="shared" ca="1" si="775"/>
        <v>1.7419894264743723E-3</v>
      </c>
      <c r="GD365" s="223">
        <f t="shared" ca="1" si="776"/>
        <v>1.3512935864783302E-3</v>
      </c>
      <c r="GE365" s="223">
        <f t="shared" ca="1" si="777"/>
        <v>9.4758405055228676E-4</v>
      </c>
      <c r="GF365" s="223">
        <f t="shared" ca="1" si="778"/>
        <v>5.3474876221729192E-4</v>
      </c>
      <c r="GG365" s="223">
        <f t="shared" ca="1" si="779"/>
        <v>1.1676355097873549E-4</v>
      </c>
      <c r="GH365" s="223">
        <f t="shared" ca="1" si="780"/>
        <v>-3.0234615708519576E-4</v>
      </c>
      <c r="GI365" s="223">
        <f t="shared" ca="1" si="781"/>
        <v>-7.1854410637717486E-4</v>
      </c>
      <c r="GJ365" s="223">
        <f t="shared" ca="1" si="782"/>
        <v>-1.1278220831285784E-3</v>
      </c>
      <c r="GK365" s="223">
        <f t="shared" ca="1" si="783"/>
        <v>-1.5262385166892026E-3</v>
      </c>
      <c r="GL365" s="223">
        <f t="shared" ca="1" si="784"/>
        <v>-1.9099564390072533E-3</v>
      </c>
      <c r="GM365" s="223">
        <f t="shared" ca="1" si="785"/>
        <v>-2.2752804367292701E-3</v>
      </c>
      <c r="GN365" s="223">
        <f t="shared" ca="1" si="786"/>
        <v>-2.6186922400507776E-3</v>
      </c>
      <c r="GO365" s="223">
        <f t="shared" ca="1" si="787"/>
        <v>-2.9368846055778017E-3</v>
      </c>
      <c r="GP365" s="223">
        <f t="shared" ca="1" si="788"/>
        <v>-3.2267931668886777E-3</v>
      </c>
      <c r="GQ365" s="223">
        <f t="shared" ca="1" si="789"/>
        <v>-3.4856259460578414E-3</v>
      </c>
      <c r="GR365" s="223">
        <f t="shared" ca="1" si="790"/>
        <v>-3.7108902419295034E-3</v>
      </c>
      <c r="GS365" s="223">
        <f t="shared" ca="1" si="791"/>
        <v>-3.9004166361924298E-3</v>
      </c>
      <c r="GT365" s="223">
        <f t="shared" ca="1" si="792"/>
        <v>-4.0523798860642021E-3</v>
      </c>
      <c r="GU365" s="223">
        <f t="shared" ca="1" si="793"/>
        <v>-4.1653165023769938E-3</v>
      </c>
      <c r="GV365" s="223">
        <f t="shared" ca="1" si="794"/>
        <v>-4.2381388437782788E-3</v>
      </c>
      <c r="GW365" s="223">
        <f t="shared" ca="1" si="795"/>
        <v>-4.2701455913116172E-3</v>
      </c>
      <c r="GX365" s="223">
        <f t="shared" ca="1" si="796"/>
        <v>-4.2610285025015977E-3</v>
      </c>
      <c r="GY365" s="223">
        <f t="shared" ca="1" si="797"/>
        <v>-4.2108753798973698E-3</v>
      </c>
      <c r="GZ365" s="223">
        <f t="shared" ca="1" si="798"/>
        <v>-4.1201692254860967E-3</v>
      </c>
      <c r="HA365" s="223">
        <f t="shared" ca="1" si="799"/>
        <v>-3.989783589119787E-3</v>
      </c>
      <c r="HB365" s="223">
        <f t="shared" ca="1" si="800"/>
        <v>-3.8209741557526872E-3</v>
      </c>
      <c r="HC365" s="223">
        <f t="shared" ca="1" si="801"/>
        <v>-3.6153666525087459E-3</v>
      </c>
      <c r="HD365" s="223">
        <f t="shared" ca="1" si="802"/>
        <v>-3.3749411920406965E-3</v>
      </c>
      <c r="HE365" s="223">
        <f t="shared" ca="1" si="803"/>
        <v>-3.1020132029627723E-3</v>
      </c>
      <c r="HF365" s="223">
        <f t="shared" ca="1" si="804"/>
        <v>-2.799211131007397E-3</v>
      </c>
      <c r="HG365" s="223">
        <f t="shared" ca="1" si="805"/>
        <v>-2.4694511256559732E-3</v>
      </c>
      <c r="HH365" s="223">
        <f t="shared" ca="1" si="806"/>
        <v>-2.1159089560251806E-3</v>
      </c>
      <c r="HI365" s="223">
        <f t="shared" ca="1" si="807"/>
        <v>-1.7419894264743725E-3</v>
      </c>
      <c r="HJ365" s="223">
        <f t="shared" ca="1" si="808"/>
        <v>-1.3512935864783305E-3</v>
      </c>
      <c r="HK365" s="223">
        <f t="shared" ca="1" si="809"/>
        <v>-9.4758405055228741E-4</v>
      </c>
      <c r="HL365" s="223">
        <f t="shared" ca="1" si="810"/>
        <v>-5.3474876221729236E-4</v>
      </c>
      <c r="HM365" s="223">
        <f t="shared" ca="1" si="811"/>
        <v>-1.1676355097873636E-4</v>
      </c>
      <c r="HN365" s="223">
        <f t="shared" ca="1" si="812"/>
        <v>3.0234615708519576E-4</v>
      </c>
      <c r="HO365" s="223">
        <f t="shared" ca="1" si="813"/>
        <v>7.1854410637717486E-4</v>
      </c>
      <c r="HP365" s="223">
        <f t="shared" ca="1" si="814"/>
        <v>1.1278220831285775E-3</v>
      </c>
      <c r="HQ365" s="223">
        <f t="shared" ca="1" si="815"/>
        <v>1.5262385166892017E-3</v>
      </c>
      <c r="HR365" s="223">
        <f t="shared" ca="1" si="816"/>
        <v>1.9099564390072531E-3</v>
      </c>
      <c r="HS365" s="223">
        <f t="shared" ca="1" si="817"/>
        <v>2.2752804367292701E-3</v>
      </c>
      <c r="HT365" s="223">
        <f t="shared" ca="1" si="818"/>
        <v>2.6186922400507772E-3</v>
      </c>
      <c r="HU365" s="223">
        <f t="shared" ca="1" si="819"/>
        <v>2.9368846055778013E-3</v>
      </c>
      <c r="HV365" s="223">
        <f t="shared" ca="1" si="820"/>
        <v>3.2267931668886773E-3</v>
      </c>
      <c r="HW365" s="223">
        <f t="shared" ca="1" si="821"/>
        <v>3.485625946057841E-3</v>
      </c>
      <c r="HX365" s="223">
        <f t="shared" ca="1" si="822"/>
        <v>3.710890241929503E-3</v>
      </c>
      <c r="HY365" s="223">
        <f t="shared" ca="1" si="823"/>
        <v>3.9004166361924289E-3</v>
      </c>
      <c r="HZ365" s="223">
        <f t="shared" ca="1" si="824"/>
        <v>4.0523798860642021E-3</v>
      </c>
      <c r="IA365" s="223">
        <f t="shared" ca="1" si="825"/>
        <v>4.1653165023769938E-3</v>
      </c>
      <c r="IB365" s="223">
        <f t="shared" ca="1" si="826"/>
        <v>4.2381388437782788E-3</v>
      </c>
      <c r="IC365" s="223">
        <f t="shared" ca="1" si="827"/>
        <v>4.2701455913116172E-3</v>
      </c>
      <c r="ID365" s="223">
        <f t="shared" ca="1" si="828"/>
        <v>4.2610285025015985E-3</v>
      </c>
      <c r="IE365" s="223">
        <f t="shared" ca="1" si="829"/>
        <v>1.7726852442192988E-3</v>
      </c>
      <c r="IF365" s="223">
        <f t="shared" ca="1" si="830"/>
        <v>4.1201692254860967E-3</v>
      </c>
      <c r="IG365" s="223">
        <f t="shared" ca="1" si="831"/>
        <v>3.989783589119787E-3</v>
      </c>
      <c r="IH365" s="223">
        <f t="shared" ca="1" si="832"/>
        <v>3.8209741557526876E-3</v>
      </c>
      <c r="II365" s="223">
        <f t="shared" ca="1" si="833"/>
        <v>3.6153666525087463E-3</v>
      </c>
      <c r="IJ365" s="223">
        <f t="shared" ca="1" si="834"/>
        <v>3.3749411920406969E-3</v>
      </c>
      <c r="IK365" s="223">
        <f t="shared" ca="1" si="835"/>
        <v>3.1020132029627723E-3</v>
      </c>
      <c r="IL365" s="223">
        <f t="shared" ca="1" si="836"/>
        <v>2.7992111310074087E-3</v>
      </c>
      <c r="IM365" s="223">
        <f t="shared" ca="1" si="837"/>
        <v>2.4694511256559736E-3</v>
      </c>
      <c r="IN365" s="223">
        <f t="shared" ca="1" si="838"/>
        <v>2.115908956025181E-3</v>
      </c>
      <c r="IO365" s="223">
        <f t="shared" ca="1" si="839"/>
        <v>1.741989426474373E-3</v>
      </c>
      <c r="IP365" s="223">
        <f t="shared" ca="1" si="840"/>
        <v>1.3512935864783309E-3</v>
      </c>
      <c r="IQ365" s="223">
        <f t="shared" ca="1" si="841"/>
        <v>9.4758405055228785E-4</v>
      </c>
      <c r="IR365" s="223">
        <f t="shared" ca="1" si="842"/>
        <v>5.3474876221729279E-4</v>
      </c>
      <c r="IS365" s="223">
        <f t="shared" ca="1" si="843"/>
        <v>1.1676355097873636E-4</v>
      </c>
      <c r="IT365" s="223">
        <f t="shared" ca="1" si="844"/>
        <v>-3.0234615708519489E-4</v>
      </c>
      <c r="IU365" s="223">
        <f t="shared" ca="1" si="845"/>
        <v>-7.1854410637717399E-4</v>
      </c>
      <c r="IV365" s="223">
        <f t="shared" ca="1" si="846"/>
        <v>-1.1278220831285768E-3</v>
      </c>
      <c r="IW365" s="223">
        <f t="shared" ca="1" si="847"/>
        <v>-1.5262385166892015E-3</v>
      </c>
      <c r="IX365" s="223">
        <f t="shared" ca="1" si="848"/>
        <v>-1.9099564390072526E-3</v>
      </c>
      <c r="IY365" s="223">
        <f t="shared" ca="1" si="849"/>
        <v>-2.2752804367292693E-3</v>
      </c>
      <c r="IZ365" s="223">
        <f t="shared" ca="1" si="850"/>
        <v>-2.6186922400507767E-3</v>
      </c>
      <c r="JA365" s="223">
        <f t="shared" ca="1" si="851"/>
        <v>-2.9368846055778009E-3</v>
      </c>
      <c r="JB365" s="223">
        <f t="shared" ca="1" si="852"/>
        <v>-3.2267931668886773E-3</v>
      </c>
    </row>
    <row r="366" spans="1:262">
      <c r="B366" s="230">
        <v>5</v>
      </c>
      <c r="C366" s="229">
        <f t="shared" si="853"/>
        <v>9.7656250000000005E-5</v>
      </c>
      <c r="D366" s="226">
        <f t="shared" ca="1" si="597"/>
        <v>24.480356361450596</v>
      </c>
      <c r="E366" s="225">
        <f ca="1">K361</f>
        <v>0.48035636145059463</v>
      </c>
      <c r="F366" s="224">
        <v>5</v>
      </c>
      <c r="G366" s="223">
        <f t="shared" ca="1" si="854"/>
        <v>6.8250877641077942E-2</v>
      </c>
      <c r="H366" s="223">
        <f t="shared" ca="1" si="598"/>
        <v>7.4882424779632265E-2</v>
      </c>
      <c r="I366" s="223">
        <f t="shared" ca="1" si="599"/>
        <v>8.0387670548746737E-2</v>
      </c>
      <c r="J366" s="223">
        <f t="shared" ca="1" si="600"/>
        <v>8.4683810927756925E-2</v>
      </c>
      <c r="K366" s="223">
        <f t="shared" ca="1" si="601"/>
        <v>8.7706227966503958E-2</v>
      </c>
      <c r="L366" s="223">
        <f t="shared" ca="1" si="602"/>
        <v>8.9409461699451465E-2</v>
      </c>
      <c r="M366" s="223">
        <f t="shared" ca="1" si="603"/>
        <v>8.9767893905881607E-2</v>
      </c>
      <c r="N366" s="223">
        <f t="shared" ca="1" si="604"/>
        <v>8.8776133431780063E-2</v>
      </c>
      <c r="O366" s="223">
        <f t="shared" ca="1" si="605"/>
        <v>8.6449097277810485E-2</v>
      </c>
      <c r="P366" s="223">
        <f t="shared" ca="1" si="606"/>
        <v>8.2821786233739869E-2</v>
      </c>
      <c r="Q366" s="223">
        <f t="shared" ca="1" si="607"/>
        <v>7.7948758433981483E-2</v>
      </c>
      <c r="R366" s="223">
        <f t="shared" ca="1" si="608"/>
        <v>7.1903308752470571E-2</v>
      </c>
      <c r="S366" s="223">
        <f t="shared" ca="1" si="609"/>
        <v>6.4776366379537195E-2</v>
      </c>
      <c r="T366" s="223">
        <f t="shared" ca="1" si="610"/>
        <v>5.6675127162246625E-2</v>
      </c>
      <c r="U366" s="223">
        <f t="shared" ca="1" si="611"/>
        <v>4.7721441279081289E-2</v>
      </c>
      <c r="V366" s="223">
        <f t="shared" ca="1" si="612"/>
        <v>3.8049980499837897E-2</v>
      </c>
      <c r="W366" s="223">
        <f t="shared" ca="1" si="613"/>
        <v>2.7806212596856939E-2</v>
      </c>
      <c r="X366" s="223">
        <f t="shared" ca="1" si="614"/>
        <v>1.7144213374324813E-2</v>
      </c>
      <c r="Y366" s="223">
        <f t="shared" ca="1" si="615"/>
        <v>6.224349224764808E-3</v>
      </c>
      <c r="Z366" s="223">
        <f t="shared" ca="1" si="616"/>
        <v>-4.7891349307759776E-3</v>
      </c>
      <c r="AA366" s="223">
        <f t="shared" ca="1" si="617"/>
        <v>-1.5730586039218751E-2</v>
      </c>
      <c r="AB366" s="223">
        <f t="shared" ca="1" si="618"/>
        <v>-2.6435434491561594E-2</v>
      </c>
      <c r="AC366" s="223">
        <f t="shared" ca="1" si="619"/>
        <v>-3.6742669402980724E-2</v>
      </c>
      <c r="AD366" s="223">
        <f t="shared" ca="1" si="620"/>
        <v>-4.6497260366407514E-2</v>
      </c>
      <c r="AE366" s="223">
        <f t="shared" ca="1" si="621"/>
        <v>-5.555248925415366E-2</v>
      </c>
      <c r="AF366" s="223">
        <f t="shared" ca="1" si="622"/>
        <v>-6.3772156995117013E-2</v>
      </c>
      <c r="AG366" s="223">
        <f t="shared" ca="1" si="623"/>
        <v>-7.1032632135585541E-2</v>
      </c>
      <c r="AH366" s="223">
        <f t="shared" ca="1" si="624"/>
        <v>-7.7224710371377597E-2</v>
      </c>
      <c r="AI366" s="223">
        <f t="shared" ca="1" si="625"/>
        <v>-8.2255257082224489E-2</v>
      </c>
      <c r="AJ366" s="223">
        <f t="shared" ca="1" si="626"/>
        <v>-8.6048608163149215E-2</v>
      </c>
      <c r="AK366" s="223">
        <f t="shared" ca="1" si="627"/>
        <v>-8.8547708083033694E-2</v>
      </c>
      <c r="AL366" s="223">
        <f t="shared" ca="1" si="628"/>
        <v>-8.9714968052914207E-2</v>
      </c>
      <c r="AM366" s="223">
        <f t="shared" ca="1" si="629"/>
        <v>-8.953283139635515E-2</v>
      </c>
      <c r="AN366" s="223">
        <f t="shared" ca="1" si="630"/>
        <v>-8.8004037618204467E-2</v>
      </c>
      <c r="AO366" s="223">
        <f t="shared" ca="1" si="631"/>
        <v>-8.5151581199890719E-2</v>
      </c>
      <c r="AP366" s="223">
        <f t="shared" ca="1" si="632"/>
        <v>-8.101836574101913E-2</v>
      </c>
      <c r="AQ366" s="223">
        <f t="shared" ca="1" si="633"/>
        <v>-7.5666558649298776E-2</v>
      </c>
      <c r="AR366" s="223">
        <f t="shared" ca="1" si="634"/>
        <v>-6.9176656084864938E-2</v>
      </c>
      <c r="AS366" s="223">
        <f t="shared" ca="1" si="635"/>
        <v>-6.1646272223104794E-2</v>
      </c>
      <c r="AT366" s="223">
        <f t="shared" ca="1" si="636"/>
        <v>-5.3188671046599884E-2</v>
      </c>
      <c r="AU366" s="223">
        <f t="shared" ca="1" si="637"/>
        <v>-4.3931062749401922E-2</v>
      </c>
      <c r="AV366" s="223">
        <f t="shared" ca="1" si="638"/>
        <v>-3.4012690377306351E-2</v>
      </c>
      <c r="AW366" s="223">
        <f t="shared" ca="1" si="639"/>
        <v>-2.3582735482836202E-2</v>
      </c>
      <c r="AX366" s="223">
        <f t="shared" ca="1" si="640"/>
        <v>-1.2798074295833087E-2</v>
      </c>
      <c r="AY366" s="223">
        <f t="shared" ca="1" si="641"/>
        <v>-1.8209181589401505E-3</v>
      </c>
      <c r="AZ366" s="223">
        <f t="shared" ca="1" si="642"/>
        <v>9.1836262819786491E-3</v>
      </c>
      <c r="BA366" s="223">
        <f t="shared" ca="1" si="643"/>
        <v>2.0050040435473378E-2</v>
      </c>
      <c r="BB366" s="223">
        <f t="shared" ca="1" si="644"/>
        <v>3.061488331818921E-2</v>
      </c>
      <c r="BC366" s="223">
        <f t="shared" ca="1" si="645"/>
        <v>4.0719249859387185E-2</v>
      </c>
      <c r="BD366" s="223">
        <f t="shared" ca="1" si="646"/>
        <v>5.0211160981117067E-2</v>
      </c>
      <c r="BE366" s="223">
        <f t="shared" ca="1" si="647"/>
        <v>5.8947849505012834E-2</v>
      </c>
      <c r="BF366" s="223">
        <f t="shared" ca="1" si="648"/>
        <v>6.6797907503542739E-2</v>
      </c>
      <c r="BG366" s="223">
        <f t="shared" ca="1" si="649"/>
        <v>7.3643262797554787E-2</v>
      </c>
      <c r="BH366" s="223">
        <f t="shared" ca="1" si="650"/>
        <v>7.9380954871752535E-2</v>
      </c>
      <c r="BI366" s="223">
        <f t="shared" ca="1" si="651"/>
        <v>8.3924683496681557E-2</v>
      </c>
      <c r="BJ366" s="223">
        <f t="shared" ca="1" si="652"/>
        <v>8.7206106764508559E-2</v>
      </c>
      <c r="BK366" s="223">
        <f t="shared" ca="1" si="653"/>
        <v>8.9175869014928189E-2</v>
      </c>
      <c r="BL366" s="223">
        <f t="shared" ca="1" si="654"/>
        <v>8.9804343190234337E-2</v>
      </c>
      <c r="BM366" s="223">
        <f t="shared" ca="1" si="655"/>
        <v>8.9082076453845027E-2</v>
      </c>
      <c r="BN366" s="223">
        <f t="shared" ca="1" si="656"/>
        <v>8.7019932369763298E-2</v>
      </c>
      <c r="BO366" s="223">
        <f t="shared" ca="1" si="657"/>
        <v>8.3648927504462761E-2</v>
      </c>
      <c r="BP366" s="223">
        <f t="shared" ca="1" si="658"/>
        <v>7.9019764908857579E-2</v>
      </c>
      <c r="BQ366" s="223">
        <f t="shared" ca="1" si="659"/>
        <v>7.3202071497222077E-2</v>
      </c>
      <c r="BR366" s="223">
        <f t="shared" ca="1" si="660"/>
        <v>6.628335079359142E-2</v>
      </c>
      <c r="BS366" s="223">
        <f t="shared" ca="1" si="661"/>
        <v>5.8367666797311216E-2</v>
      </c>
      <c r="BT366" s="223">
        <f t="shared" ca="1" si="662"/>
        <v>4.9574078763624622E-2</v>
      </c>
      <c r="BU366" s="223">
        <f t="shared" ca="1" si="663"/>
        <v>4.0034850441652614E-2</v>
      </c>
      <c r="BV366" s="223">
        <f t="shared" ca="1" si="664"/>
        <v>2.9893460704496076E-2</v>
      </c>
      <c r="BW366" s="223">
        <f t="shared" ca="1" si="665"/>
        <v>1.9302445493433566E-2</v>
      </c>
      <c r="BX366" s="223">
        <f t="shared" ca="1" si="666"/>
        <v>8.4211035353838962E-3</v>
      </c>
      <c r="BY366" s="223">
        <f t="shared" ca="1" si="667"/>
        <v>-2.5868996582229867E-3</v>
      </c>
      <c r="BZ366" s="223">
        <f t="shared" ca="1" si="668"/>
        <v>-1.3555993473077337E-2</v>
      </c>
      <c r="CA366" s="223">
        <f t="shared" ca="1" si="669"/>
        <v>-2.4321192528142882E-2</v>
      </c>
      <c r="CB366" s="223">
        <f t="shared" ca="1" si="670"/>
        <v>-3.4720578209356277E-2</v>
      </c>
      <c r="CC366" s="223">
        <f t="shared" ca="1" si="671"/>
        <v>-4.4597734076297316E-2</v>
      </c>
      <c r="CD366" s="223">
        <f t="shared" ca="1" si="672"/>
        <v>-5.3804098511044895E-2</v>
      </c>
      <c r="CE366" s="223">
        <f t="shared" ca="1" si="673"/>
        <v>-6.2201199223192644E-2</v>
      </c>
      <c r="CF366" s="223">
        <f t="shared" ca="1" si="674"/>
        <v>-6.9662736001986761E-2</v>
      </c>
      <c r="CG366" s="223">
        <f t="shared" ca="1" si="675"/>
        <v>-7.6076480389056692E-2</v>
      </c>
      <c r="CH366" s="223">
        <f t="shared" ca="1" si="676"/>
        <v>-8.134596369889098E-2</v>
      </c>
      <c r="CI366" s="223">
        <f t="shared" ca="1" si="677"/>
        <v>-8.5391927997661016E-2</v>
      </c>
      <c r="CJ366" s="223">
        <f t="shared" ca="1" si="678"/>
        <v>-8.8153518216319379E-2</v>
      </c>
      <c r="CK366" s="223">
        <f t="shared" ca="1" si="679"/>
        <v>-8.9589197467482118E-2</v>
      </c>
      <c r="CL366" s="223">
        <f t="shared" ca="1" si="680"/>
        <v>-8.9677371798877747E-2</v>
      </c>
      <c r="CM366" s="223">
        <f t="shared" ca="1" si="681"/>
        <v>-8.8416714986489245E-2</v>
      </c>
      <c r="CN366" s="223">
        <f t="shared" ca="1" si="682"/>
        <v>-8.5826188482197502E-2</v>
      </c>
      <c r="CO366" s="223">
        <f t="shared" ca="1" si="683"/>
        <v>-8.1944756215895836E-2</v>
      </c>
      <c r="CP366" s="223">
        <f t="shared" ca="1" si="684"/>
        <v>-7.683079854171658E-2</v>
      </c>
      <c r="CQ366" s="223">
        <f t="shared" ca="1" si="685"/>
        <v>-7.0561234143164481E-2</v>
      </c>
      <c r="CR366" s="223">
        <f t="shared" ca="1" si="686"/>
        <v>-6.3230363104520321E-2</v>
      </c>
      <c r="CS366" s="223">
        <f t="shared" ca="1" si="687"/>
        <v>-5.4948448549799044E-2</v>
      </c>
      <c r="CT366" s="223">
        <f t="shared" ca="1" si="688"/>
        <v>-4.5840058182731111E-2</v>
      </c>
      <c r="CU366" s="223">
        <f t="shared" ca="1" si="689"/>
        <v>-3.6042190672550614E-2</v>
      </c>
      <c r="CV366" s="223">
        <f t="shared" ca="1" si="690"/>
        <v>-2.5702215066490758E-2</v>
      </c>
      <c r="CW366" s="223">
        <f t="shared" ca="1" si="691"/>
        <v>-1.4975654222142781E-2</v>
      </c>
      <c r="CX366" s="223">
        <f t="shared" ca="1" si="692"/>
        <v>-4.0238455989163383E-3</v>
      </c>
      <c r="CY366" s="223">
        <f t="shared" ca="1" si="693"/>
        <v>6.9884854075238229E-3</v>
      </c>
      <c r="CZ366" s="223">
        <f t="shared" ca="1" si="694"/>
        <v>1.7895703088534574E-2</v>
      </c>
      <c r="DA366" s="223">
        <f t="shared" ca="1" si="695"/>
        <v>2.853375273772717E-2</v>
      </c>
      <c r="DB366" s="223">
        <f t="shared" ca="1" si="696"/>
        <v>3.874262818645352E-2</v>
      </c>
      <c r="DC366" s="223">
        <f t="shared" ca="1" si="697"/>
        <v>4.8368778445517499E-2</v>
      </c>
      <c r="DD366" s="223">
        <f t="shared" ca="1" si="698"/>
        <v>5.7267417254977117E-2</v>
      </c>
      <c r="DE366" s="223">
        <f t="shared" ca="1" si="699"/>
        <v>6.5304700804262136E-2</v>
      </c>
      <c r="DF366" s="223">
        <f t="shared" ca="1" si="700"/>
        <v>7.2359740867666958E-2</v>
      </c>
      <c r="DG366" s="223">
        <f t="shared" ca="1" si="701"/>
        <v>7.8326423075788673E-2</v>
      </c>
      <c r="DH366" s="223">
        <f t="shared" ca="1" si="702"/>
        <v>8.3115002974413849E-2</v>
      </c>
      <c r="DI366" s="223">
        <f t="shared" ca="1" si="703"/>
        <v>8.6653455864644624E-2</v>
      </c>
      <c r="DJ366" s="223">
        <f t="shared" ca="1" si="704"/>
        <v>8.8888560121410831E-2</v>
      </c>
      <c r="DK366" s="223">
        <f t="shared" ca="1" si="705"/>
        <v>8.9786697696249945E-2</v>
      </c>
      <c r="DL366" s="223">
        <f t="shared" ca="1" si="706"/>
        <v>8.9334359764047591E-2</v>
      </c>
      <c r="DM366" s="223">
        <f t="shared" ca="1" si="707"/>
        <v>8.753834990834139E-2</v>
      </c>
      <c r="DN366" s="223">
        <f t="shared" ca="1" si="708"/>
        <v>8.442568178909185E-2</v>
      </c>
      <c r="DO366" s="223">
        <f t="shared" ca="1" si="709"/>
        <v>8.0043172832091891E-2</v>
      </c>
      <c r="DP366" s="223">
        <f t="shared" ca="1" si="710"/>
        <v>7.4456740051305467E-2</v>
      </c>
      <c r="DQ366" s="223">
        <f t="shared" ca="1" si="711"/>
        <v>6.7750408595621772E-2</v>
      </c>
      <c r="DR366" s="223">
        <f t="shared" ca="1" si="712"/>
        <v>6.0025047932404707E-2</v>
      </c>
      <c r="DS366" s="223">
        <f t="shared" ca="1" si="713"/>
        <v>5.1396854676814804E-2</v>
      </c>
      <c r="DT366" s="223">
        <f t="shared" ca="1" si="714"/>
        <v>4.199560488656065E-2</v>
      </c>
      <c r="DU366" s="223">
        <f t="shared" ca="1" si="715"/>
        <v>3.1962702109195398E-2</v>
      </c>
      <c r="DV366" s="223">
        <f t="shared" ca="1" si="716"/>
        <v>2.1449050541142115E-2</v>
      </c>
      <c r="DW366" s="223">
        <f t="shared" ca="1" si="717"/>
        <v>1.0612785288118459E-2</v>
      </c>
      <c r="DX366" s="223">
        <f t="shared" ca="1" si="718"/>
        <v>-3.8310613404641397E-4</v>
      </c>
      <c r="DY366" s="223">
        <f t="shared" ca="1" si="719"/>
        <v>-1.1373235283358908E-2</v>
      </c>
      <c r="DZ366" s="223">
        <f t="shared" ca="1" si="720"/>
        <v>-2.2192300387773083E-2</v>
      </c>
      <c r="EA366" s="223">
        <f t="shared" ca="1" si="721"/>
        <v>-3.2677572637704697E-2</v>
      </c>
      <c r="EB366" s="223">
        <f t="shared" ca="1" si="722"/>
        <v>-4.2671343778796306E-2</v>
      </c>
      <c r="EC366" s="223">
        <f t="shared" ca="1" si="723"/>
        <v>-5.2023298190857811E-2</v>
      </c>
      <c r="ED366" s="223">
        <f t="shared" ca="1" si="724"/>
        <v>-6.0592773774708758E-2</v>
      </c>
      <c r="EE366" s="223">
        <f t="shared" ca="1" si="725"/>
        <v>-6.8250877641077928E-2</v>
      </c>
      <c r="EF366" s="223">
        <f t="shared" ca="1" si="726"/>
        <v>-7.4882424779632195E-2</v>
      </c>
      <c r="EG366" s="223">
        <f t="shared" ca="1" si="727"/>
        <v>-8.0387670548746709E-2</v>
      </c>
      <c r="EH366" s="223">
        <f t="shared" ca="1" si="728"/>
        <v>-8.468381092775687E-2</v>
      </c>
      <c r="EI366" s="223">
        <f t="shared" ca="1" si="729"/>
        <v>-8.7706227966503944E-2</v>
      </c>
      <c r="EJ366" s="223">
        <f t="shared" ca="1" si="730"/>
        <v>-8.9409461699451465E-2</v>
      </c>
      <c r="EK366" s="223">
        <f t="shared" ca="1" si="731"/>
        <v>-8.9767893905881607E-2</v>
      </c>
      <c r="EL366" s="223">
        <f t="shared" ca="1" si="732"/>
        <v>-8.8776133431780063E-2</v>
      </c>
      <c r="EM366" s="223">
        <f t="shared" ca="1" si="733"/>
        <v>-8.6449097277810527E-2</v>
      </c>
      <c r="EN366" s="223">
        <f t="shared" ca="1" si="734"/>
        <v>-8.2821786233739841E-2</v>
      </c>
      <c r="EO366" s="223">
        <f t="shared" ca="1" si="735"/>
        <v>-7.7948758433981524E-2</v>
      </c>
      <c r="EP366" s="223">
        <f t="shared" ca="1" si="736"/>
        <v>-7.1903308752470668E-2</v>
      </c>
      <c r="EQ366" s="223">
        <f t="shared" ca="1" si="737"/>
        <v>-6.4776366379537181E-2</v>
      </c>
      <c r="ER366" s="223">
        <f t="shared" ca="1" si="738"/>
        <v>-5.6675127162246701E-2</v>
      </c>
      <c r="ES366" s="223">
        <f t="shared" ca="1" si="739"/>
        <v>-4.7721441279081192E-2</v>
      </c>
      <c r="ET366" s="223">
        <f t="shared" ca="1" si="740"/>
        <v>-3.8049980499837918E-2</v>
      </c>
      <c r="EU366" s="223">
        <f t="shared" ca="1" si="741"/>
        <v>-2.7806212596857064E-2</v>
      </c>
      <c r="EV366" s="223">
        <f t="shared" ca="1" si="742"/>
        <v>-1.714421337432475E-2</v>
      </c>
      <c r="EW366" s="223">
        <f t="shared" ca="1" si="743"/>
        <v>-6.2243492247648635E-3</v>
      </c>
      <c r="EX366" s="223">
        <f t="shared" ca="1" si="744"/>
        <v>4.7891349307758041E-3</v>
      </c>
      <c r="EY366" s="223">
        <f t="shared" ca="1" si="745"/>
        <v>1.5730586039218772E-2</v>
      </c>
      <c r="EZ366" s="223">
        <f t="shared" ca="1" si="746"/>
        <v>2.6435434491561504E-2</v>
      </c>
      <c r="FA366" s="223">
        <f t="shared" ca="1" si="747"/>
        <v>3.6742669402980523E-2</v>
      </c>
      <c r="FB366" s="223">
        <f t="shared" ca="1" si="748"/>
        <v>4.6497260366407535E-2</v>
      </c>
      <c r="FC366" s="223">
        <f t="shared" ca="1" si="749"/>
        <v>5.5552489254153584E-2</v>
      </c>
      <c r="FD366" s="223">
        <f t="shared" ca="1" si="750"/>
        <v>6.3772156995117082E-2</v>
      </c>
      <c r="FE366" s="223">
        <f t="shared" ca="1" si="751"/>
        <v>7.1032632135585527E-2</v>
      </c>
      <c r="FF366" s="223">
        <f t="shared" ca="1" si="752"/>
        <v>7.7224710371377542E-2</v>
      </c>
      <c r="FG366" s="223">
        <f t="shared" ca="1" si="753"/>
        <v>8.2255257082224517E-2</v>
      </c>
      <c r="FH366" s="223">
        <f t="shared" ca="1" si="754"/>
        <v>8.6048608163149187E-2</v>
      </c>
      <c r="FI366" s="223">
        <f t="shared" ca="1" si="755"/>
        <v>8.8547708083033666E-2</v>
      </c>
      <c r="FJ366" s="223">
        <f t="shared" ca="1" si="756"/>
        <v>8.9714968052914207E-2</v>
      </c>
      <c r="FK366" s="223">
        <f t="shared" ca="1" si="757"/>
        <v>8.9532831396355164E-2</v>
      </c>
      <c r="FL366" s="223">
        <f t="shared" ca="1" si="758"/>
        <v>8.8004037618204509E-2</v>
      </c>
      <c r="FM366" s="223">
        <f t="shared" ca="1" si="759"/>
        <v>8.5151581199890719E-2</v>
      </c>
      <c r="FN366" s="223">
        <f t="shared" ca="1" si="760"/>
        <v>8.1018365741019199E-2</v>
      </c>
      <c r="FO366" s="223">
        <f t="shared" ca="1" si="761"/>
        <v>7.5666558649298721E-2</v>
      </c>
      <c r="FP366" s="223">
        <f t="shared" ca="1" si="762"/>
        <v>6.9176656084864979E-2</v>
      </c>
      <c r="FQ366" s="223">
        <f t="shared" ca="1" si="763"/>
        <v>6.1646272223104898E-2</v>
      </c>
      <c r="FR366" s="223">
        <f t="shared" ca="1" si="764"/>
        <v>5.318867104659987E-2</v>
      </c>
      <c r="FS366" s="223">
        <f t="shared" ca="1" si="765"/>
        <v>4.3931062749401971E-2</v>
      </c>
      <c r="FT366" s="223">
        <f t="shared" ca="1" si="766"/>
        <v>3.4012690377306545E-2</v>
      </c>
      <c r="FU366" s="223">
        <f t="shared" ca="1" si="767"/>
        <v>2.3582735482836181E-2</v>
      </c>
      <c r="FV366" s="223">
        <f t="shared" ca="1" si="768"/>
        <v>1.2798074295833226E-2</v>
      </c>
      <c r="FW366" s="223">
        <f t="shared" ca="1" si="769"/>
        <v>1.8209181589400464E-3</v>
      </c>
      <c r="FX366" s="223">
        <f t="shared" ca="1" si="770"/>
        <v>-9.1836262819785935E-3</v>
      </c>
      <c r="FY366" s="223">
        <f t="shared" ca="1" si="771"/>
        <v>-2.0050040435473239E-2</v>
      </c>
      <c r="FZ366" s="223">
        <f t="shared" ca="1" si="772"/>
        <v>-3.0614883318189307E-2</v>
      </c>
      <c r="GA366" s="223">
        <f t="shared" ca="1" si="773"/>
        <v>-4.071924985938713E-2</v>
      </c>
      <c r="GB366" s="223">
        <f t="shared" ca="1" si="774"/>
        <v>-5.0211160981116956E-2</v>
      </c>
      <c r="GC366" s="223">
        <f t="shared" ca="1" si="775"/>
        <v>-5.8947849505012855E-2</v>
      </c>
      <c r="GD366" s="223">
        <f t="shared" ca="1" si="776"/>
        <v>-6.6797907503542711E-2</v>
      </c>
      <c r="GE366" s="223">
        <f t="shared" ca="1" si="777"/>
        <v>-7.3643262797554648E-2</v>
      </c>
      <c r="GF366" s="223">
        <f t="shared" ca="1" si="778"/>
        <v>-7.9380954871752549E-2</v>
      </c>
      <c r="GG366" s="223">
        <f t="shared" ca="1" si="779"/>
        <v>-8.3924683496681515E-2</v>
      </c>
      <c r="GH366" s="223">
        <f t="shared" ca="1" si="780"/>
        <v>-8.7206106764508587E-2</v>
      </c>
      <c r="GI366" s="223">
        <f t="shared" ca="1" si="781"/>
        <v>-8.9175869014928189E-2</v>
      </c>
      <c r="GJ366" s="223">
        <f t="shared" ca="1" si="782"/>
        <v>-8.9804343190234337E-2</v>
      </c>
      <c r="GK366" s="223">
        <f t="shared" ca="1" si="783"/>
        <v>-8.9082076453845027E-2</v>
      </c>
      <c r="GL366" s="223">
        <f t="shared" ca="1" si="784"/>
        <v>-8.7019932369763325E-2</v>
      </c>
      <c r="GM366" s="223">
        <f t="shared" ca="1" si="785"/>
        <v>-8.3648927504462831E-2</v>
      </c>
      <c r="GN366" s="223">
        <f t="shared" ca="1" si="786"/>
        <v>-7.9019764908857565E-2</v>
      </c>
      <c r="GO366" s="223">
        <f t="shared" ca="1" si="787"/>
        <v>-7.3202071497222174E-2</v>
      </c>
      <c r="GP366" s="223">
        <f t="shared" ca="1" si="788"/>
        <v>-6.6283350793591572E-2</v>
      </c>
      <c r="GQ366" s="223">
        <f t="shared" ca="1" si="789"/>
        <v>-5.8367666797311202E-2</v>
      </c>
      <c r="GR366" s="223">
        <f t="shared" ca="1" si="790"/>
        <v>-4.9574078763624657E-2</v>
      </c>
      <c r="GS366" s="223">
        <f t="shared" ca="1" si="791"/>
        <v>-4.0034850441652524E-2</v>
      </c>
      <c r="GT366" s="223">
        <f t="shared" ca="1" si="792"/>
        <v>-2.9893460704496125E-2</v>
      </c>
      <c r="GU366" s="223">
        <f t="shared" ca="1" si="793"/>
        <v>-1.9302445493433774E-2</v>
      </c>
      <c r="GV366" s="223">
        <f t="shared" ca="1" si="794"/>
        <v>-8.4211035353837921E-3</v>
      </c>
      <c r="GW366" s="223">
        <f t="shared" ca="1" si="795"/>
        <v>2.5868996582229381E-3</v>
      </c>
      <c r="GX366" s="223">
        <f t="shared" ca="1" si="796"/>
        <v>1.3555993473077121E-2</v>
      </c>
      <c r="GY366" s="223">
        <f t="shared" ca="1" si="797"/>
        <v>2.4321192528142837E-2</v>
      </c>
      <c r="GZ366" s="223">
        <f t="shared" ca="1" si="798"/>
        <v>3.4720578209356222E-2</v>
      </c>
      <c r="HA366" s="223">
        <f t="shared" ca="1" si="799"/>
        <v>4.4597734076297399E-2</v>
      </c>
      <c r="HB366" s="223">
        <f t="shared" ca="1" si="800"/>
        <v>5.3804098511044847E-2</v>
      </c>
      <c r="HC366" s="223">
        <f t="shared" ca="1" si="801"/>
        <v>6.2201199223192491E-2</v>
      </c>
      <c r="HD366" s="223">
        <f t="shared" ca="1" si="802"/>
        <v>6.9662736001986816E-2</v>
      </c>
      <c r="HE366" s="223">
        <f t="shared" ca="1" si="803"/>
        <v>7.6076480389056664E-2</v>
      </c>
      <c r="HF366" s="223">
        <f t="shared" ca="1" si="804"/>
        <v>8.1345963698890883E-2</v>
      </c>
      <c r="HG366" s="223">
        <f t="shared" ca="1" si="805"/>
        <v>8.5391927997661043E-2</v>
      </c>
      <c r="HH366" s="223">
        <f t="shared" ca="1" si="806"/>
        <v>8.8153518216319365E-2</v>
      </c>
      <c r="HI366" s="223">
        <f t="shared" ca="1" si="807"/>
        <v>8.958919746748209E-2</v>
      </c>
      <c r="HJ366" s="223">
        <f t="shared" ca="1" si="808"/>
        <v>8.9677371798877747E-2</v>
      </c>
      <c r="HK366" s="223">
        <f t="shared" ca="1" si="809"/>
        <v>8.8416714986489259E-2</v>
      </c>
      <c r="HL366" s="223">
        <f t="shared" ca="1" si="810"/>
        <v>8.5826188482197474E-2</v>
      </c>
      <c r="HM366" s="223">
        <f t="shared" ca="1" si="811"/>
        <v>8.1944756215895864E-2</v>
      </c>
      <c r="HN366" s="223">
        <f t="shared" ca="1" si="812"/>
        <v>7.6830798541716677E-2</v>
      </c>
      <c r="HO366" s="223">
        <f t="shared" ca="1" si="813"/>
        <v>7.0561234143164411E-2</v>
      </c>
      <c r="HP366" s="223">
        <f t="shared" ca="1" si="814"/>
        <v>6.3230363104520348E-2</v>
      </c>
      <c r="HQ366" s="223">
        <f t="shared" ca="1" si="815"/>
        <v>5.4948448549799217E-2</v>
      </c>
      <c r="HR366" s="223">
        <f t="shared" ca="1" si="816"/>
        <v>4.5840058182731153E-2</v>
      </c>
      <c r="HS366" s="223">
        <f t="shared" ca="1" si="817"/>
        <v>3.6042190672550663E-2</v>
      </c>
      <c r="HT366" s="223">
        <f t="shared" ca="1" si="818"/>
        <v>2.5702215066490661E-2</v>
      </c>
      <c r="HU366" s="223">
        <f t="shared" ca="1" si="819"/>
        <v>1.497565422214283E-2</v>
      </c>
      <c r="HV366" s="223">
        <f t="shared" ca="1" si="820"/>
        <v>4.0238455989164007E-3</v>
      </c>
      <c r="HW366" s="223">
        <f t="shared" ca="1" si="821"/>
        <v>-6.9884854075239269E-3</v>
      </c>
      <c r="HX366" s="223">
        <f t="shared" ca="1" si="822"/>
        <v>-1.7895703088534519E-2</v>
      </c>
      <c r="HY366" s="223">
        <f t="shared" ca="1" si="823"/>
        <v>-2.8533752737726962E-2</v>
      </c>
      <c r="HZ366" s="223">
        <f t="shared" ca="1" si="824"/>
        <v>-3.8742628186453618E-2</v>
      </c>
      <c r="IA366" s="223">
        <f t="shared" ca="1" si="825"/>
        <v>-4.836877844551745E-2</v>
      </c>
      <c r="IB366" s="223">
        <f t="shared" ca="1" si="826"/>
        <v>-5.726741725497695E-2</v>
      </c>
      <c r="IC366" s="223">
        <f t="shared" ca="1" si="827"/>
        <v>-6.5304700804262095E-2</v>
      </c>
      <c r="ID366" s="223">
        <f t="shared" ca="1" si="828"/>
        <v>-7.2359740867666916E-2</v>
      </c>
      <c r="IE366" s="223">
        <f t="shared" ca="1" si="829"/>
        <v>-5.2803034301357188E-3</v>
      </c>
      <c r="IF366" s="223">
        <f t="shared" ca="1" si="830"/>
        <v>-8.3115002974413821E-2</v>
      </c>
      <c r="IG366" s="223">
        <f t="shared" ca="1" si="831"/>
        <v>-8.6653455864644569E-2</v>
      </c>
      <c r="IH366" s="223">
        <f t="shared" ca="1" si="832"/>
        <v>-8.8888560121410831E-2</v>
      </c>
      <c r="II366" s="223">
        <f t="shared" ca="1" si="833"/>
        <v>-8.9786697696249945E-2</v>
      </c>
      <c r="IJ366" s="223">
        <f t="shared" ca="1" si="834"/>
        <v>-8.9334359764047605E-2</v>
      </c>
      <c r="IK366" s="223">
        <f t="shared" ca="1" si="835"/>
        <v>-8.7538349908341404E-2</v>
      </c>
      <c r="IL366" s="223">
        <f t="shared" ca="1" si="836"/>
        <v>-8.4425681789091864E-2</v>
      </c>
      <c r="IM366" s="223">
        <f t="shared" ca="1" si="837"/>
        <v>-8.0043172832091974E-2</v>
      </c>
      <c r="IN366" s="223">
        <f t="shared" ca="1" si="838"/>
        <v>-7.4456740051305509E-2</v>
      </c>
      <c r="IO366" s="223">
        <f t="shared" ca="1" si="839"/>
        <v>-6.77504085956218E-2</v>
      </c>
      <c r="IP366" s="223">
        <f t="shared" ca="1" si="840"/>
        <v>-6.0025047932404638E-2</v>
      </c>
      <c r="IQ366" s="223">
        <f t="shared" ca="1" si="841"/>
        <v>-5.1396854676814846E-2</v>
      </c>
      <c r="IR366" s="223">
        <f t="shared" ca="1" si="842"/>
        <v>-4.1995604886560844E-2</v>
      </c>
      <c r="IS366" s="223">
        <f t="shared" ca="1" si="843"/>
        <v>-3.1962702109195294E-2</v>
      </c>
      <c r="IT366" s="223">
        <f t="shared" ca="1" si="844"/>
        <v>-2.1449050541142163E-2</v>
      </c>
      <c r="IU366" s="223">
        <f t="shared" ca="1" si="845"/>
        <v>-1.0612785288118674E-2</v>
      </c>
      <c r="IV366" s="223">
        <f t="shared" ca="1" si="846"/>
        <v>3.8310613404635846E-4</v>
      </c>
      <c r="IW366" s="223">
        <f t="shared" ca="1" si="847"/>
        <v>1.1373235283358846E-2</v>
      </c>
      <c r="IX366" s="223">
        <f t="shared" ca="1" si="848"/>
        <v>2.2192300387773183E-2</v>
      </c>
      <c r="IY366" s="223">
        <f t="shared" ca="1" si="849"/>
        <v>3.2677572637704641E-2</v>
      </c>
      <c r="IZ366" s="223">
        <f t="shared" ca="1" si="850"/>
        <v>4.2671343778796111E-2</v>
      </c>
      <c r="JA366" s="223">
        <f t="shared" ca="1" si="851"/>
        <v>5.2023298190857895E-2</v>
      </c>
      <c r="JB366" s="223">
        <f t="shared" ca="1" si="852"/>
        <v>6.0592773774708716E-2</v>
      </c>
    </row>
    <row r="367" spans="1:262">
      <c r="B367" s="230">
        <v>6</v>
      </c>
      <c r="C367" s="229">
        <f t="shared" si="853"/>
        <v>1.1718750000000001E-4</v>
      </c>
      <c r="D367" s="226">
        <f t="shared" ca="1" si="597"/>
        <v>24.47818121777879</v>
      </c>
      <c r="E367" s="225">
        <f ca="1">L361</f>
        <v>0.47818121777878836</v>
      </c>
      <c r="F367" s="224">
        <v>6</v>
      </c>
      <c r="G367" s="223">
        <f t="shared" ca="1" si="854"/>
        <v>-1.2888476961981212E-3</v>
      </c>
      <c r="H367" s="223">
        <f t="shared" ca="1" si="598"/>
        <v>-1.4561997952548754E-3</v>
      </c>
      <c r="I367" s="223">
        <f t="shared" ca="1" si="599"/>
        <v>-1.5920295663651718E-3</v>
      </c>
      <c r="J367" s="223">
        <f t="shared" ca="1" si="600"/>
        <v>-1.6933967051808128E-3</v>
      </c>
      <c r="K367" s="223">
        <f t="shared" ca="1" si="601"/>
        <v>-1.7581069192680594E-3</v>
      </c>
      <c r="L367" s="223">
        <f t="shared" ca="1" si="602"/>
        <v>-1.7847594279122112E-3</v>
      </c>
      <c r="M367" s="223">
        <f t="shared" ca="1" si="603"/>
        <v>-1.7727772847898208E-3</v>
      </c>
      <c r="N367" s="223">
        <f t="shared" ca="1" si="604"/>
        <v>-1.7224198671142599E-3</v>
      </c>
      <c r="O367" s="223">
        <f t="shared" ca="1" si="605"/>
        <v>-1.6347772609023501E-3</v>
      </c>
      <c r="P367" s="223">
        <f t="shared" ca="1" si="606"/>
        <v>-1.5117466639040817E-3</v>
      </c>
      <c r="Q367" s="223">
        <f t="shared" ca="1" si="607"/>
        <v>-1.3559913170007305E-3</v>
      </c>
      <c r="R367" s="223">
        <f t="shared" ca="1" si="608"/>
        <v>-1.1708828530825775E-3</v>
      </c>
      <c r="S367" s="223">
        <f t="shared" ca="1" si="609"/>
        <v>-9.6042831137892843E-4</v>
      </c>
      <c r="T367" s="223">
        <f t="shared" ca="1" si="610"/>
        <v>-7.291833971597748E-4</v>
      </c>
      <c r="U367" s="223">
        <f t="shared" ca="1" si="611"/>
        <v>-4.8215386447460933E-4</v>
      </c>
      <c r="V367" s="223">
        <f t="shared" ca="1" si="612"/>
        <v>-2.2468715669427756E-4</v>
      </c>
      <c r="W367" s="223">
        <f t="shared" ca="1" si="613"/>
        <v>3.764334948909865E-5</v>
      </c>
      <c r="X367" s="223">
        <f t="shared" ca="1" si="614"/>
        <v>2.9915899083629983E-4</v>
      </c>
      <c r="Y367" s="223">
        <f t="shared" ca="1" si="615"/>
        <v>5.5419874347097521E-4</v>
      </c>
      <c r="Z367" s="223">
        <f t="shared" ca="1" si="616"/>
        <v>7.9724176695067264E-4</v>
      </c>
      <c r="AA367" s="223">
        <f t="shared" ca="1" si="617"/>
        <v>1.0230269137898687E-3</v>
      </c>
      <c r="AB367" s="223">
        <f t="shared" ca="1" si="618"/>
        <v>1.226666617414733E-3</v>
      </c>
      <c r="AC367" s="223">
        <f t="shared" ca="1" si="619"/>
        <v>1.403752693219349E-3</v>
      </c>
      <c r="AD367" s="223">
        <f t="shared" ca="1" si="620"/>
        <v>1.550451762450022E-3</v>
      </c>
      <c r="AE367" s="223">
        <f t="shared" ca="1" si="621"/>
        <v>1.6635882332787636E-3</v>
      </c>
      <c r="AF367" s="223">
        <f t="shared" ca="1" si="622"/>
        <v>1.7407130427763051E-3</v>
      </c>
      <c r="AG367" s="223">
        <f t="shared" ca="1" si="623"/>
        <v>1.7801566717285161E-3</v>
      </c>
      <c r="AH367" s="223">
        <f t="shared" ca="1" si="624"/>
        <v>1.7810652846855625E-3</v>
      </c>
      <c r="AI367" s="223">
        <f t="shared" ca="1" si="625"/>
        <v>1.7434192129208716E-3</v>
      </c>
      <c r="AJ367" s="223">
        <f t="shared" ca="1" si="626"/>
        <v>1.6680333801996636E-3</v>
      </c>
      <c r="AK367" s="223">
        <f t="shared" ca="1" si="627"/>
        <v>1.5565396621404488E-3</v>
      </c>
      <c r="AL367" s="223">
        <f t="shared" ca="1" si="628"/>
        <v>1.4113515610360322E-3</v>
      </c>
      <c r="AM367" s="223">
        <f t="shared" ca="1" si="629"/>
        <v>1.2356119608174869E-3</v>
      </c>
      <c r="AN367" s="223">
        <f t="shared" ca="1" si="630"/>
        <v>1.0331250931083318E-3</v>
      </c>
      <c r="AO367" s="223">
        <f t="shared" ca="1" si="631"/>
        <v>8.0827418709839027E-4</v>
      </c>
      <c r="AP367" s="223">
        <f t="shared" ca="1" si="632"/>
        <v>5.659265858688812E-4</v>
      </c>
      <c r="AQ367" s="223">
        <f t="shared" ca="1" si="633"/>
        <v>3.113283831137363E-4</v>
      </c>
      <c r="AR367" s="223">
        <f t="shared" ca="1" si="634"/>
        <v>4.9990861053968009E-5</v>
      </c>
      <c r="AS367" s="223">
        <f t="shared" ca="1" si="635"/>
        <v>-2.12428812178741E-4</v>
      </c>
      <c r="AT367" s="223">
        <f t="shared" ca="1" si="636"/>
        <v>-4.7025004314782848E-4</v>
      </c>
      <c r="AU367" s="223">
        <f t="shared" ca="1" si="637"/>
        <v>-7.1789178080477393E-4</v>
      </c>
      <c r="AV367" s="223">
        <f t="shared" ca="1" si="638"/>
        <v>-9.4999332938990695E-4</v>
      </c>
      <c r="AW367" s="223">
        <f t="shared" ca="1" si="639"/>
        <v>-1.1615303913066861E-3</v>
      </c>
      <c r="AX367" s="223">
        <f t="shared" ca="1" si="640"/>
        <v>-1.3479238279916427E-3</v>
      </c>
      <c r="AY367" s="223">
        <f t="shared" ca="1" si="641"/>
        <v>-1.5051387844355944E-3</v>
      </c>
      <c r="AZ367" s="223">
        <f t="shared" ca="1" si="642"/>
        <v>-1.6297720316096266E-3</v>
      </c>
      <c r="BA367" s="223">
        <f t="shared" ca="1" si="643"/>
        <v>-1.7191256360960471E-3</v>
      </c>
      <c r="BB367" s="223">
        <f t="shared" ca="1" si="644"/>
        <v>-1.771265362199318E-3</v>
      </c>
      <c r="BC367" s="223">
        <f t="shared" ca="1" si="645"/>
        <v>-1.7850625423076025E-3</v>
      </c>
      <c r="BD367" s="223">
        <f t="shared" ca="1" si="646"/>
        <v>-1.7602185091380692E-3</v>
      </c>
      <c r="BE367" s="223">
        <f t="shared" ca="1" si="647"/>
        <v>-1.6972710609816078E-3</v>
      </c>
      <c r="BF367" s="223">
        <f t="shared" ca="1" si="648"/>
        <v>-1.5975828199939462E-3</v>
      </c>
      <c r="BG367" s="223">
        <f t="shared" ca="1" si="649"/>
        <v>-1.4633117355410015E-3</v>
      </c>
      <c r="BH367" s="223">
        <f t="shared" ca="1" si="650"/>
        <v>-1.2973643711119628E-3</v>
      </c>
      <c r="BI367" s="223">
        <f t="shared" ca="1" si="651"/>
        <v>-1.1033329859973678E-3</v>
      </c>
      <c r="BJ367" s="223">
        <f t="shared" ca="1" si="652"/>
        <v>-8.8541777372382795E-4</v>
      </c>
      <c r="BK367" s="223">
        <f t="shared" ca="1" si="653"/>
        <v>-6.4833594054847948E-4</v>
      </c>
      <c r="BL367" s="223">
        <f t="shared" ca="1" si="654"/>
        <v>-3.9721959218912964E-4</v>
      </c>
      <c r="BM367" s="223">
        <f t="shared" ca="1" si="655"/>
        <v>-1.3750463923407105E-4</v>
      </c>
      <c r="BN367" s="223">
        <f t="shared" ca="1" si="656"/>
        <v>1.2518687390607728E-4</v>
      </c>
      <c r="BO367" s="223">
        <f t="shared" ca="1" si="657"/>
        <v>3.851684692817006E-4</v>
      </c>
      <c r="BP367" s="223">
        <f t="shared" ca="1" si="658"/>
        <v>6.3681233047902137E-4</v>
      </c>
      <c r="BQ367" s="223">
        <f t="shared" ca="1" si="659"/>
        <v>8.7467112784985661E-4</v>
      </c>
      <c r="BR367" s="223">
        <f t="shared" ca="1" si="660"/>
        <v>1.0935959367479357E-3</v>
      </c>
      <c r="BS367" s="223">
        <f t="shared" ca="1" si="661"/>
        <v>1.2888476961981203E-3</v>
      </c>
      <c r="BT367" s="223">
        <f t="shared" ca="1" si="662"/>
        <v>1.4561997952548761E-3</v>
      </c>
      <c r="BU367" s="223">
        <f t="shared" ca="1" si="663"/>
        <v>1.5920295663651718E-3</v>
      </c>
      <c r="BV367" s="223">
        <f t="shared" ca="1" si="664"/>
        <v>1.6933967051808124E-3</v>
      </c>
      <c r="BW367" s="223">
        <f t="shared" ca="1" si="665"/>
        <v>1.758106919268059E-3</v>
      </c>
      <c r="BX367" s="223">
        <f t="shared" ca="1" si="666"/>
        <v>1.7847594279122112E-3</v>
      </c>
      <c r="BY367" s="223">
        <f t="shared" ca="1" si="667"/>
        <v>1.7727772847898208E-3</v>
      </c>
      <c r="BZ367" s="223">
        <f t="shared" ca="1" si="668"/>
        <v>1.7224198671142602E-3</v>
      </c>
      <c r="CA367" s="223">
        <f t="shared" ca="1" si="669"/>
        <v>1.6347772609023497E-3</v>
      </c>
      <c r="CB367" s="223">
        <f t="shared" ca="1" si="670"/>
        <v>1.5117466639040817E-3</v>
      </c>
      <c r="CC367" s="223">
        <f t="shared" ca="1" si="671"/>
        <v>1.3559913170007312E-3</v>
      </c>
      <c r="CD367" s="223">
        <f t="shared" ca="1" si="672"/>
        <v>1.170882853082579E-3</v>
      </c>
      <c r="CE367" s="223">
        <f t="shared" ca="1" si="673"/>
        <v>9.6042831137892778E-4</v>
      </c>
      <c r="CF367" s="223">
        <f t="shared" ca="1" si="674"/>
        <v>7.2918339715977512E-4</v>
      </c>
      <c r="CG367" s="223">
        <f t="shared" ca="1" si="675"/>
        <v>4.8215386447461063E-4</v>
      </c>
      <c r="CH367" s="223">
        <f t="shared" ca="1" si="676"/>
        <v>2.2468715669427984E-4</v>
      </c>
      <c r="CI367" s="223">
        <f t="shared" ca="1" si="677"/>
        <v>-3.7643349489098867E-5</v>
      </c>
      <c r="CJ367" s="223">
        <f t="shared" ca="1" si="678"/>
        <v>-2.9915899083629907E-4</v>
      </c>
      <c r="CK367" s="223">
        <f t="shared" ca="1" si="679"/>
        <v>-5.5419874347097391E-4</v>
      </c>
      <c r="CL367" s="223">
        <f t="shared" ca="1" si="680"/>
        <v>-7.9724176695067351E-4</v>
      </c>
      <c r="CM367" s="223">
        <f t="shared" ca="1" si="681"/>
        <v>-1.0230269137898682E-3</v>
      </c>
      <c r="CN367" s="223">
        <f t="shared" ca="1" si="682"/>
        <v>-1.2266666174147319E-3</v>
      </c>
      <c r="CO367" s="223">
        <f t="shared" ca="1" si="683"/>
        <v>-1.4037526932193477E-3</v>
      </c>
      <c r="CP367" s="223">
        <f t="shared" ca="1" si="684"/>
        <v>-1.550451762450022E-3</v>
      </c>
      <c r="CQ367" s="223">
        <f t="shared" ca="1" si="685"/>
        <v>-1.6635882332787636E-3</v>
      </c>
      <c r="CR367" s="223">
        <f t="shared" ca="1" si="686"/>
        <v>-1.7407130427763049E-3</v>
      </c>
      <c r="CS367" s="223">
        <f t="shared" ca="1" si="687"/>
        <v>-1.7801566717285163E-3</v>
      </c>
      <c r="CT367" s="223">
        <f t="shared" ca="1" si="688"/>
        <v>-1.7810652846855625E-3</v>
      </c>
      <c r="CU367" s="223">
        <f t="shared" ca="1" si="689"/>
        <v>-1.7434192129208719E-3</v>
      </c>
      <c r="CV367" s="223">
        <f t="shared" ca="1" si="690"/>
        <v>-1.6680333801996645E-3</v>
      </c>
      <c r="CW367" s="223">
        <f t="shared" ca="1" si="691"/>
        <v>-1.5565396621404482E-3</v>
      </c>
      <c r="CX367" s="223">
        <f t="shared" ca="1" si="692"/>
        <v>-1.4113515610360327E-3</v>
      </c>
      <c r="CY367" s="223">
        <f t="shared" ca="1" si="693"/>
        <v>-1.2356119608174887E-3</v>
      </c>
      <c r="CZ367" s="223">
        <f t="shared" ca="1" si="694"/>
        <v>-1.0331250931083313E-3</v>
      </c>
      <c r="DA367" s="223">
        <f t="shared" ca="1" si="695"/>
        <v>-8.0827418709839059E-4</v>
      </c>
      <c r="DB367" s="223">
        <f t="shared" ca="1" si="696"/>
        <v>-5.6592658586888185E-4</v>
      </c>
      <c r="DC367" s="223">
        <f t="shared" ca="1" si="697"/>
        <v>-3.1132838311373858E-4</v>
      </c>
      <c r="DD367" s="223">
        <f t="shared" ca="1" si="698"/>
        <v>-4.9990861053966925E-5</v>
      </c>
      <c r="DE367" s="223">
        <f t="shared" ca="1" si="699"/>
        <v>2.1242881217874035E-4</v>
      </c>
      <c r="DF367" s="223">
        <f t="shared" ca="1" si="700"/>
        <v>4.7025004314782805E-4</v>
      </c>
      <c r="DG367" s="223">
        <f t="shared" ca="1" si="701"/>
        <v>7.1789178080477469E-4</v>
      </c>
      <c r="DH367" s="223">
        <f t="shared" ca="1" si="702"/>
        <v>9.4999332938990619E-4</v>
      </c>
      <c r="DI367" s="223">
        <f t="shared" ca="1" si="703"/>
        <v>1.1615303913066856E-3</v>
      </c>
      <c r="DJ367" s="223">
        <f t="shared" ca="1" si="704"/>
        <v>1.3479238279916412E-3</v>
      </c>
      <c r="DK367" s="223">
        <f t="shared" ca="1" si="705"/>
        <v>1.5051387844355951E-3</v>
      </c>
      <c r="DL367" s="223">
        <f t="shared" ca="1" si="706"/>
        <v>1.6297720316096253E-3</v>
      </c>
      <c r="DM367" s="223">
        <f t="shared" ca="1" si="707"/>
        <v>1.7191256360960471E-3</v>
      </c>
      <c r="DN367" s="223">
        <f t="shared" ca="1" si="708"/>
        <v>1.7712653621993182E-3</v>
      </c>
      <c r="DO367" s="223">
        <f t="shared" ca="1" si="709"/>
        <v>1.7850625423076029E-3</v>
      </c>
      <c r="DP367" s="223">
        <f t="shared" ca="1" si="710"/>
        <v>1.7602185091380694E-3</v>
      </c>
      <c r="DQ367" s="223">
        <f t="shared" ca="1" si="711"/>
        <v>1.6972710609816071E-3</v>
      </c>
      <c r="DR367" s="223">
        <f t="shared" ca="1" si="712"/>
        <v>1.5975828199939475E-3</v>
      </c>
      <c r="DS367" s="223">
        <f t="shared" ca="1" si="713"/>
        <v>1.4633117355410019E-3</v>
      </c>
      <c r="DT367" s="223">
        <f t="shared" ca="1" si="714"/>
        <v>1.2973643711119611E-3</v>
      </c>
      <c r="DU367" s="223">
        <f t="shared" ca="1" si="715"/>
        <v>1.1033329859973682E-3</v>
      </c>
      <c r="DV367" s="223">
        <f t="shared" ca="1" si="716"/>
        <v>8.854177737238286E-4</v>
      </c>
      <c r="DW367" s="223">
        <f t="shared" ca="1" si="717"/>
        <v>6.483359405484772E-4</v>
      </c>
      <c r="DX367" s="223">
        <f t="shared" ca="1" si="718"/>
        <v>3.9721959218913039E-4</v>
      </c>
      <c r="DY367" s="223">
        <f t="shared" ca="1" si="719"/>
        <v>1.375046392340717E-4</v>
      </c>
      <c r="DZ367" s="223">
        <f t="shared" ca="1" si="720"/>
        <v>-1.251868739060736E-4</v>
      </c>
      <c r="EA367" s="223">
        <f t="shared" ca="1" si="721"/>
        <v>-3.8516846928169962E-4</v>
      </c>
      <c r="EB367" s="223">
        <f t="shared" ca="1" si="722"/>
        <v>-6.3681233047902365E-4</v>
      </c>
      <c r="EC367" s="223">
        <f t="shared" ca="1" si="723"/>
        <v>-8.7467112784985336E-4</v>
      </c>
      <c r="ED367" s="223">
        <f t="shared" ca="1" si="724"/>
        <v>-1.093595936747935E-3</v>
      </c>
      <c r="EE367" s="223">
        <f t="shared" ca="1" si="725"/>
        <v>-1.288847696198122E-3</v>
      </c>
      <c r="EF367" s="223">
        <f t="shared" ca="1" si="726"/>
        <v>-1.4561997952548737E-3</v>
      </c>
      <c r="EG367" s="223">
        <f t="shared" ca="1" si="727"/>
        <v>-1.5920295663651714E-3</v>
      </c>
      <c r="EH367" s="223">
        <f t="shared" ca="1" si="728"/>
        <v>-1.6933967051808133E-3</v>
      </c>
      <c r="EI367" s="223">
        <f t="shared" ca="1" si="729"/>
        <v>-1.758106919268059E-3</v>
      </c>
      <c r="EJ367" s="223">
        <f t="shared" ca="1" si="730"/>
        <v>-1.7847594279122112E-3</v>
      </c>
      <c r="EK367" s="223">
        <f t="shared" ca="1" si="731"/>
        <v>-1.7727772847898212E-3</v>
      </c>
      <c r="EL367" s="223">
        <f t="shared" ca="1" si="732"/>
        <v>-1.7224198671142604E-3</v>
      </c>
      <c r="EM367" s="223">
        <f t="shared" ca="1" si="733"/>
        <v>-1.6347772609023499E-3</v>
      </c>
      <c r="EN367" s="223">
        <f t="shared" ca="1" si="734"/>
        <v>-1.5117466639040838E-3</v>
      </c>
      <c r="EO367" s="223">
        <f t="shared" ca="1" si="735"/>
        <v>-1.3559913170007316E-3</v>
      </c>
      <c r="EP367" s="223">
        <f t="shared" ca="1" si="736"/>
        <v>-1.1708828530825771E-3</v>
      </c>
      <c r="EQ367" s="223">
        <f t="shared" ca="1" si="737"/>
        <v>-9.6042831137893125E-4</v>
      </c>
      <c r="ER367" s="223">
        <f t="shared" ca="1" si="738"/>
        <v>-7.2918339715977599E-4</v>
      </c>
      <c r="ES367" s="223">
        <f t="shared" ca="1" si="739"/>
        <v>-4.8215386447460836E-4</v>
      </c>
      <c r="ET367" s="223">
        <f t="shared" ca="1" si="740"/>
        <v>-2.2468715669428027E-4</v>
      </c>
      <c r="EU367" s="223">
        <f t="shared" ca="1" si="741"/>
        <v>3.7643349489098E-5</v>
      </c>
      <c r="EV367" s="223">
        <f t="shared" ca="1" si="742"/>
        <v>2.9915899083630157E-4</v>
      </c>
      <c r="EW367" s="223">
        <f t="shared" ca="1" si="743"/>
        <v>5.5419874347097315E-4</v>
      </c>
      <c r="EX367" s="223">
        <f t="shared" ca="1" si="744"/>
        <v>7.9724176695067297E-4</v>
      </c>
      <c r="EY367" s="223">
        <f t="shared" ca="1" si="745"/>
        <v>1.023026913789865E-3</v>
      </c>
      <c r="EZ367" s="223">
        <f t="shared" ca="1" si="746"/>
        <v>1.2266666174147315E-3</v>
      </c>
      <c r="FA367" s="223">
        <f t="shared" ca="1" si="747"/>
        <v>1.4037526932193492E-3</v>
      </c>
      <c r="FB367" s="223">
        <f t="shared" ca="1" si="748"/>
        <v>1.5504517624500202E-3</v>
      </c>
      <c r="FC367" s="223">
        <f t="shared" ca="1" si="749"/>
        <v>1.6635882332787634E-3</v>
      </c>
      <c r="FD367" s="223">
        <f t="shared" ca="1" si="750"/>
        <v>1.7407130427763054E-3</v>
      </c>
      <c r="FE367" s="223">
        <f t="shared" ca="1" si="751"/>
        <v>1.7801566717285159E-3</v>
      </c>
      <c r="FF367" s="223">
        <f t="shared" ca="1" si="752"/>
        <v>1.7810652846855625E-3</v>
      </c>
      <c r="FG367" s="223">
        <f t="shared" ca="1" si="753"/>
        <v>1.7434192129208712E-3</v>
      </c>
      <c r="FH367" s="223">
        <f t="shared" ca="1" si="754"/>
        <v>1.6680333801996649E-3</v>
      </c>
      <c r="FI367" s="223">
        <f t="shared" ca="1" si="755"/>
        <v>1.5565396621404486E-3</v>
      </c>
      <c r="FJ367" s="223">
        <f t="shared" ca="1" si="756"/>
        <v>1.411351561036035E-3</v>
      </c>
      <c r="FK367" s="223">
        <f t="shared" ca="1" si="757"/>
        <v>1.2356119608174891E-3</v>
      </c>
      <c r="FL367" s="223">
        <f t="shared" ca="1" si="758"/>
        <v>1.0331250931083316E-3</v>
      </c>
      <c r="FM367" s="223">
        <f t="shared" ca="1" si="759"/>
        <v>8.0827418709839395E-4</v>
      </c>
      <c r="FN367" s="223">
        <f t="shared" ca="1" si="760"/>
        <v>5.659265858688825E-4</v>
      </c>
      <c r="FO367" s="223">
        <f t="shared" ca="1" si="761"/>
        <v>3.1132838311373598E-4</v>
      </c>
      <c r="FP367" s="223">
        <f t="shared" ca="1" si="762"/>
        <v>4.9990861053970936E-5</v>
      </c>
      <c r="FQ367" s="223">
        <f t="shared" ca="1" si="763"/>
        <v>-2.124288121787397E-4</v>
      </c>
      <c r="FR367" s="223">
        <f t="shared" ca="1" si="764"/>
        <v>-4.7025004314783022E-4</v>
      </c>
      <c r="FS367" s="223">
        <f t="shared" ca="1" si="765"/>
        <v>-7.1789178080477111E-4</v>
      </c>
      <c r="FT367" s="223">
        <f t="shared" ca="1" si="766"/>
        <v>-9.4999332938990565E-4</v>
      </c>
      <c r="FU367" s="223">
        <f t="shared" ca="1" si="767"/>
        <v>-1.1615303913066876E-3</v>
      </c>
      <c r="FV367" s="223">
        <f t="shared" ca="1" si="768"/>
        <v>-1.347923827991641E-3</v>
      </c>
      <c r="FW367" s="223">
        <f t="shared" ca="1" si="769"/>
        <v>-1.5051387844355947E-3</v>
      </c>
      <c r="FX367" s="223">
        <f t="shared" ca="1" si="770"/>
        <v>-1.6297720316096249E-3</v>
      </c>
      <c r="FY367" s="223">
        <f t="shared" ca="1" si="771"/>
        <v>-1.7191256360960471E-3</v>
      </c>
      <c r="FZ367" s="223">
        <f t="shared" ca="1" si="772"/>
        <v>-1.771265362199318E-3</v>
      </c>
      <c r="GA367" s="223">
        <f t="shared" ca="1" si="773"/>
        <v>-1.7850625423076027E-3</v>
      </c>
      <c r="GB367" s="223">
        <f t="shared" ca="1" si="774"/>
        <v>-1.7602185091380694E-3</v>
      </c>
      <c r="GC367" s="223">
        <f t="shared" ca="1" si="775"/>
        <v>-1.6972710609816075E-3</v>
      </c>
      <c r="GD367" s="223">
        <f t="shared" ca="1" si="776"/>
        <v>-1.5975828199939475E-3</v>
      </c>
      <c r="GE367" s="223">
        <f t="shared" ca="1" si="777"/>
        <v>-1.4633117355410021E-3</v>
      </c>
      <c r="GF367" s="223">
        <f t="shared" ca="1" si="778"/>
        <v>-1.2973643711119615E-3</v>
      </c>
      <c r="GG367" s="223">
        <f t="shared" ca="1" si="779"/>
        <v>-1.1033329859973689E-3</v>
      </c>
      <c r="GH367" s="223">
        <f t="shared" ca="1" si="780"/>
        <v>-8.8541777372382925E-4</v>
      </c>
      <c r="GI367" s="223">
        <f t="shared" ca="1" si="781"/>
        <v>-6.4833594054847807E-4</v>
      </c>
      <c r="GJ367" s="223">
        <f t="shared" ca="1" si="782"/>
        <v>-3.9721959218913094E-4</v>
      </c>
      <c r="GK367" s="223">
        <f t="shared" ca="1" si="783"/>
        <v>-1.3750463923407224E-4</v>
      </c>
      <c r="GL367" s="223">
        <f t="shared" ca="1" si="784"/>
        <v>1.2518687390607294E-4</v>
      </c>
      <c r="GM367" s="223">
        <f t="shared" ca="1" si="785"/>
        <v>3.8516846928169919E-4</v>
      </c>
      <c r="GN367" s="223">
        <f t="shared" ca="1" si="786"/>
        <v>6.3681233047902289E-4</v>
      </c>
      <c r="GO367" s="223">
        <f t="shared" ca="1" si="787"/>
        <v>8.746711278498526E-4</v>
      </c>
      <c r="GP367" s="223">
        <f t="shared" ca="1" si="788"/>
        <v>1.0935959367479346E-3</v>
      </c>
      <c r="GQ367" s="223">
        <f t="shared" ca="1" si="789"/>
        <v>1.2888476961981214E-3</v>
      </c>
      <c r="GR367" s="223">
        <f t="shared" ca="1" si="790"/>
        <v>1.4561997952548735E-3</v>
      </c>
      <c r="GS367" s="223">
        <f t="shared" ca="1" si="791"/>
        <v>1.5920295663651709E-3</v>
      </c>
      <c r="GT367" s="223">
        <f t="shared" ca="1" si="792"/>
        <v>1.6933967051808133E-3</v>
      </c>
      <c r="GU367" s="223">
        <f t="shared" ca="1" si="793"/>
        <v>1.758106919268059E-3</v>
      </c>
      <c r="GV367" s="223">
        <f t="shared" ca="1" si="794"/>
        <v>1.7847594279122112E-3</v>
      </c>
      <c r="GW367" s="223">
        <f t="shared" ca="1" si="795"/>
        <v>1.7727772847898214E-3</v>
      </c>
      <c r="GX367" s="223">
        <f t="shared" ca="1" si="796"/>
        <v>1.7224198671142608E-3</v>
      </c>
      <c r="GY367" s="223">
        <f t="shared" ca="1" si="797"/>
        <v>1.6347772609023501E-3</v>
      </c>
      <c r="GZ367" s="223">
        <f t="shared" ca="1" si="798"/>
        <v>1.5117466639040841E-3</v>
      </c>
      <c r="HA367" s="223">
        <f t="shared" ca="1" si="799"/>
        <v>1.3559913170007321E-3</v>
      </c>
      <c r="HB367" s="223">
        <f t="shared" ca="1" si="800"/>
        <v>1.1708828530825775E-3</v>
      </c>
      <c r="HC367" s="223">
        <f t="shared" ca="1" si="801"/>
        <v>9.6042831137893169E-4</v>
      </c>
      <c r="HD367" s="223">
        <f t="shared" ca="1" si="802"/>
        <v>7.2918339715977631E-4</v>
      </c>
      <c r="HE367" s="223">
        <f t="shared" ca="1" si="803"/>
        <v>4.8215386447460911E-4</v>
      </c>
      <c r="HF367" s="223">
        <f t="shared" ca="1" si="804"/>
        <v>2.2468715669428114E-4</v>
      </c>
      <c r="HG367" s="223">
        <f t="shared" ca="1" si="805"/>
        <v>-3.7643349489097349E-5</v>
      </c>
      <c r="HH367" s="223">
        <f t="shared" ca="1" si="806"/>
        <v>-2.9915899083630103E-4</v>
      </c>
      <c r="HI367" s="223">
        <f t="shared" ca="1" si="807"/>
        <v>-5.5419874347097261E-4</v>
      </c>
      <c r="HJ367" s="223">
        <f t="shared" ca="1" si="808"/>
        <v>-7.9724176695067221E-4</v>
      </c>
      <c r="HK367" s="223">
        <f t="shared" ca="1" si="809"/>
        <v>-1.0230269137898645E-3</v>
      </c>
      <c r="HL367" s="223">
        <f t="shared" ca="1" si="810"/>
        <v>-1.2266666174147308E-3</v>
      </c>
      <c r="HM367" s="223">
        <f t="shared" ca="1" si="811"/>
        <v>-1.4037526932193488E-3</v>
      </c>
      <c r="HN367" s="223">
        <f t="shared" ca="1" si="812"/>
        <v>-1.5504517624500198E-3</v>
      </c>
      <c r="HO367" s="223">
        <f t="shared" ca="1" si="813"/>
        <v>-1.6635882332787632E-3</v>
      </c>
      <c r="HP367" s="223">
        <f t="shared" ca="1" si="814"/>
        <v>-1.7407130427763051E-3</v>
      </c>
      <c r="HQ367" s="223">
        <f t="shared" ca="1" si="815"/>
        <v>-1.7801566717285163E-3</v>
      </c>
      <c r="HR367" s="223">
        <f t="shared" ca="1" si="816"/>
        <v>-1.7810652846855632E-3</v>
      </c>
      <c r="HS367" s="223">
        <f t="shared" ca="1" si="817"/>
        <v>-1.7434192129208727E-3</v>
      </c>
      <c r="HT367" s="223">
        <f t="shared" ca="1" si="818"/>
        <v>-1.6680333801996649E-3</v>
      </c>
      <c r="HU367" s="223">
        <f t="shared" ca="1" si="819"/>
        <v>-1.556539662140449E-3</v>
      </c>
      <c r="HV367" s="223">
        <f t="shared" ca="1" si="820"/>
        <v>-1.4113515610360316E-3</v>
      </c>
      <c r="HW367" s="223">
        <f t="shared" ca="1" si="821"/>
        <v>-1.2356119608174848E-3</v>
      </c>
      <c r="HX367" s="223">
        <f t="shared" ca="1" si="822"/>
        <v>-1.0331250931083372E-3</v>
      </c>
      <c r="HY367" s="223">
        <f t="shared" ca="1" si="823"/>
        <v>-8.0827418709839482E-4</v>
      </c>
      <c r="HZ367" s="223">
        <f t="shared" ca="1" si="824"/>
        <v>-5.6592658586888305E-4</v>
      </c>
      <c r="IA367" s="223">
        <f t="shared" ca="1" si="825"/>
        <v>-3.1132838311373663E-4</v>
      </c>
      <c r="IB367" s="223">
        <f t="shared" ca="1" si="826"/>
        <v>-4.9990861053965299E-5</v>
      </c>
      <c r="IC367" s="223">
        <f t="shared" ca="1" si="827"/>
        <v>2.1242881217873276E-4</v>
      </c>
      <c r="ID367" s="223">
        <f t="shared" ca="1" si="828"/>
        <v>4.702500431478236E-4</v>
      </c>
      <c r="IE367" s="223">
        <f t="shared" ca="1" si="829"/>
        <v>-3.3525357446690654E-4</v>
      </c>
      <c r="IF367" s="223">
        <f t="shared" ca="1" si="830"/>
        <v>9.4999332938990521E-4</v>
      </c>
      <c r="IG367" s="223">
        <f t="shared" ca="1" si="831"/>
        <v>1.1615303913066872E-3</v>
      </c>
      <c r="IH367" s="223">
        <f t="shared" ca="1" si="832"/>
        <v>1.3479238279916444E-3</v>
      </c>
      <c r="II367" s="223">
        <f t="shared" ca="1" si="833"/>
        <v>1.505138784435591E-3</v>
      </c>
      <c r="IJ367" s="223">
        <f t="shared" ca="1" si="834"/>
        <v>1.6297720316096247E-3</v>
      </c>
      <c r="IK367" s="223">
        <f t="shared" ca="1" si="835"/>
        <v>1.7191256360960467E-3</v>
      </c>
      <c r="IL367" s="223">
        <f t="shared" ca="1" si="836"/>
        <v>1.771265362199318E-3</v>
      </c>
      <c r="IM367" s="223">
        <f t="shared" ca="1" si="837"/>
        <v>1.7850625423076025E-3</v>
      </c>
      <c r="IN367" s="223">
        <f t="shared" ca="1" si="838"/>
        <v>1.7602185091380685E-3</v>
      </c>
      <c r="IO367" s="223">
        <f t="shared" ca="1" si="839"/>
        <v>1.6972710609816097E-3</v>
      </c>
      <c r="IP367" s="223">
        <f t="shared" ca="1" si="840"/>
        <v>1.5975828199939479E-3</v>
      </c>
      <c r="IQ367" s="223">
        <f t="shared" ca="1" si="841"/>
        <v>1.4633117355410024E-3</v>
      </c>
      <c r="IR367" s="223">
        <f t="shared" ca="1" si="842"/>
        <v>1.2973643711119622E-3</v>
      </c>
      <c r="IS367" s="223">
        <f t="shared" ca="1" si="843"/>
        <v>1.1033329859973643E-3</v>
      </c>
      <c r="IT367" s="223">
        <f t="shared" ca="1" si="844"/>
        <v>8.8541777372383532E-4</v>
      </c>
      <c r="IU367" s="223">
        <f t="shared" ca="1" si="845"/>
        <v>6.4833594054848457E-4</v>
      </c>
      <c r="IV367" s="223">
        <f t="shared" ca="1" si="846"/>
        <v>3.9721959218913148E-4</v>
      </c>
      <c r="IW367" s="223">
        <f t="shared" ca="1" si="847"/>
        <v>1.3750463923407278E-4</v>
      </c>
      <c r="IX367" s="223">
        <f t="shared" ca="1" si="848"/>
        <v>-1.2518687390607869E-4</v>
      </c>
      <c r="IY367" s="223">
        <f t="shared" ca="1" si="849"/>
        <v>-3.8516846928170472E-4</v>
      </c>
      <c r="IZ367" s="223">
        <f t="shared" ca="1" si="850"/>
        <v>-6.368123304790166E-4</v>
      </c>
      <c r="JA367" s="223">
        <f t="shared" ca="1" si="851"/>
        <v>-8.7467112784985206E-4</v>
      </c>
      <c r="JB367" s="223">
        <f t="shared" ca="1" si="852"/>
        <v>-1.0935959367479339E-3</v>
      </c>
    </row>
    <row r="368" spans="1:262">
      <c r="B368" s="230">
        <v>7</v>
      </c>
      <c r="C368" s="229">
        <f t="shared" si="853"/>
        <v>1.3671875000000001E-4</v>
      </c>
      <c r="D368" s="226">
        <f t="shared" ca="1" si="597"/>
        <v>24.477426646378458</v>
      </c>
      <c r="E368" s="225">
        <f ca="1">M361</f>
        <v>0.477426646378459</v>
      </c>
      <c r="F368" s="224">
        <v>7</v>
      </c>
      <c r="G368" s="223">
        <f t="shared" ca="1" si="854"/>
        <v>-3.6562935784153913E-2</v>
      </c>
      <c r="H368" s="223">
        <f t="shared" ca="1" si="598"/>
        <v>-4.2961073281124855E-2</v>
      </c>
      <c r="I368" s="223">
        <f t="shared" ca="1" si="599"/>
        <v>-4.8094234209696551E-2</v>
      </c>
      <c r="J368" s="223">
        <f t="shared" ca="1" si="600"/>
        <v>-5.1811274108137906E-2</v>
      </c>
      <c r="K368" s="223">
        <f t="shared" ca="1" si="601"/>
        <v>-5.4002745795170067E-2</v>
      </c>
      <c r="L368" s="223">
        <f t="shared" ca="1" si="602"/>
        <v>-5.4604122011051054E-2</v>
      </c>
      <c r="M368" s="223">
        <f t="shared" ca="1" si="603"/>
        <v>-5.3597695404362877E-2</v>
      </c>
      <c r="N368" s="223">
        <f t="shared" ca="1" si="604"/>
        <v>-5.1013099919931436E-2</v>
      </c>
      <c r="O368" s="223">
        <f t="shared" ca="1" si="605"/>
        <v>-4.692643823576019E-2</v>
      </c>
      <c r="P368" s="223">
        <f t="shared" ca="1" si="606"/>
        <v>-4.1458040941348702E-2</v>
      </c>
      <c r="Q368" s="223">
        <f t="shared" ca="1" si="607"/>
        <v>-3.4768923437752314E-2</v>
      </c>
      <c r="R368" s="223">
        <f t="shared" ca="1" si="608"/>
        <v>-2.705604488495169E-2</v>
      </c>
      <c r="S368" s="223">
        <f t="shared" ca="1" si="609"/>
        <v>-1.8546508795476854E-2</v>
      </c>
      <c r="T368" s="223">
        <f t="shared" ca="1" si="610"/>
        <v>-9.4908760361546995E-3</v>
      </c>
      <c r="U368" s="223">
        <f t="shared" ca="1" si="611"/>
        <v>-1.5578713473952954E-4</v>
      </c>
      <c r="V368" s="223">
        <f t="shared" ca="1" si="612"/>
        <v>9.1838888744932914E-3</v>
      </c>
      <c r="W368" s="223">
        <f t="shared" ca="1" si="613"/>
        <v>1.8253147891185081E-2</v>
      </c>
      <c r="X368" s="223">
        <f t="shared" ca="1" si="614"/>
        <v>2.6784948166313764E-2</v>
      </c>
      <c r="Y368" s="223">
        <f t="shared" ca="1" si="615"/>
        <v>3.452807327044613E-2</v>
      </c>
      <c r="Z368" s="223">
        <f t="shared" ca="1" si="616"/>
        <v>4.12545290899618E-2</v>
      </c>
      <c r="AA368" s="223">
        <f t="shared" ca="1" si="617"/>
        <v>4.676625704880101E-2</v>
      </c>
      <c r="AB368" s="223">
        <f t="shared" ca="1" si="618"/>
        <v>5.0900965886833904E-2</v>
      </c>
      <c r="AC368" s="223">
        <f t="shared" ca="1" si="619"/>
        <v>5.3536910279798261E-2</v>
      </c>
      <c r="AD368" s="223">
        <f t="shared" ca="1" si="620"/>
        <v>5.459647559570191E-2</v>
      </c>
      <c r="AE368" s="223">
        <f t="shared" ca="1" si="621"/>
        <v>5.4048463235558827E-2</v>
      </c>
      <c r="AF368" s="223">
        <f t="shared" ca="1" si="622"/>
        <v>5.1909009267251616E-2</v>
      </c>
      <c r="AG368" s="223">
        <f t="shared" ca="1" si="623"/>
        <v>4.8241109303607921E-2</v>
      </c>
      <c r="AH368" s="223">
        <f t="shared" ca="1" si="624"/>
        <v>4.3152763614520473E-2</v>
      </c>
      <c r="AI368" s="223">
        <f t="shared" ca="1" si="625"/>
        <v>3.6793797089756088E-2</v>
      </c>
      <c r="AJ368" s="223">
        <f t="shared" ca="1" si="626"/>
        <v>2.9351447687743462E-2</v>
      </c>
      <c r="AK368" s="223">
        <f t="shared" ca="1" si="627"/>
        <v>2.1044853267208383E-2</v>
      </c>
      <c r="AL368" s="223">
        <f t="shared" ca="1" si="628"/>
        <v>1.2118599135329065E-2</v>
      </c>
      <c r="AM368" s="223">
        <f t="shared" ca="1" si="629"/>
        <v>2.8355163030189777E-3</v>
      </c>
      <c r="AN368" s="223">
        <f t="shared" ca="1" si="630"/>
        <v>-6.5310574993411273E-3</v>
      </c>
      <c r="AO368" s="223">
        <f t="shared" ca="1" si="631"/>
        <v>-1.5705326173533901E-2</v>
      </c>
      <c r="AP368" s="223">
        <f t="shared" ca="1" si="632"/>
        <v>-2.4417155991076502E-2</v>
      </c>
      <c r="AQ368" s="223">
        <f t="shared" ca="1" si="633"/>
        <v>-3.241002960392779E-2</v>
      </c>
      <c r="AR368" s="223">
        <f t="shared" ca="1" si="634"/>
        <v>-3.9448599124751071E-2</v>
      </c>
      <c r="AS368" s="223">
        <f t="shared" ca="1" si="635"/>
        <v>-4.5325615878434575E-2</v>
      </c>
      <c r="AT368" s="223">
        <f t="shared" ca="1" si="636"/>
        <v>-4.9868032780310462E-2</v>
      </c>
      <c r="AU368" s="223">
        <f t="shared" ca="1" si="637"/>
        <v>-5.2942099658282907E-2</v>
      </c>
      <c r="AV368" s="223">
        <f t="shared" ca="1" si="638"/>
        <v>-5.4457301488556237E-2</v>
      </c>
      <c r="AW368" s="223">
        <f t="shared" ca="1" si="639"/>
        <v>-5.4369023584734041E-2</v>
      </c>
      <c r="AX368" s="223">
        <f t="shared" ca="1" si="640"/>
        <v>-5.2679865264554759E-2</v>
      </c>
      <c r="AY368" s="223">
        <f t="shared" ca="1" si="641"/>
        <v>-4.9439563313721124E-2</v>
      </c>
      <c r="AZ368" s="223">
        <f t="shared" ca="1" si="642"/>
        <v>-4.4743527500409164E-2</v>
      </c>
      <c r="BA368" s="223">
        <f t="shared" ca="1" si="643"/>
        <v>-3.8730031261814631E-2</v>
      </c>
      <c r="BB368" s="223">
        <f t="shared" ca="1" si="644"/>
        <v>-3.1576140282172267E-2</v>
      </c>
      <c r="BC368" s="223">
        <f t="shared" ca="1" si="645"/>
        <v>-2.3492498844107694E-2</v>
      </c>
      <c r="BD368" s="223">
        <f t="shared" ca="1" si="646"/>
        <v>-1.4717127467722538E-2</v>
      </c>
      <c r="BE368" s="223">
        <f t="shared" ca="1" si="647"/>
        <v>-5.5084144641626039E-3</v>
      </c>
      <c r="BF368" s="223">
        <f t="shared" ca="1" si="648"/>
        <v>3.8624922346199991E-3</v>
      </c>
      <c r="BG368" s="223">
        <f t="shared" ca="1" si="649"/>
        <v>1.3119668949506566E-2</v>
      </c>
      <c r="BH368" s="223">
        <f t="shared" ca="1" si="650"/>
        <v>2.1990540748366462E-2</v>
      </c>
      <c r="BI368" s="223">
        <f t="shared" ca="1" si="651"/>
        <v>3.0213907337310331E-2</v>
      </c>
      <c r="BJ368" s="223">
        <f t="shared" ca="1" si="652"/>
        <v>3.7547634028959574E-2</v>
      </c>
      <c r="BK368" s="223">
        <f t="shared" ca="1" si="653"/>
        <v>4.3775781329361899E-2</v>
      </c>
      <c r="BL368" s="223">
        <f t="shared" ca="1" si="654"/>
        <v>4.8714963214895463E-2</v>
      </c>
      <c r="BM368" s="223">
        <f t="shared" ca="1" si="655"/>
        <v>5.2219746881510494E-2</v>
      </c>
      <c r="BN368" s="223">
        <f t="shared" ca="1" si="656"/>
        <v>5.4186934972228387E-2</v>
      </c>
      <c r="BO368" s="223">
        <f t="shared" ca="1" si="657"/>
        <v>5.4558604193929612E-2</v>
      </c>
      <c r="BP368" s="223">
        <f t="shared" ca="1" si="658"/>
        <v>5.332381085222436E-2</v>
      </c>
      <c r="BQ368" s="223">
        <f t="shared" ca="1" si="659"/>
        <v>5.0518913085417304E-2</v>
      </c>
      <c r="BR368" s="223">
        <f t="shared" ca="1" si="660"/>
        <v>4.6226500309479217E-2</v>
      </c>
      <c r="BS368" s="223">
        <f t="shared" ca="1" si="661"/>
        <v>4.0572961396213379E-2</v>
      </c>
      <c r="BT368" s="223">
        <f t="shared" ca="1" si="662"/>
        <v>3.3724763188918074E-2</v>
      </c>
      <c r="BU368" s="223">
        <f t="shared" ca="1" si="663"/>
        <v>2.5883548933591807E-2</v>
      </c>
      <c r="BV368" s="223">
        <f t="shared" ca="1" si="664"/>
        <v>1.7280200950978108E-2</v>
      </c>
      <c r="BW368" s="223">
        <f t="shared" ca="1" si="665"/>
        <v>8.1680423723818896E-3</v>
      </c>
      <c r="BX368" s="223">
        <f t="shared" ca="1" si="666"/>
        <v>-1.1846218877913026E-3</v>
      </c>
      <c r="BY368" s="223">
        <f t="shared" ca="1" si="667"/>
        <v>-1.0502405293832593E-2</v>
      </c>
      <c r="BZ368" s="223">
        <f t="shared" ca="1" si="668"/>
        <v>-1.9510948366849721E-2</v>
      </c>
      <c r="CA368" s="223">
        <f t="shared" ca="1" si="669"/>
        <v>-2.7944997121491438E-2</v>
      </c>
      <c r="CB368" s="223">
        <f t="shared" ca="1" si="670"/>
        <v>-3.5556213394008031E-2</v>
      </c>
      <c r="CC368" s="223">
        <f t="shared" ca="1" si="671"/>
        <v>-4.2120487088761219E-2</v>
      </c>
      <c r="CD368" s="223">
        <f t="shared" ca="1" si="672"/>
        <v>-4.7444535036168953E-2</v>
      </c>
      <c r="CE368" s="223">
        <f t="shared" ca="1" si="673"/>
        <v>-5.1371592160590895E-2</v>
      </c>
      <c r="CF368" s="223">
        <f t="shared" ca="1" si="674"/>
        <v>-5.3786027383337473E-2</v>
      </c>
      <c r="CG368" s="223">
        <f t="shared" ca="1" si="675"/>
        <v>-5.4616748346852664E-2</v>
      </c>
      <c r="CH368" s="223">
        <f t="shared" ca="1" si="676"/>
        <v>-5.3839294708936739E-2</v>
      </c>
      <c r="CI368" s="223">
        <f t="shared" ca="1" si="677"/>
        <v>-5.1476558370556494E-2</v>
      </c>
      <c r="CJ368" s="223">
        <f t="shared" ca="1" si="678"/>
        <v>-4.7598109430340513E-2</v>
      </c>
      <c r="CK368" s="223">
        <f t="shared" ca="1" si="679"/>
        <v>-4.231814771283695E-2</v>
      </c>
      <c r="CL368" s="223">
        <f t="shared" ca="1" si="680"/>
        <v>-3.5792140187201407E-2</v>
      </c>
      <c r="CM368" s="223">
        <f t="shared" ca="1" si="681"/>
        <v>-2.8212243286563684E-2</v>
      </c>
      <c r="CN368" s="223">
        <f t="shared" ca="1" si="682"/>
        <v>-1.9801644916575923E-2</v>
      </c>
      <c r="CO368" s="223">
        <f t="shared" ca="1" si="683"/>
        <v>-1.0807992751090088E-2</v>
      </c>
      <c r="CP368" s="223">
        <f t="shared" ca="1" si="684"/>
        <v>-1.4961023169257001E-3</v>
      </c>
      <c r="CQ368" s="223">
        <f t="shared" ca="1" si="685"/>
        <v>7.859840423903721E-3</v>
      </c>
      <c r="CR368" s="223">
        <f t="shared" ca="1" si="686"/>
        <v>1.6984352401760005E-2</v>
      </c>
      <c r="CS368" s="223">
        <f t="shared" ca="1" si="687"/>
        <v>2.5608764959914293E-2</v>
      </c>
      <c r="CT368" s="223">
        <f t="shared" ca="1" si="688"/>
        <v>3.3479134726633851E-2</v>
      </c>
      <c r="CU368" s="223">
        <f t="shared" ca="1" si="689"/>
        <v>4.0363720905444767E-2</v>
      </c>
      <c r="CV368" s="223">
        <f t="shared" ca="1" si="690"/>
        <v>4.6059808816889827E-2</v>
      </c>
      <c r="CW368" s="223">
        <f t="shared" ca="1" si="691"/>
        <v>5.0399678774536383E-2</v>
      </c>
      <c r="CX368" s="223">
        <f t="shared" ca="1" si="692"/>
        <v>5.3255544543380523E-2</v>
      </c>
      <c r="CY368" s="223">
        <f t="shared" ca="1" si="693"/>
        <v>5.4543315969146008E-2</v>
      </c>
      <c r="CZ368" s="223">
        <f t="shared" ca="1" si="694"/>
        <v>5.4225074988930012E-2</v>
      </c>
      <c r="DA368" s="223">
        <f t="shared" ca="1" si="695"/>
        <v>5.2310192117767051E-2</v>
      </c>
      <c r="DB368" s="223">
        <f t="shared" ca="1" si="696"/>
        <v>4.8855050536482168E-2</v>
      </c>
      <c r="DC368" s="223">
        <f t="shared" ca="1" si="697"/>
        <v>4.3961385904988388E-2</v>
      </c>
      <c r="DD368" s="223">
        <f t="shared" ca="1" si="698"/>
        <v>3.7773290784752618E-2</v>
      </c>
      <c r="DE368" s="223">
        <f t="shared" ca="1" si="699"/>
        <v>3.0472971874357567E-2</v>
      </c>
      <c r="DF368" s="223">
        <f t="shared" ca="1" si="700"/>
        <v>2.227538498515046E-2</v>
      </c>
      <c r="DG368" s="223">
        <f t="shared" ca="1" si="701"/>
        <v>1.3421905728592563E-2</v>
      </c>
      <c r="DH368" s="223">
        <f t="shared" ca="1" si="702"/>
        <v>4.1732222801181412E-3</v>
      </c>
      <c r="DI368" s="223">
        <f t="shared" ca="1" si="703"/>
        <v>-5.1983405099529506E-3</v>
      </c>
      <c r="DJ368" s="223">
        <f t="shared" ca="1" si="704"/>
        <v>-1.4416839644080876E-2</v>
      </c>
      <c r="DK368" s="223">
        <f t="shared" ca="1" si="705"/>
        <v>-2.321083904048591E-2</v>
      </c>
      <c r="DL368" s="223">
        <f t="shared" ca="1" si="706"/>
        <v>-3.1321401891277426E-2</v>
      </c>
      <c r="DM368" s="223">
        <f t="shared" ca="1" si="707"/>
        <v>-3.8509714983022643E-2</v>
      </c>
      <c r="DN368" s="223">
        <f t="shared" ca="1" si="708"/>
        <v>-4.4564120483807999E-2</v>
      </c>
      <c r="DO368" s="223">
        <f t="shared" ca="1" si="709"/>
        <v>-4.9306348147823503E-2</v>
      </c>
      <c r="DP368" s="223">
        <f t="shared" ca="1" si="710"/>
        <v>-5.2596764431983745E-2</v>
      </c>
      <c r="DQ368" s="223">
        <f t="shared" ca="1" si="711"/>
        <v>-5.4338483965839429E-2</v>
      </c>
      <c r="DR368" s="223">
        <f t="shared" ca="1" si="712"/>
        <v>-5.4480222313719358E-2</v>
      </c>
      <c r="DS368" s="223">
        <f t="shared" ca="1" si="713"/>
        <v>-5.3017806030334166E-2</v>
      </c>
      <c r="DT368" s="223">
        <f t="shared" ca="1" si="714"/>
        <v>-4.9994295546684317E-2</v>
      </c>
      <c r="DU368" s="223">
        <f t="shared" ca="1" si="715"/>
        <v>-4.5498717267931962E-2</v>
      </c>
      <c r="DV368" s="223">
        <f t="shared" ca="1" si="716"/>
        <v>-3.9663442216253716E-2</v>
      </c>
      <c r="DW368" s="223">
        <f t="shared" ca="1" si="717"/>
        <v>-3.2660288403788942E-2</v>
      </c>
      <c r="DX368" s="223">
        <f t="shared" ca="1" si="718"/>
        <v>-2.4695461700202388E-2</v>
      </c>
      <c r="DY368" s="223">
        <f t="shared" ca="1" si="719"/>
        <v>-1.6003484159574848E-2</v>
      </c>
      <c r="DZ368" s="223">
        <f t="shared" ca="1" si="720"/>
        <v>-6.8402885853067752E-3</v>
      </c>
      <c r="EA368" s="223">
        <f t="shared" ca="1" si="721"/>
        <v>2.5243173383927495E-3</v>
      </c>
      <c r="EB368" s="223">
        <f t="shared" ca="1" si="722"/>
        <v>1.1814595456933049E-2</v>
      </c>
      <c r="EC368" s="223">
        <f t="shared" ca="1" si="723"/>
        <v>2.0756996176779431E-2</v>
      </c>
      <c r="ED368" s="223">
        <f t="shared" ca="1" si="724"/>
        <v>2.9088213055333961E-2</v>
      </c>
      <c r="EE368" s="223">
        <f t="shared" ca="1" si="725"/>
        <v>3.6562935784153892E-2</v>
      </c>
      <c r="EF368" s="223">
        <f t="shared" ca="1" si="726"/>
        <v>4.2961073281124848E-2</v>
      </c>
      <c r="EG368" s="223">
        <f t="shared" ca="1" si="727"/>
        <v>4.8094234209696551E-2</v>
      </c>
      <c r="EH368" s="223">
        <f t="shared" ca="1" si="728"/>
        <v>5.1811274108137906E-2</v>
      </c>
      <c r="EI368" s="223">
        <f t="shared" ca="1" si="729"/>
        <v>5.400274579517008E-2</v>
      </c>
      <c r="EJ368" s="223">
        <f t="shared" ca="1" si="730"/>
        <v>5.4604122011051054E-2</v>
      </c>
      <c r="EK368" s="223">
        <f t="shared" ca="1" si="731"/>
        <v>5.3597695404362905E-2</v>
      </c>
      <c r="EL368" s="223">
        <f t="shared" ca="1" si="732"/>
        <v>5.1013099919931477E-2</v>
      </c>
      <c r="EM368" s="223">
        <f t="shared" ca="1" si="733"/>
        <v>4.6926438235760239E-2</v>
      </c>
      <c r="EN368" s="223">
        <f t="shared" ca="1" si="734"/>
        <v>4.1458040941348757E-2</v>
      </c>
      <c r="EO368" s="223">
        <f t="shared" ca="1" si="735"/>
        <v>3.4768923437752355E-2</v>
      </c>
      <c r="EP368" s="223">
        <f t="shared" ca="1" si="736"/>
        <v>2.7056044884951728E-2</v>
      </c>
      <c r="EQ368" s="223">
        <f t="shared" ca="1" si="737"/>
        <v>1.8546508795476879E-2</v>
      </c>
      <c r="ER368" s="223">
        <f t="shared" ca="1" si="738"/>
        <v>9.4908760361546995E-3</v>
      </c>
      <c r="ES368" s="223">
        <f t="shared" ca="1" si="739"/>
        <v>1.5578713473952954E-4</v>
      </c>
      <c r="ET368" s="223">
        <f t="shared" ca="1" si="740"/>
        <v>-9.1838888744933157E-3</v>
      </c>
      <c r="EU368" s="223">
        <f t="shared" ca="1" si="741"/>
        <v>-1.825314789118513E-2</v>
      </c>
      <c r="EV368" s="223">
        <f t="shared" ca="1" si="742"/>
        <v>-2.6784948166313639E-2</v>
      </c>
      <c r="EW368" s="223">
        <f t="shared" ca="1" si="743"/>
        <v>-3.452807327044604E-2</v>
      </c>
      <c r="EX368" s="223">
        <f t="shared" ca="1" si="744"/>
        <v>-4.1254529089961745E-2</v>
      </c>
      <c r="EY368" s="223">
        <f t="shared" ca="1" si="745"/>
        <v>-4.6766257048800955E-2</v>
      </c>
      <c r="EZ368" s="223">
        <f t="shared" ca="1" si="746"/>
        <v>-5.0900965886833877E-2</v>
      </c>
      <c r="FA368" s="223">
        <f t="shared" ca="1" si="747"/>
        <v>-5.3536910279798254E-2</v>
      </c>
      <c r="FB368" s="223">
        <f t="shared" ca="1" si="748"/>
        <v>-5.459647559570191E-2</v>
      </c>
      <c r="FC368" s="223">
        <f t="shared" ca="1" si="749"/>
        <v>-5.404846323555882E-2</v>
      </c>
      <c r="FD368" s="223">
        <f t="shared" ca="1" si="750"/>
        <v>-5.1909009267251616E-2</v>
      </c>
      <c r="FE368" s="223">
        <f t="shared" ca="1" si="751"/>
        <v>-4.8241109303607921E-2</v>
      </c>
      <c r="FF368" s="223">
        <f t="shared" ca="1" si="752"/>
        <v>-4.3152763614520445E-2</v>
      </c>
      <c r="FG368" s="223">
        <f t="shared" ca="1" si="753"/>
        <v>-3.6793797089756053E-2</v>
      </c>
      <c r="FH368" s="223">
        <f t="shared" ca="1" si="754"/>
        <v>-2.9351447687743577E-2</v>
      </c>
      <c r="FI368" s="223">
        <f t="shared" ca="1" si="755"/>
        <v>-2.1044853267208473E-2</v>
      </c>
      <c r="FJ368" s="223">
        <f t="shared" ca="1" si="756"/>
        <v>-1.2118599135329155E-2</v>
      </c>
      <c r="FK368" s="223">
        <f t="shared" ca="1" si="757"/>
        <v>-2.8355163030190714E-3</v>
      </c>
      <c r="FL368" s="223">
        <f t="shared" ca="1" si="758"/>
        <v>6.5310574993410822E-3</v>
      </c>
      <c r="FM368" s="223">
        <f t="shared" ca="1" si="759"/>
        <v>1.570532617353386E-2</v>
      </c>
      <c r="FN368" s="223">
        <f t="shared" ca="1" si="760"/>
        <v>2.441715599107646E-2</v>
      </c>
      <c r="FO368" s="223">
        <f t="shared" ca="1" si="761"/>
        <v>3.241002960392779E-2</v>
      </c>
      <c r="FP368" s="223">
        <f t="shared" ca="1" si="762"/>
        <v>3.9448599124751071E-2</v>
      </c>
      <c r="FQ368" s="223">
        <f t="shared" ca="1" si="763"/>
        <v>4.5325615878434575E-2</v>
      </c>
      <c r="FR368" s="223">
        <f t="shared" ca="1" si="764"/>
        <v>4.9868032780310483E-2</v>
      </c>
      <c r="FS368" s="223">
        <f t="shared" ca="1" si="765"/>
        <v>5.2942099658282865E-2</v>
      </c>
      <c r="FT368" s="223">
        <f t="shared" ca="1" si="766"/>
        <v>5.445730148855623E-2</v>
      </c>
      <c r="FU368" s="223">
        <f t="shared" ca="1" si="767"/>
        <v>5.4369023584734055E-2</v>
      </c>
      <c r="FV368" s="223">
        <f t="shared" ca="1" si="768"/>
        <v>5.267986526455478E-2</v>
      </c>
      <c r="FW368" s="223">
        <f t="shared" ca="1" si="769"/>
        <v>4.9439563313721173E-2</v>
      </c>
      <c r="FX368" s="223">
        <f t="shared" ca="1" si="770"/>
        <v>4.4743527500409185E-2</v>
      </c>
      <c r="FY368" s="223">
        <f t="shared" ca="1" si="771"/>
        <v>3.8730031261814665E-2</v>
      </c>
      <c r="FZ368" s="223">
        <f t="shared" ca="1" si="772"/>
        <v>3.1576140282172302E-2</v>
      </c>
      <c r="GA368" s="223">
        <f t="shared" ca="1" si="773"/>
        <v>2.3492498844107736E-2</v>
      </c>
      <c r="GB368" s="223">
        <f t="shared" ca="1" si="774"/>
        <v>1.4717127467722489E-2</v>
      </c>
      <c r="GC368" s="223">
        <f t="shared" ca="1" si="775"/>
        <v>5.5084144641625518E-3</v>
      </c>
      <c r="GD368" s="223">
        <f t="shared" ca="1" si="776"/>
        <v>-3.8624922346200477E-3</v>
      </c>
      <c r="GE368" s="223">
        <f t="shared" ca="1" si="777"/>
        <v>-1.3119668949506431E-2</v>
      </c>
      <c r="GF368" s="223">
        <f t="shared" ca="1" si="778"/>
        <v>-2.199054074836633E-2</v>
      </c>
      <c r="GG368" s="223">
        <f t="shared" ca="1" si="779"/>
        <v>-3.0213907337310209E-2</v>
      </c>
      <c r="GH368" s="223">
        <f t="shared" ca="1" si="780"/>
        <v>-3.7547634028959539E-2</v>
      </c>
      <c r="GI368" s="223">
        <f t="shared" ca="1" si="781"/>
        <v>-4.3775781329361871E-2</v>
      </c>
      <c r="GJ368" s="223">
        <f t="shared" ca="1" si="782"/>
        <v>-4.8714963214895442E-2</v>
      </c>
      <c r="GK368" s="223">
        <f t="shared" ca="1" si="783"/>
        <v>-5.2219746881510418E-2</v>
      </c>
      <c r="GL368" s="223">
        <f t="shared" ca="1" si="784"/>
        <v>-5.418693497222838E-2</v>
      </c>
      <c r="GM368" s="223">
        <f t="shared" ca="1" si="785"/>
        <v>-5.4558604193929619E-2</v>
      </c>
      <c r="GN368" s="223">
        <f t="shared" ca="1" si="786"/>
        <v>-5.3323810852224346E-2</v>
      </c>
      <c r="GO368" s="223">
        <f t="shared" ca="1" si="787"/>
        <v>-5.0518913085417359E-2</v>
      </c>
      <c r="GP368" s="223">
        <f t="shared" ca="1" si="788"/>
        <v>-4.6226500309479189E-2</v>
      </c>
      <c r="GQ368" s="223">
        <f t="shared" ca="1" si="789"/>
        <v>-4.0572961396213476E-2</v>
      </c>
      <c r="GR368" s="223">
        <f t="shared" ca="1" si="790"/>
        <v>-3.3724763188918039E-2</v>
      </c>
      <c r="GS368" s="223">
        <f t="shared" ca="1" si="791"/>
        <v>-2.5883548933591849E-2</v>
      </c>
      <c r="GT368" s="223">
        <f t="shared" ca="1" si="792"/>
        <v>-1.7280200950977962E-2</v>
      </c>
      <c r="GU368" s="223">
        <f t="shared" ca="1" si="793"/>
        <v>-8.1680423723819347E-3</v>
      </c>
      <c r="GV368" s="223">
        <f t="shared" ca="1" si="794"/>
        <v>1.1846218877910632E-3</v>
      </c>
      <c r="GW368" s="223">
        <f t="shared" ca="1" si="795"/>
        <v>1.0502405293832548E-2</v>
      </c>
      <c r="GX368" s="223">
        <f t="shared" ca="1" si="796"/>
        <v>1.9510948366849502E-2</v>
      </c>
      <c r="GY368" s="223">
        <f t="shared" ca="1" si="797"/>
        <v>2.7944997121491486E-2</v>
      </c>
      <c r="GZ368" s="223">
        <f t="shared" ca="1" si="798"/>
        <v>3.555621339400792E-2</v>
      </c>
      <c r="HA368" s="223">
        <f t="shared" ca="1" si="799"/>
        <v>4.2120487088761246E-2</v>
      </c>
      <c r="HB368" s="223">
        <f t="shared" ca="1" si="800"/>
        <v>4.7444535036168869E-2</v>
      </c>
      <c r="HC368" s="223">
        <f t="shared" ca="1" si="801"/>
        <v>5.1371592160590909E-2</v>
      </c>
      <c r="HD368" s="223">
        <f t="shared" ca="1" si="802"/>
        <v>5.3786027383337452E-2</v>
      </c>
      <c r="HE368" s="223">
        <f t="shared" ca="1" si="803"/>
        <v>5.4616748346852664E-2</v>
      </c>
      <c r="HF368" s="223">
        <f t="shared" ca="1" si="804"/>
        <v>5.3839294708936745E-2</v>
      </c>
      <c r="HG368" s="223">
        <f t="shared" ca="1" si="805"/>
        <v>5.1476558370556452E-2</v>
      </c>
      <c r="HH368" s="223">
        <f t="shared" ca="1" si="806"/>
        <v>4.7598109430340534E-2</v>
      </c>
      <c r="HI368" s="223">
        <f t="shared" ca="1" si="807"/>
        <v>4.2318147712837109E-2</v>
      </c>
      <c r="HJ368" s="223">
        <f t="shared" ca="1" si="808"/>
        <v>3.5792140187201449E-2</v>
      </c>
      <c r="HK368" s="223">
        <f t="shared" ca="1" si="809"/>
        <v>2.8212243286563809E-2</v>
      </c>
      <c r="HL368" s="223">
        <f t="shared" ca="1" si="810"/>
        <v>1.9801644916575874E-2</v>
      </c>
      <c r="HM368" s="223">
        <f t="shared" ca="1" si="811"/>
        <v>1.0807992751090231E-2</v>
      </c>
      <c r="HN368" s="223">
        <f t="shared" ca="1" si="812"/>
        <v>1.4961023169256481E-3</v>
      </c>
      <c r="HO368" s="223">
        <f t="shared" ca="1" si="813"/>
        <v>-7.8598404239035753E-3</v>
      </c>
      <c r="HP368" s="223">
        <f t="shared" ca="1" si="814"/>
        <v>-1.6984352401760053E-2</v>
      </c>
      <c r="HQ368" s="223">
        <f t="shared" ca="1" si="815"/>
        <v>-2.5608764959914255E-2</v>
      </c>
      <c r="HR368" s="223">
        <f t="shared" ca="1" si="816"/>
        <v>-3.3479134726633969E-2</v>
      </c>
      <c r="HS368" s="223">
        <f t="shared" ca="1" si="817"/>
        <v>-4.0363720905444739E-2</v>
      </c>
      <c r="HT368" s="223">
        <f t="shared" ca="1" si="818"/>
        <v>-4.6059808816889702E-2</v>
      </c>
      <c r="HU368" s="223">
        <f t="shared" ca="1" si="819"/>
        <v>-5.0399678774536369E-2</v>
      </c>
      <c r="HV368" s="223">
        <f t="shared" ca="1" si="820"/>
        <v>-5.3255544543380468E-2</v>
      </c>
      <c r="HW368" s="223">
        <f t="shared" ca="1" si="821"/>
        <v>-5.4543315969146001E-2</v>
      </c>
      <c r="HX368" s="223">
        <f t="shared" ca="1" si="822"/>
        <v>-5.4225074988930033E-2</v>
      </c>
      <c r="HY368" s="223">
        <f t="shared" ca="1" si="823"/>
        <v>-5.231019211776701E-2</v>
      </c>
      <c r="HZ368" s="223">
        <f t="shared" ca="1" si="824"/>
        <v>-4.8855050536482182E-2</v>
      </c>
      <c r="IA368" s="223">
        <f t="shared" ca="1" si="825"/>
        <v>-4.3961385904988305E-2</v>
      </c>
      <c r="IB368" s="223">
        <f t="shared" ca="1" si="826"/>
        <v>-3.7773290784752653E-2</v>
      </c>
      <c r="IC368" s="223">
        <f t="shared" ca="1" si="827"/>
        <v>-3.0472971874357449E-2</v>
      </c>
      <c r="ID368" s="223">
        <f t="shared" ca="1" si="828"/>
        <v>-2.2275384985150502E-2</v>
      </c>
      <c r="IE368" s="223">
        <f t="shared" ca="1" si="829"/>
        <v>-6.56009526317489E-3</v>
      </c>
      <c r="IF368" s="223">
        <f t="shared" ca="1" si="830"/>
        <v>-4.1732222801181898E-3</v>
      </c>
      <c r="IG368" s="223">
        <f t="shared" ca="1" si="831"/>
        <v>5.1983405099527077E-3</v>
      </c>
      <c r="IH368" s="223">
        <f t="shared" ca="1" si="832"/>
        <v>1.4416839644080831E-2</v>
      </c>
      <c r="II368" s="223">
        <f t="shared" ca="1" si="833"/>
        <v>2.3210839040485692E-2</v>
      </c>
      <c r="IJ368" s="223">
        <f t="shared" ca="1" si="834"/>
        <v>3.1321401891277391E-2</v>
      </c>
      <c r="IK368" s="223">
        <f t="shared" ca="1" si="835"/>
        <v>3.8509714983022608E-2</v>
      </c>
      <c r="IL368" s="223">
        <f t="shared" ca="1" si="836"/>
        <v>4.456412048380809E-2</v>
      </c>
      <c r="IM368" s="223">
        <f t="shared" ca="1" si="837"/>
        <v>4.9306348147823476E-2</v>
      </c>
      <c r="IN368" s="223">
        <f t="shared" ca="1" si="838"/>
        <v>5.2596764431983786E-2</v>
      </c>
      <c r="IO368" s="223">
        <f t="shared" ca="1" si="839"/>
        <v>5.4338483965839415E-2</v>
      </c>
      <c r="IP368" s="223">
        <f t="shared" ca="1" si="840"/>
        <v>5.4480222313719344E-2</v>
      </c>
      <c r="IQ368" s="223">
        <f t="shared" ca="1" si="841"/>
        <v>5.301780603033418E-2</v>
      </c>
      <c r="IR368" s="223">
        <f t="shared" ca="1" si="842"/>
        <v>4.9994295546684414E-2</v>
      </c>
      <c r="IS368" s="223">
        <f t="shared" ca="1" si="843"/>
        <v>4.549871726793199E-2</v>
      </c>
      <c r="IT368" s="223">
        <f t="shared" ca="1" si="844"/>
        <v>3.9663442216253876E-2</v>
      </c>
      <c r="IU368" s="223">
        <f t="shared" ca="1" si="845"/>
        <v>3.2660288403788991E-2</v>
      </c>
      <c r="IV368" s="223">
        <f t="shared" ca="1" si="846"/>
        <v>2.4695461700202613E-2</v>
      </c>
      <c r="IW368" s="223">
        <f t="shared" ca="1" si="847"/>
        <v>1.6003484159574706E-2</v>
      </c>
      <c r="IX368" s="223">
        <f t="shared" ca="1" si="848"/>
        <v>6.8402885853068238E-3</v>
      </c>
      <c r="IY368" s="223">
        <f t="shared" ca="1" si="849"/>
        <v>-2.5243173383928952E-3</v>
      </c>
      <c r="IZ368" s="223">
        <f t="shared" ca="1" si="850"/>
        <v>-1.1814595456933006E-2</v>
      </c>
      <c r="JA368" s="223">
        <f t="shared" ca="1" si="851"/>
        <v>-2.075699617677957E-2</v>
      </c>
      <c r="JB368" s="223">
        <f t="shared" ca="1" si="852"/>
        <v>-2.908821305533392E-2</v>
      </c>
    </row>
    <row r="369" spans="2:262">
      <c r="B369" s="230">
        <v>8</v>
      </c>
      <c r="C369" s="229">
        <f t="shared" si="853"/>
        <v>1.5625E-4</v>
      </c>
      <c r="D369" s="226">
        <f t="shared" ca="1" si="597"/>
        <v>24.470456698650459</v>
      </c>
      <c r="E369" s="225">
        <f ca="1">N361</f>
        <v>0.47045669865045975</v>
      </c>
      <c r="F369" s="224">
        <v>8</v>
      </c>
      <c r="G369" s="223">
        <f t="shared" ca="1" si="854"/>
        <v>-1.7006261741284335E-3</v>
      </c>
      <c r="H369" s="223">
        <f t="shared" ca="1" si="598"/>
        <v>-2.0815590143860715E-3</v>
      </c>
      <c r="I369" s="223">
        <f t="shared" ca="1" si="599"/>
        <v>-2.3824987090725965E-3</v>
      </c>
      <c r="J369" s="223">
        <f t="shared" ca="1" si="600"/>
        <v>-2.5918803144901305E-3</v>
      </c>
      <c r="K369" s="223">
        <f t="shared" ca="1" si="601"/>
        <v>-2.701657412965036E-3</v>
      </c>
      <c r="L369" s="223">
        <f t="shared" ca="1" si="602"/>
        <v>-2.7076113321666266E-3</v>
      </c>
      <c r="M369" s="223">
        <f t="shared" ca="1" si="603"/>
        <v>-2.6095132663189829E-3</v>
      </c>
      <c r="N369" s="223">
        <f t="shared" ca="1" si="604"/>
        <v>-2.4111330690785998E-3</v>
      </c>
      <c r="O369" s="223">
        <f t="shared" ca="1" si="605"/>
        <v>-2.1200943801725296E-3</v>
      </c>
      <c r="P369" s="223">
        <f t="shared" ca="1" si="606"/>
        <v>-1.7475816531990552E-3</v>
      </c>
      <c r="Q369" s="223">
        <f t="shared" ca="1" si="607"/>
        <v>-1.3079103433482238E-3</v>
      </c>
      <c r="R369" s="223">
        <f t="shared" ca="1" si="608"/>
        <v>-8.179767724870898E-4</v>
      </c>
      <c r="S369" s="223">
        <f t="shared" ca="1" si="609"/>
        <v>-2.9660881298593602E-4</v>
      </c>
      <c r="T369" s="223">
        <f t="shared" ca="1" si="610"/>
        <v>2.3615765685812765E-4</v>
      </c>
      <c r="U369" s="223">
        <f t="shared" ca="1" si="611"/>
        <v>7.598487203878733E-4</v>
      </c>
      <c r="V369" s="223">
        <f t="shared" ca="1" si="612"/>
        <v>1.2543392237211858E-3</v>
      </c>
      <c r="W369" s="223">
        <f t="shared" ca="1" si="613"/>
        <v>1.7006261741284337E-3</v>
      </c>
      <c r="X369" s="223">
        <f t="shared" ca="1" si="614"/>
        <v>2.0815590143860711E-3</v>
      </c>
      <c r="Y369" s="223">
        <f t="shared" ca="1" si="615"/>
        <v>2.382498709072596E-3</v>
      </c>
      <c r="Z369" s="223">
        <f t="shared" ca="1" si="616"/>
        <v>2.591880314490131E-3</v>
      </c>
      <c r="AA369" s="223">
        <f t="shared" ca="1" si="617"/>
        <v>2.7016574129650355E-3</v>
      </c>
      <c r="AB369" s="223">
        <f t="shared" ca="1" si="618"/>
        <v>2.7076113321666266E-3</v>
      </c>
      <c r="AC369" s="223">
        <f t="shared" ca="1" si="619"/>
        <v>2.6095132663189829E-3</v>
      </c>
      <c r="AD369" s="223">
        <f t="shared" ca="1" si="620"/>
        <v>2.4111330690786002E-3</v>
      </c>
      <c r="AE369" s="223">
        <f t="shared" ca="1" si="621"/>
        <v>2.1200943801725296E-3</v>
      </c>
      <c r="AF369" s="223">
        <f t="shared" ca="1" si="622"/>
        <v>1.7475816531990543E-3</v>
      </c>
      <c r="AG369" s="223">
        <f t="shared" ca="1" si="623"/>
        <v>1.3079103433482242E-3</v>
      </c>
      <c r="AH369" s="223">
        <f t="shared" ca="1" si="624"/>
        <v>8.1797677248709013E-4</v>
      </c>
      <c r="AI369" s="223">
        <f t="shared" ca="1" si="625"/>
        <v>2.9660881298593624E-4</v>
      </c>
      <c r="AJ369" s="223">
        <f t="shared" ca="1" si="626"/>
        <v>-2.3615765685812624E-4</v>
      </c>
      <c r="AK369" s="223">
        <f t="shared" ca="1" si="627"/>
        <v>-7.5984872038787287E-4</v>
      </c>
      <c r="AL369" s="223">
        <f t="shared" ca="1" si="628"/>
        <v>-1.2543392237211854E-3</v>
      </c>
      <c r="AM369" s="223">
        <f t="shared" ca="1" si="629"/>
        <v>-1.7006261741284335E-3</v>
      </c>
      <c r="AN369" s="223">
        <f t="shared" ca="1" si="630"/>
        <v>-2.0815590143860715E-3</v>
      </c>
      <c r="AO369" s="223">
        <f t="shared" ca="1" si="631"/>
        <v>-2.382498709072596E-3</v>
      </c>
      <c r="AP369" s="223">
        <f t="shared" ca="1" si="632"/>
        <v>-2.5918803144901305E-3</v>
      </c>
      <c r="AQ369" s="223">
        <f t="shared" ca="1" si="633"/>
        <v>-2.701657412965036E-3</v>
      </c>
      <c r="AR369" s="223">
        <f t="shared" ca="1" si="634"/>
        <v>-2.7076113321666271E-3</v>
      </c>
      <c r="AS369" s="223">
        <f t="shared" ca="1" si="635"/>
        <v>-2.6095132663189829E-3</v>
      </c>
      <c r="AT369" s="223">
        <f t="shared" ca="1" si="636"/>
        <v>-2.4111330690786002E-3</v>
      </c>
      <c r="AU369" s="223">
        <f t="shared" ca="1" si="637"/>
        <v>-2.1200943801725314E-3</v>
      </c>
      <c r="AV369" s="223">
        <f t="shared" ca="1" si="638"/>
        <v>-1.747581653199055E-3</v>
      </c>
      <c r="AW369" s="223">
        <f t="shared" ca="1" si="639"/>
        <v>-1.3079103433482247E-3</v>
      </c>
      <c r="AX369" s="223">
        <f t="shared" ca="1" si="640"/>
        <v>-8.1797677248709273E-4</v>
      </c>
      <c r="AY369" s="223">
        <f t="shared" ca="1" si="641"/>
        <v>-2.9660881298593667E-4</v>
      </c>
      <c r="AZ369" s="223">
        <f t="shared" ca="1" si="642"/>
        <v>2.3615765685812569E-4</v>
      </c>
      <c r="BA369" s="223">
        <f t="shared" ca="1" si="643"/>
        <v>7.5984872038787504E-4</v>
      </c>
      <c r="BB369" s="223">
        <f t="shared" ca="1" si="644"/>
        <v>1.2543392237211852E-3</v>
      </c>
      <c r="BC369" s="223">
        <f t="shared" ca="1" si="645"/>
        <v>1.7006261741284313E-3</v>
      </c>
      <c r="BD369" s="223">
        <f t="shared" ca="1" si="646"/>
        <v>2.0815590143860715E-3</v>
      </c>
      <c r="BE369" s="223">
        <f t="shared" ca="1" si="647"/>
        <v>2.382498709072596E-3</v>
      </c>
      <c r="BF369" s="223">
        <f t="shared" ca="1" si="648"/>
        <v>2.5918803144901314E-3</v>
      </c>
      <c r="BG369" s="223">
        <f t="shared" ca="1" si="649"/>
        <v>2.7016574129650355E-3</v>
      </c>
      <c r="BH369" s="223">
        <f t="shared" ca="1" si="650"/>
        <v>2.7076113321666266E-3</v>
      </c>
      <c r="BI369" s="223">
        <f t="shared" ca="1" si="651"/>
        <v>2.6095132663189824E-3</v>
      </c>
      <c r="BJ369" s="223">
        <f t="shared" ca="1" si="652"/>
        <v>2.4111330690786002E-3</v>
      </c>
      <c r="BK369" s="223">
        <f t="shared" ca="1" si="653"/>
        <v>2.1200943801725314E-3</v>
      </c>
      <c r="BL369" s="223">
        <f t="shared" ca="1" si="654"/>
        <v>1.747581653199055E-3</v>
      </c>
      <c r="BM369" s="223">
        <f t="shared" ca="1" si="655"/>
        <v>1.3079103433482247E-3</v>
      </c>
      <c r="BN369" s="223">
        <f t="shared" ca="1" si="656"/>
        <v>8.1797677248709305E-4</v>
      </c>
      <c r="BO369" s="223">
        <f t="shared" ca="1" si="657"/>
        <v>2.9660881298593689E-4</v>
      </c>
      <c r="BP369" s="223">
        <f t="shared" ca="1" si="658"/>
        <v>-2.3615765685812548E-4</v>
      </c>
      <c r="BQ369" s="223">
        <f t="shared" ca="1" si="659"/>
        <v>-7.598487203878746E-4</v>
      </c>
      <c r="BR369" s="223">
        <f t="shared" ca="1" si="660"/>
        <v>-1.254339223721185E-3</v>
      </c>
      <c r="BS369" s="223">
        <f t="shared" ca="1" si="661"/>
        <v>-1.7006261741284311E-3</v>
      </c>
      <c r="BT369" s="223">
        <f t="shared" ca="1" si="662"/>
        <v>-2.0815590143860711E-3</v>
      </c>
      <c r="BU369" s="223">
        <f t="shared" ca="1" si="663"/>
        <v>-2.3824987090725956E-3</v>
      </c>
      <c r="BV369" s="223">
        <f t="shared" ca="1" si="664"/>
        <v>-2.5918803144901314E-3</v>
      </c>
      <c r="BW369" s="223">
        <f t="shared" ca="1" si="665"/>
        <v>-2.7016574129650355E-3</v>
      </c>
      <c r="BX369" s="223">
        <f t="shared" ca="1" si="666"/>
        <v>-2.7076113321666266E-3</v>
      </c>
      <c r="BY369" s="223">
        <f t="shared" ca="1" si="667"/>
        <v>-2.6095132663189824E-3</v>
      </c>
      <c r="BZ369" s="223">
        <f t="shared" ca="1" si="668"/>
        <v>-2.4111330690786007E-3</v>
      </c>
      <c r="CA369" s="223">
        <f t="shared" ca="1" si="669"/>
        <v>-2.1200943801725318E-3</v>
      </c>
      <c r="CB369" s="223">
        <f t="shared" ca="1" si="670"/>
        <v>-1.7475816531990556E-3</v>
      </c>
      <c r="CC369" s="223">
        <f t="shared" ca="1" si="671"/>
        <v>-1.3079103433482249E-3</v>
      </c>
      <c r="CD369" s="223">
        <f t="shared" ca="1" si="672"/>
        <v>-8.1797677248709349E-4</v>
      </c>
      <c r="CE369" s="223">
        <f t="shared" ca="1" si="673"/>
        <v>-2.9660881298593711E-4</v>
      </c>
      <c r="CF369" s="223">
        <f t="shared" ca="1" si="674"/>
        <v>2.3615765685812515E-4</v>
      </c>
      <c r="CG369" s="223">
        <f t="shared" ca="1" si="675"/>
        <v>7.5984872038787417E-4</v>
      </c>
      <c r="CH369" s="223">
        <f t="shared" ca="1" si="676"/>
        <v>1.2543392237211845E-3</v>
      </c>
      <c r="CI369" s="223">
        <f t="shared" ca="1" si="677"/>
        <v>1.7006261741284306E-3</v>
      </c>
      <c r="CJ369" s="223">
        <f t="shared" ca="1" si="678"/>
        <v>2.081559014386068E-3</v>
      </c>
      <c r="CK369" s="223">
        <f t="shared" ca="1" si="679"/>
        <v>2.3824987090725978E-3</v>
      </c>
      <c r="CL369" s="223">
        <f t="shared" ca="1" si="680"/>
        <v>2.591880314490131E-3</v>
      </c>
      <c r="CM369" s="223">
        <f t="shared" ca="1" si="681"/>
        <v>2.701657412965036E-3</v>
      </c>
      <c r="CN369" s="223">
        <f t="shared" ca="1" si="682"/>
        <v>2.7076113321666271E-3</v>
      </c>
      <c r="CO369" s="223">
        <f t="shared" ca="1" si="683"/>
        <v>2.6095132663189842E-3</v>
      </c>
      <c r="CP369" s="223">
        <f t="shared" ca="1" si="684"/>
        <v>2.4111330690786028E-3</v>
      </c>
      <c r="CQ369" s="223">
        <f t="shared" ca="1" si="685"/>
        <v>2.1200943801725288E-3</v>
      </c>
      <c r="CR369" s="223">
        <f t="shared" ca="1" si="686"/>
        <v>1.7475816531990558E-3</v>
      </c>
      <c r="CS369" s="223">
        <f t="shared" ca="1" si="687"/>
        <v>1.3079103433482253E-3</v>
      </c>
      <c r="CT369" s="223">
        <f t="shared" ca="1" si="688"/>
        <v>8.1797677248709403E-4</v>
      </c>
      <c r="CU369" s="223">
        <f t="shared" ca="1" si="689"/>
        <v>2.9660881298594231E-4</v>
      </c>
      <c r="CV369" s="223">
        <f t="shared" ca="1" si="690"/>
        <v>-2.3615765685812971E-4</v>
      </c>
      <c r="CW369" s="223">
        <f t="shared" ca="1" si="691"/>
        <v>-7.5984872038787395E-4</v>
      </c>
      <c r="CX369" s="223">
        <f t="shared" ca="1" si="692"/>
        <v>-1.2543392237211843E-3</v>
      </c>
      <c r="CY369" s="223">
        <f t="shared" ca="1" si="693"/>
        <v>-1.7006261741284306E-3</v>
      </c>
      <c r="CZ369" s="223">
        <f t="shared" ca="1" si="694"/>
        <v>-2.0815590143860676E-3</v>
      </c>
      <c r="DA369" s="223">
        <f t="shared" ca="1" si="695"/>
        <v>-2.3824987090725973E-3</v>
      </c>
      <c r="DB369" s="223">
        <f t="shared" ca="1" si="696"/>
        <v>-2.591880314490131E-3</v>
      </c>
      <c r="DC369" s="223">
        <f t="shared" ca="1" si="697"/>
        <v>-2.7016574129650355E-3</v>
      </c>
      <c r="DD369" s="223">
        <f t="shared" ca="1" si="698"/>
        <v>-2.7076113321666271E-3</v>
      </c>
      <c r="DE369" s="223">
        <f t="shared" ca="1" si="699"/>
        <v>-2.6095132663189842E-3</v>
      </c>
      <c r="DF369" s="223">
        <f t="shared" ca="1" si="700"/>
        <v>-2.4111330690785985E-3</v>
      </c>
      <c r="DG369" s="223">
        <f t="shared" ca="1" si="701"/>
        <v>-2.1200943801725292E-3</v>
      </c>
      <c r="DH369" s="223">
        <f t="shared" ca="1" si="702"/>
        <v>-1.7475816531990558E-3</v>
      </c>
      <c r="DI369" s="223">
        <f t="shared" ca="1" si="703"/>
        <v>-1.3079103433482255E-3</v>
      </c>
      <c r="DJ369" s="223">
        <f t="shared" ca="1" si="704"/>
        <v>-8.1797677248709403E-4</v>
      </c>
      <c r="DK369" s="223">
        <f t="shared" ca="1" si="705"/>
        <v>-2.9660881298594274E-4</v>
      </c>
      <c r="DL369" s="223">
        <f t="shared" ca="1" si="706"/>
        <v>2.3615765685812938E-4</v>
      </c>
      <c r="DM369" s="223">
        <f t="shared" ca="1" si="707"/>
        <v>7.5984872038787374E-4</v>
      </c>
      <c r="DN369" s="223">
        <f t="shared" ca="1" si="708"/>
        <v>1.2543392237211839E-3</v>
      </c>
      <c r="DO369" s="223">
        <f t="shared" ca="1" si="709"/>
        <v>1.7006261741284302E-3</v>
      </c>
      <c r="DP369" s="223">
        <f t="shared" ca="1" si="710"/>
        <v>2.0815590143860676E-3</v>
      </c>
      <c r="DQ369" s="223">
        <f t="shared" ca="1" si="711"/>
        <v>2.3824987090725973E-3</v>
      </c>
      <c r="DR369" s="223">
        <f t="shared" ca="1" si="712"/>
        <v>2.591880314490131E-3</v>
      </c>
      <c r="DS369" s="223">
        <f t="shared" ca="1" si="713"/>
        <v>2.7016574129650355E-3</v>
      </c>
      <c r="DT369" s="223">
        <f t="shared" ca="1" si="714"/>
        <v>2.7076113321666271E-3</v>
      </c>
      <c r="DU369" s="223">
        <f t="shared" ca="1" si="715"/>
        <v>2.6095132663189842E-3</v>
      </c>
      <c r="DV369" s="223">
        <f t="shared" ca="1" si="716"/>
        <v>2.4111330690786033E-3</v>
      </c>
      <c r="DW369" s="223">
        <f t="shared" ca="1" si="717"/>
        <v>2.1200943801725296E-3</v>
      </c>
      <c r="DX369" s="223">
        <f t="shared" ca="1" si="718"/>
        <v>1.747581653199056E-3</v>
      </c>
      <c r="DY369" s="223">
        <f t="shared" ca="1" si="719"/>
        <v>1.307910343348226E-3</v>
      </c>
      <c r="DZ369" s="223">
        <f t="shared" ca="1" si="720"/>
        <v>8.1797677248709435E-4</v>
      </c>
      <c r="EA369" s="223">
        <f t="shared" ca="1" si="721"/>
        <v>2.9660881298594296E-4</v>
      </c>
      <c r="EB369" s="223">
        <f t="shared" ca="1" si="722"/>
        <v>-2.3615765685812895E-4</v>
      </c>
      <c r="EC369" s="223">
        <f t="shared" ca="1" si="723"/>
        <v>-7.598487203878733E-4</v>
      </c>
      <c r="ED369" s="223">
        <f t="shared" ca="1" si="724"/>
        <v>-1.2543392237211837E-3</v>
      </c>
      <c r="EE369" s="223">
        <f t="shared" ca="1" si="725"/>
        <v>-1.70062617412843E-3</v>
      </c>
      <c r="EF369" s="223">
        <f t="shared" ca="1" si="726"/>
        <v>-2.0815590143860672E-3</v>
      </c>
      <c r="EG369" s="223">
        <f t="shared" ca="1" si="727"/>
        <v>-2.3824987090725973E-3</v>
      </c>
      <c r="EH369" s="223">
        <f t="shared" ca="1" si="728"/>
        <v>-2.5918803144901305E-3</v>
      </c>
      <c r="EI369" s="223">
        <f t="shared" ca="1" si="729"/>
        <v>-2.7016574129650351E-3</v>
      </c>
      <c r="EJ369" s="223">
        <f t="shared" ca="1" si="730"/>
        <v>-2.7076113321666271E-3</v>
      </c>
      <c r="EK369" s="223">
        <f t="shared" ca="1" si="731"/>
        <v>-2.6095132663189842E-3</v>
      </c>
      <c r="EL369" s="223">
        <f t="shared" ca="1" si="732"/>
        <v>-2.4111330690785989E-3</v>
      </c>
      <c r="EM369" s="223">
        <f t="shared" ca="1" si="733"/>
        <v>-2.1200943801725296E-3</v>
      </c>
      <c r="EN369" s="223">
        <f t="shared" ca="1" si="734"/>
        <v>-1.7475816531990563E-3</v>
      </c>
      <c r="EO369" s="223">
        <f t="shared" ca="1" si="735"/>
        <v>-1.3079103433482262E-3</v>
      </c>
      <c r="EP369" s="223">
        <f t="shared" ca="1" si="736"/>
        <v>-8.1797677248709479E-4</v>
      </c>
      <c r="EQ369" s="223">
        <f t="shared" ca="1" si="737"/>
        <v>-2.9660881298594318E-4</v>
      </c>
      <c r="ER369" s="223">
        <f t="shared" ca="1" si="738"/>
        <v>2.3615765685812862E-4</v>
      </c>
      <c r="ES369" s="223">
        <f t="shared" ca="1" si="739"/>
        <v>7.5984872038787287E-4</v>
      </c>
      <c r="ET369" s="223">
        <f t="shared" ca="1" si="740"/>
        <v>1.2543392237211834E-3</v>
      </c>
      <c r="EU369" s="223">
        <f t="shared" ca="1" si="741"/>
        <v>1.7006261741284298E-3</v>
      </c>
      <c r="EV369" s="223">
        <f t="shared" ca="1" si="742"/>
        <v>2.0815590143860672E-3</v>
      </c>
      <c r="EW369" s="223">
        <f t="shared" ca="1" si="743"/>
        <v>2.3824987090725969E-3</v>
      </c>
      <c r="EX369" s="223">
        <f t="shared" ca="1" si="744"/>
        <v>2.5918803144901305E-3</v>
      </c>
      <c r="EY369" s="223">
        <f t="shared" ca="1" si="745"/>
        <v>2.7016574129650351E-3</v>
      </c>
      <c r="EZ369" s="223">
        <f t="shared" ca="1" si="746"/>
        <v>2.7076113321666271E-3</v>
      </c>
      <c r="FA369" s="223">
        <f t="shared" ca="1" si="747"/>
        <v>2.6095132663189842E-3</v>
      </c>
      <c r="FB369" s="223">
        <f t="shared" ca="1" si="748"/>
        <v>2.4111330690786037E-3</v>
      </c>
      <c r="FC369" s="223">
        <f t="shared" ca="1" si="749"/>
        <v>2.1200943801725296E-3</v>
      </c>
      <c r="FD369" s="223">
        <f t="shared" ca="1" si="750"/>
        <v>1.7475816531990567E-3</v>
      </c>
      <c r="FE369" s="223">
        <f t="shared" ca="1" si="751"/>
        <v>1.3079103433482264E-3</v>
      </c>
      <c r="FF369" s="223">
        <f t="shared" ca="1" si="752"/>
        <v>8.1797677248709511E-4</v>
      </c>
      <c r="FG369" s="223">
        <f t="shared" ca="1" si="753"/>
        <v>2.9660881298594361E-4</v>
      </c>
      <c r="FH369" s="223">
        <f t="shared" ca="1" si="754"/>
        <v>-2.361576568581284E-4</v>
      </c>
      <c r="FI369" s="223">
        <f t="shared" ca="1" si="755"/>
        <v>-7.5984872038787265E-4</v>
      </c>
      <c r="FJ369" s="223">
        <f t="shared" ca="1" si="756"/>
        <v>-1.254339223721183E-3</v>
      </c>
      <c r="FK369" s="223">
        <f t="shared" ca="1" si="757"/>
        <v>-1.7006261741284298E-3</v>
      </c>
      <c r="FL369" s="223">
        <f t="shared" ca="1" si="758"/>
        <v>-2.0815590143860667E-3</v>
      </c>
      <c r="FM369" s="223">
        <f t="shared" ca="1" si="759"/>
        <v>-2.3824987090725921E-3</v>
      </c>
      <c r="FN369" s="223">
        <f t="shared" ca="1" si="760"/>
        <v>-2.5918803144901279E-3</v>
      </c>
      <c r="FO369" s="223">
        <f t="shared" ca="1" si="761"/>
        <v>-2.7016574129650342E-3</v>
      </c>
      <c r="FP369" s="223">
        <f t="shared" ca="1" si="762"/>
        <v>-2.7076113321666262E-3</v>
      </c>
      <c r="FQ369" s="223">
        <f t="shared" ca="1" si="763"/>
        <v>-2.6095132663189816E-3</v>
      </c>
      <c r="FR369" s="223">
        <f t="shared" ca="1" si="764"/>
        <v>-2.4111330690785994E-3</v>
      </c>
      <c r="FS369" s="223">
        <f t="shared" ca="1" si="765"/>
        <v>-2.1200943801725301E-3</v>
      </c>
      <c r="FT369" s="223">
        <f t="shared" ca="1" si="766"/>
        <v>-1.7475816531990569E-3</v>
      </c>
      <c r="FU369" s="223">
        <f t="shared" ca="1" si="767"/>
        <v>-1.3079103433482268E-3</v>
      </c>
      <c r="FV369" s="223">
        <f t="shared" ca="1" si="768"/>
        <v>-8.1797677248709555E-4</v>
      </c>
      <c r="FW369" s="223">
        <f t="shared" ca="1" si="769"/>
        <v>-2.9660881298594404E-4</v>
      </c>
      <c r="FX369" s="223">
        <f t="shared" ca="1" si="770"/>
        <v>2.3615765685811843E-4</v>
      </c>
      <c r="FY369" s="223">
        <f t="shared" ca="1" si="771"/>
        <v>7.5984872038786333E-4</v>
      </c>
      <c r="FZ369" s="223">
        <f t="shared" ca="1" si="772"/>
        <v>1.2543392237211743E-3</v>
      </c>
      <c r="GA369" s="223">
        <f t="shared" ca="1" si="773"/>
        <v>1.7006261741284367E-3</v>
      </c>
      <c r="GB369" s="223">
        <f t="shared" ca="1" si="774"/>
        <v>2.0815590143860728E-3</v>
      </c>
      <c r="GC369" s="223">
        <f t="shared" ca="1" si="775"/>
        <v>2.3824987090725969E-3</v>
      </c>
      <c r="GD369" s="223">
        <f t="shared" ca="1" si="776"/>
        <v>2.5918803144901305E-3</v>
      </c>
      <c r="GE369" s="223">
        <f t="shared" ca="1" si="777"/>
        <v>2.7016574129650351E-3</v>
      </c>
      <c r="GF369" s="223">
        <f t="shared" ca="1" si="778"/>
        <v>2.7076113321666271E-3</v>
      </c>
      <c r="GG369" s="223">
        <f t="shared" ca="1" si="779"/>
        <v>2.6095132663189846E-3</v>
      </c>
      <c r="GH369" s="223">
        <f t="shared" ca="1" si="780"/>
        <v>2.4111330690786037E-3</v>
      </c>
      <c r="GI369" s="223">
        <f t="shared" ca="1" si="781"/>
        <v>2.1200943801725361E-3</v>
      </c>
      <c r="GJ369" s="223">
        <f t="shared" ca="1" si="782"/>
        <v>1.7475816531990647E-3</v>
      </c>
      <c r="GK369" s="223">
        <f t="shared" ca="1" si="783"/>
        <v>1.3079103433482186E-3</v>
      </c>
      <c r="GL369" s="223">
        <f t="shared" ca="1" si="784"/>
        <v>8.1797677248708655E-4</v>
      </c>
      <c r="GM369" s="223">
        <f t="shared" ca="1" si="785"/>
        <v>2.9660881298593472E-4</v>
      </c>
      <c r="GN369" s="223">
        <f t="shared" ca="1" si="786"/>
        <v>-2.3615765685812765E-4</v>
      </c>
      <c r="GO369" s="223">
        <f t="shared" ca="1" si="787"/>
        <v>-7.59848720387872E-4</v>
      </c>
      <c r="GP369" s="223">
        <f t="shared" ca="1" si="788"/>
        <v>-1.2543392237211826E-3</v>
      </c>
      <c r="GQ369" s="223">
        <f t="shared" ca="1" si="789"/>
        <v>-1.7006261741284291E-3</v>
      </c>
      <c r="GR369" s="223">
        <f t="shared" ca="1" si="790"/>
        <v>-2.0815590143860663E-3</v>
      </c>
      <c r="GS369" s="223">
        <f t="shared" ca="1" si="791"/>
        <v>-2.3824987090725917E-3</v>
      </c>
      <c r="GT369" s="223">
        <f t="shared" ca="1" si="792"/>
        <v>-2.5918803144901275E-3</v>
      </c>
      <c r="GU369" s="223">
        <f t="shared" ca="1" si="793"/>
        <v>-2.7016574129650342E-3</v>
      </c>
      <c r="GV369" s="223">
        <f t="shared" ca="1" si="794"/>
        <v>-2.7076113321666262E-3</v>
      </c>
      <c r="GW369" s="223">
        <f t="shared" ca="1" si="795"/>
        <v>-2.609513266318982E-3</v>
      </c>
      <c r="GX369" s="223">
        <f t="shared" ca="1" si="796"/>
        <v>-2.4111330690785994E-3</v>
      </c>
      <c r="GY369" s="223">
        <f t="shared" ca="1" si="797"/>
        <v>-2.1200943801725301E-3</v>
      </c>
      <c r="GZ369" s="223">
        <f t="shared" ca="1" si="798"/>
        <v>-1.7475816531990578E-3</v>
      </c>
      <c r="HA369" s="223">
        <f t="shared" ca="1" si="799"/>
        <v>-1.3079103433482273E-3</v>
      </c>
      <c r="HB369" s="223">
        <f t="shared" ca="1" si="800"/>
        <v>-8.1797677248709598E-4</v>
      </c>
      <c r="HC369" s="223">
        <f t="shared" ca="1" si="801"/>
        <v>-2.966088129859447E-4</v>
      </c>
      <c r="HD369" s="223">
        <f t="shared" ca="1" si="802"/>
        <v>2.3615765685811767E-4</v>
      </c>
      <c r="HE369" s="223">
        <f t="shared" ca="1" si="803"/>
        <v>7.5984872038786246E-4</v>
      </c>
      <c r="HF369" s="223">
        <f t="shared" ca="1" si="804"/>
        <v>1.2543392237211908E-3</v>
      </c>
      <c r="HG369" s="223">
        <f t="shared" ca="1" si="805"/>
        <v>1.7006261741284363E-3</v>
      </c>
      <c r="HH369" s="223">
        <f t="shared" ca="1" si="806"/>
        <v>2.0815590143860724E-3</v>
      </c>
      <c r="HI369" s="223">
        <f t="shared" ca="1" si="807"/>
        <v>2.3824987090725965E-3</v>
      </c>
      <c r="HJ369" s="223">
        <f t="shared" ca="1" si="808"/>
        <v>2.5918803144901301E-3</v>
      </c>
      <c r="HK369" s="223">
        <f t="shared" ca="1" si="809"/>
        <v>2.7016574129650355E-3</v>
      </c>
      <c r="HL369" s="223">
        <f t="shared" ca="1" si="810"/>
        <v>2.7076113321666271E-3</v>
      </c>
      <c r="HM369" s="223">
        <f t="shared" ca="1" si="811"/>
        <v>2.609513266318985E-3</v>
      </c>
      <c r="HN369" s="223">
        <f t="shared" ca="1" si="812"/>
        <v>2.4111330690786041E-3</v>
      </c>
      <c r="HO369" s="223">
        <f t="shared" ca="1" si="813"/>
        <v>2.1200943801725366E-3</v>
      </c>
      <c r="HP369" s="223">
        <f t="shared" ca="1" si="814"/>
        <v>1.7475816531990654E-3</v>
      </c>
      <c r="HQ369" s="223">
        <f t="shared" ca="1" si="815"/>
        <v>1.3079103433482192E-3</v>
      </c>
      <c r="HR369" s="223">
        <f t="shared" ca="1" si="816"/>
        <v>8.1797677248708709E-4</v>
      </c>
      <c r="HS369" s="223">
        <f t="shared" ca="1" si="817"/>
        <v>2.9660881298593537E-4</v>
      </c>
      <c r="HT369" s="223">
        <f t="shared" ca="1" si="818"/>
        <v>-2.361576568581271E-4</v>
      </c>
      <c r="HU369" s="223">
        <f t="shared" ca="1" si="819"/>
        <v>-7.5984872038787135E-4</v>
      </c>
      <c r="HV369" s="223">
        <f t="shared" ca="1" si="820"/>
        <v>-1.2543392237211819E-3</v>
      </c>
      <c r="HW369" s="223">
        <f t="shared" ca="1" si="821"/>
        <v>-1.7006261741284285E-3</v>
      </c>
      <c r="HX369" s="223">
        <f t="shared" ca="1" si="822"/>
        <v>-2.0815590143860659E-3</v>
      </c>
      <c r="HY369" s="223">
        <f t="shared" ca="1" si="823"/>
        <v>-2.3824987090725917E-3</v>
      </c>
      <c r="HZ369" s="223">
        <f t="shared" ca="1" si="824"/>
        <v>-2.591880314490127E-3</v>
      </c>
      <c r="IA369" s="223">
        <f t="shared" ca="1" si="825"/>
        <v>-2.7016574129650342E-3</v>
      </c>
      <c r="IB369" s="223">
        <f t="shared" ca="1" si="826"/>
        <v>-2.7076113321666262E-3</v>
      </c>
      <c r="IC369" s="223">
        <f t="shared" ca="1" si="827"/>
        <v>-2.609513266318982E-3</v>
      </c>
      <c r="ID369" s="223">
        <f t="shared" ca="1" si="828"/>
        <v>-2.4111330690785998E-3</v>
      </c>
      <c r="IE369" s="223">
        <f t="shared" ca="1" si="829"/>
        <v>7.1509816994350789E-4</v>
      </c>
      <c r="IF369" s="223">
        <f t="shared" ca="1" si="830"/>
        <v>-1.747581653199058E-3</v>
      </c>
      <c r="IG369" s="223">
        <f t="shared" ca="1" si="831"/>
        <v>-1.3079103433482279E-3</v>
      </c>
      <c r="IH369" s="223">
        <f t="shared" ca="1" si="832"/>
        <v>-8.1797677248709674E-4</v>
      </c>
      <c r="II369" s="223">
        <f t="shared" ca="1" si="833"/>
        <v>-2.9660881298594556E-4</v>
      </c>
      <c r="IJ369" s="223">
        <f t="shared" ca="1" si="834"/>
        <v>2.3615765685811691E-4</v>
      </c>
      <c r="IK369" s="223">
        <f t="shared" ca="1" si="835"/>
        <v>7.5984872038786192E-4</v>
      </c>
      <c r="IL369" s="223">
        <f t="shared" ca="1" si="836"/>
        <v>1.254339223721173E-3</v>
      </c>
      <c r="IM369" s="223">
        <f t="shared" ca="1" si="837"/>
        <v>1.7006261741284358E-3</v>
      </c>
      <c r="IN369" s="223">
        <f t="shared" ca="1" si="838"/>
        <v>2.0815590143860719E-3</v>
      </c>
      <c r="IO369" s="223">
        <f t="shared" ca="1" si="839"/>
        <v>2.382498709072596E-3</v>
      </c>
      <c r="IP369" s="223">
        <f t="shared" ca="1" si="840"/>
        <v>2.5918803144901301E-3</v>
      </c>
      <c r="IQ369" s="223">
        <f t="shared" ca="1" si="841"/>
        <v>2.7016574129650351E-3</v>
      </c>
      <c r="IR369" s="223">
        <f t="shared" ca="1" si="842"/>
        <v>2.7076113321666271E-3</v>
      </c>
      <c r="IS369" s="223">
        <f t="shared" ca="1" si="843"/>
        <v>2.609513266318985E-3</v>
      </c>
      <c r="IT369" s="223">
        <f t="shared" ca="1" si="844"/>
        <v>2.4111330690786046E-3</v>
      </c>
      <c r="IU369" s="223">
        <f t="shared" ca="1" si="845"/>
        <v>2.120094380172537E-3</v>
      </c>
      <c r="IV369" s="223">
        <f t="shared" ca="1" si="846"/>
        <v>1.7475816531990658E-3</v>
      </c>
      <c r="IW369" s="223">
        <f t="shared" ca="1" si="847"/>
        <v>1.3079103433482199E-3</v>
      </c>
      <c r="IX369" s="223">
        <f t="shared" ca="1" si="848"/>
        <v>8.1797677248708785E-4</v>
      </c>
      <c r="IY369" s="223">
        <f t="shared" ca="1" si="849"/>
        <v>2.9660881298593624E-4</v>
      </c>
      <c r="IZ369" s="223">
        <f t="shared" ca="1" si="850"/>
        <v>-2.3615765685812634E-4</v>
      </c>
      <c r="JA369" s="223">
        <f t="shared" ca="1" si="851"/>
        <v>-7.5984872038787092E-4</v>
      </c>
      <c r="JB369" s="223">
        <f t="shared" ca="1" si="852"/>
        <v>-1.2543392237211813E-3</v>
      </c>
    </row>
    <row r="370" spans="2:262">
      <c r="B370" s="230">
        <v>9</v>
      </c>
      <c r="C370" s="229">
        <f t="shared" si="853"/>
        <v>1.7578124999999999E-4</v>
      </c>
      <c r="D370" s="226">
        <f t="shared" ca="1" si="597"/>
        <v>24.467455055999785</v>
      </c>
      <c r="E370" s="225">
        <f ca="1">O361</f>
        <v>0.46745505599978721</v>
      </c>
      <c r="F370" s="224">
        <v>9</v>
      </c>
      <c r="G370" s="223">
        <f t="shared" ca="1" si="854"/>
        <v>1.9543627129961647E-2</v>
      </c>
      <c r="H370" s="223">
        <f t="shared" ca="1" si="598"/>
        <v>2.4443898857444725E-2</v>
      </c>
      <c r="I370" s="223">
        <f t="shared" ca="1" si="599"/>
        <v>2.8156301233348696E-2</v>
      </c>
      <c r="J370" s="223">
        <f t="shared" ca="1" si="600"/>
        <v>3.0500427317324819E-2</v>
      </c>
      <c r="K370" s="223">
        <f t="shared" ca="1" si="601"/>
        <v>3.1362362567849598E-2</v>
      </c>
      <c r="L370" s="223">
        <f t="shared" ca="1" si="602"/>
        <v>3.0700220603658124E-2</v>
      </c>
      <c r="M370" s="223">
        <f t="shared" ca="1" si="603"/>
        <v>2.8546178703434306E-2</v>
      </c>
      <c r="N370" s="223">
        <f t="shared" ca="1" si="604"/>
        <v>2.5004914127144541E-2</v>
      </c>
      <c r="O370" s="223">
        <f t="shared" ca="1" si="605"/>
        <v>2.0248517247136541E-2</v>
      </c>
      <c r="P370" s="223">
        <f t="shared" ca="1" si="606"/>
        <v>1.4508128689161463E-2</v>
      </c>
      <c r="Q370" s="223">
        <f t="shared" ca="1" si="607"/>
        <v>8.0627068826393065E-3</v>
      </c>
      <c r="R370" s="223">
        <f t="shared" ca="1" si="608"/>
        <v>1.225471869373506E-3</v>
      </c>
      <c r="S370" s="223">
        <f t="shared" ca="1" si="609"/>
        <v>-5.6713158561392677E-3</v>
      </c>
      <c r="T370" s="223">
        <f t="shared" ca="1" si="610"/>
        <v>-1.2292501791286235E-2</v>
      </c>
      <c r="U370" s="223">
        <f t="shared" ca="1" si="611"/>
        <v>-1.8316324506381536E-2</v>
      </c>
      <c r="V370" s="223">
        <f t="shared" ca="1" si="612"/>
        <v>-2.3450051879420505E-2</v>
      </c>
      <c r="W370" s="223">
        <f t="shared" ca="1" si="613"/>
        <v>-2.7444206630147634E-2</v>
      </c>
      <c r="X370" s="223">
        <f t="shared" ca="1" si="614"/>
        <v>-3.01046898530846E-2</v>
      </c>
      <c r="Y370" s="223">
        <f t="shared" ca="1" si="615"/>
        <v>-3.1302213397460213E-2</v>
      </c>
      <c r="Z370" s="223">
        <f t="shared" ca="1" si="616"/>
        <v>-3.0978582720560383E-2</v>
      </c>
      <c r="AA370" s="223">
        <f t="shared" ca="1" si="617"/>
        <v>-2.9149524894590832E-2</v>
      </c>
      <c r="AB370" s="223">
        <f t="shared" ca="1" si="618"/>
        <v>-2.5903924337966393E-2</v>
      </c>
      <c r="AC370" s="223">
        <f t="shared" ca="1" si="619"/>
        <v>-2.1399503411230564E-2</v>
      </c>
      <c r="AD370" s="223">
        <f t="shared" ca="1" si="620"/>
        <v>-1.5855157782242432E-2</v>
      </c>
      <c r="AE370" s="223">
        <f t="shared" ca="1" si="621"/>
        <v>-9.5403190292312201E-3</v>
      </c>
      <c r="AF370" s="223">
        <f t="shared" ca="1" si="622"/>
        <v>-2.7618614138935817E-3</v>
      </c>
      <c r="AG370" s="223">
        <f t="shared" ca="1" si="623"/>
        <v>4.1508109004168396E-3</v>
      </c>
      <c r="AH370" s="223">
        <f t="shared" ca="1" si="624"/>
        <v>1.0861771487741288E-2</v>
      </c>
      <c r="AI370" s="223">
        <f t="shared" ca="1" si="625"/>
        <v>1.7044896252744999E-2</v>
      </c>
      <c r="AJ370" s="223">
        <f t="shared" ca="1" si="626"/>
        <v>2.2399711672436793E-2</v>
      </c>
      <c r="AK370" s="223">
        <f t="shared" ca="1" si="627"/>
        <v>2.6665996529345943E-2</v>
      </c>
      <c r="AL370" s="223">
        <f t="shared" ca="1" si="628"/>
        <v>2.9636427554128895E-2</v>
      </c>
      <c r="AM370" s="223">
        <f t="shared" ca="1" si="629"/>
        <v>3.1166654453246262E-2</v>
      </c>
      <c r="AN370" s="223">
        <f t="shared" ca="1" si="630"/>
        <v>3.1182314718285437E-2</v>
      </c>
      <c r="AO370" s="223">
        <f t="shared" ca="1" si="631"/>
        <v>2.9682647327079453E-2</v>
      </c>
      <c r="AP370" s="223">
        <f t="shared" ca="1" si="632"/>
        <v>2.6740529726142298E-2</v>
      </c>
      <c r="AQ370" s="223">
        <f t="shared" ca="1" si="633"/>
        <v>2.2498936297231799E-2</v>
      </c>
      <c r="AR370" s="223">
        <f t="shared" ca="1" si="634"/>
        <v>1.7163990411478158E-2</v>
      </c>
      <c r="AS370" s="223">
        <f t="shared" ca="1" si="635"/>
        <v>1.0994947711648441E-2</v>
      </c>
      <c r="AT370" s="223">
        <f t="shared" ca="1" si="636"/>
        <v>4.2915973923570959E-3</v>
      </c>
      <c r="AU370" s="223">
        <f t="shared" ca="1" si="637"/>
        <v>-2.6203062776672132E-3</v>
      </c>
      <c r="AV370" s="223">
        <f t="shared" ca="1" si="638"/>
        <v>-9.4048742253035524E-3</v>
      </c>
      <c r="AW370" s="223">
        <f t="shared" ca="1" si="639"/>
        <v>-1.5732405351079049E-2</v>
      </c>
      <c r="AX370" s="223">
        <f t="shared" ca="1" si="640"/>
        <v>-2.1295408598051194E-2</v>
      </c>
      <c r="AY370" s="223">
        <f t="shared" ca="1" si="641"/>
        <v>-2.5823545707239604E-2</v>
      </c>
      <c r="AZ370" s="223">
        <f t="shared" ca="1" si="642"/>
        <v>-2.9096768505350812E-2</v>
      </c>
      <c r="BA370" s="223">
        <f t="shared" ca="1" si="643"/>
        <v>-3.0956012308577915E-2</v>
      </c>
      <c r="BB370" s="223">
        <f t="shared" ca="1" si="644"/>
        <v>-3.1310925788605941E-2</v>
      </c>
      <c r="BC370" s="223">
        <f t="shared" ca="1" si="645"/>
        <v>-3.0144261662264308E-2</v>
      </c>
      <c r="BD370" s="223">
        <f t="shared" ca="1" si="646"/>
        <v>-2.7512714836014134E-2</v>
      </c>
      <c r="BE370" s="223">
        <f t="shared" ca="1" si="647"/>
        <v>-2.3544167275018929E-2</v>
      </c>
      <c r="BF370" s="223">
        <f t="shared" ca="1" si="648"/>
        <v>-1.8431473484424636E-2</v>
      </c>
      <c r="BG370" s="223">
        <f t="shared" ca="1" si="649"/>
        <v>-1.2423088601984621E-2</v>
      </c>
      <c r="BH370" s="223">
        <f t="shared" ca="1" si="650"/>
        <v>-5.810994536802885E-3</v>
      </c>
      <c r="BI370" s="223">
        <f t="shared" ca="1" si="651"/>
        <v>1.0834891075829634E-3</v>
      </c>
      <c r="BJ370" s="223">
        <f t="shared" ca="1" si="652"/>
        <v>7.9253197970873684E-3</v>
      </c>
      <c r="BK370" s="223">
        <f t="shared" ca="1" si="653"/>
        <v>1.4382013706926367E-2</v>
      </c>
      <c r="BL370" s="223">
        <f t="shared" ca="1" si="654"/>
        <v>2.0139803019095327E-2</v>
      </c>
      <c r="BM370" s="223">
        <f t="shared" ca="1" si="655"/>
        <v>2.4918883701649082E-2</v>
      </c>
      <c r="BN370" s="223">
        <f t="shared" ca="1" si="656"/>
        <v>2.8487012792667431E-2</v>
      </c>
      <c r="BO370" s="223">
        <f t="shared" ca="1" si="657"/>
        <v>3.0670794418831766E-2</v>
      </c>
      <c r="BP370" s="223">
        <f t="shared" ca="1" si="658"/>
        <v>3.1364106096188504E-2</v>
      </c>
      <c r="BQ370" s="223">
        <f t="shared" ca="1" si="659"/>
        <v>3.0533255830779267E-2</v>
      </c>
      <c r="BR370" s="223">
        <f t="shared" ca="1" si="660"/>
        <v>2.8218619406016807E-2</v>
      </c>
      <c r="BS370" s="223">
        <f t="shared" ca="1" si="661"/>
        <v>2.4532678291615043E-2</v>
      </c>
      <c r="BT370" s="223">
        <f t="shared" ca="1" si="662"/>
        <v>1.9654553523340723E-2</v>
      </c>
      <c r="BU370" s="223">
        <f t="shared" ca="1" si="663"/>
        <v>1.3821301183744574E-2</v>
      </c>
      <c r="BV370" s="223">
        <f t="shared" ca="1" si="664"/>
        <v>7.3163924864265099E-3</v>
      </c>
      <c r="BW370" s="223">
        <f t="shared" ca="1" si="665"/>
        <v>4.5593828266389178E-4</v>
      </c>
      <c r="BX370" s="223">
        <f t="shared" ca="1" si="666"/>
        <v>-6.426672579303975E-3</v>
      </c>
      <c r="BY370" s="223">
        <f t="shared" ca="1" si="667"/>
        <v>-1.2996974532038024E-2</v>
      </c>
      <c r="BZ370" s="223">
        <f t="shared" ca="1" si="668"/>
        <v>-1.8935678890628097E-2</v>
      </c>
      <c r="CA370" s="223">
        <f t="shared" ca="1" si="669"/>
        <v>-2.3954189922584884E-2</v>
      </c>
      <c r="CB370" s="223">
        <f t="shared" ca="1" si="670"/>
        <v>-2.7808629370998879E-2</v>
      </c>
      <c r="CC370" s="223">
        <f t="shared" ca="1" si="671"/>
        <v>-3.0311687898886351E-2</v>
      </c>
      <c r="CD370" s="223">
        <f t="shared" ca="1" si="672"/>
        <v>-3.1341727525014101E-2</v>
      </c>
      <c r="CE370" s="223">
        <f t="shared" ca="1" si="673"/>
        <v>-3.0848692711600539E-2</v>
      </c>
      <c r="CF370" s="223">
        <f t="shared" ca="1" si="674"/>
        <v>-2.8856542850211241E-2</v>
      </c>
      <c r="CG370" s="223">
        <f t="shared" ca="1" si="675"/>
        <v>-2.5462087937397855E-2</v>
      </c>
      <c r="CH370" s="223">
        <f t="shared" ca="1" si="676"/>
        <v>-2.0830284021283514E-2</v>
      </c>
      <c r="CI370" s="223">
        <f t="shared" ca="1" si="677"/>
        <v>-1.5186217040349934E-2</v>
      </c>
      <c r="CJ370" s="223">
        <f t="shared" ca="1" si="678"/>
        <v>-8.8041646057100409E-3</v>
      </c>
      <c r="CK370" s="223">
        <f t="shared" ca="1" si="679"/>
        <v>-1.9942672776523899E-3</v>
      </c>
      <c r="CL370" s="223">
        <f t="shared" ca="1" si="680"/>
        <v>4.9125429443670019E-3</v>
      </c>
      <c r="CM370" s="223">
        <f t="shared" ca="1" si="681"/>
        <v>1.1580624507101537E-2</v>
      </c>
      <c r="CN370" s="223">
        <f t="shared" ca="1" si="682"/>
        <v>1.7685937053143808E-2</v>
      </c>
      <c r="CO370" s="223">
        <f t="shared" ca="1" si="683"/>
        <v>2.2931788401857875E-2</v>
      </c>
      <c r="CP370" s="223">
        <f t="shared" ca="1" si="684"/>
        <v>2.7063252525427368E-2</v>
      </c>
      <c r="CQ370" s="223">
        <f t="shared" ca="1" si="685"/>
        <v>2.9879557867802206E-2</v>
      </c>
      <c r="CR370" s="223">
        <f t="shared" ca="1" si="686"/>
        <v>3.124384398702083E-2</v>
      </c>
      <c r="CS370" s="223">
        <f t="shared" ca="1" si="687"/>
        <v>3.1089812389653193E-2</v>
      </c>
      <c r="CT370" s="223">
        <f t="shared" ca="1" si="688"/>
        <v>2.9424948355144896E-2</v>
      </c>
      <c r="CU370" s="223">
        <f t="shared" ca="1" si="689"/>
        <v>2.6330157183123912E-2</v>
      </c>
      <c r="CV370" s="223">
        <f t="shared" ca="1" si="690"/>
        <v>2.1955832540501687E-2</v>
      </c>
      <c r="CW370" s="223">
        <f t="shared" ca="1" si="691"/>
        <v>1.6514547969949472E-2</v>
      </c>
      <c r="CX370" s="223">
        <f t="shared" ca="1" si="692"/>
        <v>1.0270726721304722E-2</v>
      </c>
      <c r="CY370" s="223">
        <f t="shared" ca="1" si="693"/>
        <v>3.5277919080917257E-3</v>
      </c>
      <c r="CZ370" s="223">
        <f t="shared" ca="1" si="694"/>
        <v>-3.3865785631890487E-3</v>
      </c>
      <c r="DA370" s="223">
        <f t="shared" ca="1" si="695"/>
        <v>-1.0136375743384586E-2</v>
      </c>
      <c r="DB370" s="223">
        <f t="shared" ca="1" si="696"/>
        <v>-1.6393588244193274E-2</v>
      </c>
      <c r="DC370" s="223">
        <f t="shared" ca="1" si="697"/>
        <v>-2.1854142194283423E-2</v>
      </c>
      <c r="DD370" s="223">
        <f t="shared" ca="1" si="698"/>
        <v>-2.6252677934061081E-2</v>
      </c>
      <c r="DE370" s="223">
        <f t="shared" ca="1" si="699"/>
        <v>-2.9375445364674346E-2</v>
      </c>
      <c r="DF370" s="223">
        <f t="shared" ca="1" si="700"/>
        <v>-3.1070691292225314E-2</v>
      </c>
      <c r="DG370" s="223">
        <f t="shared" ca="1" si="701"/>
        <v>-3.1256033986513235E-2</v>
      </c>
      <c r="DH370" s="223">
        <f t="shared" ca="1" si="702"/>
        <v>-2.9922466582169887E-2</v>
      </c>
      <c r="DI370" s="223">
        <f t="shared" ca="1" si="703"/>
        <v>-2.7134794773946487E-2</v>
      </c>
      <c r="DJ370" s="223">
        <f t="shared" ca="1" si="704"/>
        <v>-2.3028487536025901E-2</v>
      </c>
      <c r="DK370" s="223">
        <f t="shared" ca="1" si="705"/>
        <v>-1.780309390698594E-2</v>
      </c>
      <c r="DL370" s="223">
        <f t="shared" ca="1" si="706"/>
        <v>-1.1712545756618266E-2</v>
      </c>
      <c r="DM370" s="223">
        <f t="shared" ca="1" si="707"/>
        <v>-5.0528177788265044E-3</v>
      </c>
      <c r="DN370" s="223">
        <f t="shared" ca="1" si="708"/>
        <v>1.8524556176232367E-3</v>
      </c>
      <c r="DO370" s="223">
        <f t="shared" ca="1" si="709"/>
        <v>8.6677075626600576E-3</v>
      </c>
      <c r="DP370" s="223">
        <f t="shared" ca="1" si="710"/>
        <v>1.5061745845253832E-2</v>
      </c>
      <c r="DQ370" s="223">
        <f t="shared" ca="1" si="711"/>
        <v>2.0723847443966086E-2</v>
      </c>
      <c r="DR370" s="223">
        <f t="shared" ca="1" si="712"/>
        <v>2.5378858342088632E-2</v>
      </c>
      <c r="DS370" s="223">
        <f t="shared" ca="1" si="713"/>
        <v>2.8800564840677896E-2</v>
      </c>
      <c r="DT370" s="223">
        <f t="shared" ca="1" si="714"/>
        <v>3.0822686580635673E-2</v>
      </c>
      <c r="DU370" s="223">
        <f t="shared" ca="1" si="715"/>
        <v>3.1346957059794518E-2</v>
      </c>
      <c r="DV370" s="223">
        <f t="shared" ca="1" si="716"/>
        <v>3.0347898966299931E-2</v>
      </c>
      <c r="DW370" s="223">
        <f t="shared" ca="1" si="717"/>
        <v>2.7874062267431256E-2</v>
      </c>
      <c r="DX370" s="223">
        <f t="shared" ca="1" si="718"/>
        <v>2.4045664888018622E-2</v>
      </c>
      <c r="DY370" s="223">
        <f t="shared" ca="1" si="719"/>
        <v>1.9048750631433527E-2</v>
      </c>
      <c r="DZ370" s="223">
        <f t="shared" ca="1" si="720"/>
        <v>1.3126148243306376E-2</v>
      </c>
      <c r="EA370" s="223">
        <f t="shared" ca="1" si="721"/>
        <v>6.5656709689574135E-3</v>
      </c>
      <c r="EB370" s="223">
        <f t="shared" ca="1" si="722"/>
        <v>-3.1386994421851201E-4</v>
      </c>
      <c r="EC370" s="223">
        <f t="shared" ca="1" si="723"/>
        <v>-7.1781581152156751E-3</v>
      </c>
      <c r="ED370" s="223">
        <f t="shared" ca="1" si="724"/>
        <v>-1.3693618381319949E-2</v>
      </c>
      <c r="EE370" s="223">
        <f t="shared" ca="1" si="725"/>
        <v>-1.9543627129961577E-2</v>
      </c>
      <c r="EF370" s="223">
        <f t="shared" ca="1" si="726"/>
        <v>-2.4443898857444704E-2</v>
      </c>
      <c r="EG370" s="223">
        <f t="shared" ca="1" si="727"/>
        <v>-2.8156301233348661E-2</v>
      </c>
      <c r="EH370" s="223">
        <f t="shared" ca="1" si="728"/>
        <v>-3.0500427317324816E-2</v>
      </c>
      <c r="EI370" s="223">
        <f t="shared" ca="1" si="729"/>
        <v>-3.1362362567849598E-2</v>
      </c>
      <c r="EJ370" s="223">
        <f t="shared" ca="1" si="730"/>
        <v>-3.0700220603658124E-2</v>
      </c>
      <c r="EK370" s="223">
        <f t="shared" ca="1" si="731"/>
        <v>-2.854617870343433E-2</v>
      </c>
      <c r="EL370" s="223">
        <f t="shared" ca="1" si="732"/>
        <v>-2.5004914127144541E-2</v>
      </c>
      <c r="EM370" s="223">
        <f t="shared" ca="1" si="733"/>
        <v>-2.0248517247136576E-2</v>
      </c>
      <c r="EN370" s="223">
        <f t="shared" ca="1" si="734"/>
        <v>-1.4508128689161459E-2</v>
      </c>
      <c r="EO370" s="223">
        <f t="shared" ca="1" si="735"/>
        <v>-8.062706882639355E-3</v>
      </c>
      <c r="EP370" s="223">
        <f t="shared" ca="1" si="736"/>
        <v>-1.2254718693734869E-3</v>
      </c>
      <c r="EQ370" s="223">
        <f t="shared" ca="1" si="737"/>
        <v>5.671315856139233E-3</v>
      </c>
      <c r="ER370" s="223">
        <f t="shared" ca="1" si="738"/>
        <v>1.2292501791286152E-2</v>
      </c>
      <c r="ES370" s="223">
        <f t="shared" ca="1" si="739"/>
        <v>1.8316324506381518E-2</v>
      </c>
      <c r="ET370" s="223">
        <f t="shared" ca="1" si="740"/>
        <v>2.3450051879420453E-2</v>
      </c>
      <c r="EU370" s="223">
        <f t="shared" ca="1" si="741"/>
        <v>2.7444206630147624E-2</v>
      </c>
      <c r="EV370" s="223">
        <f t="shared" ca="1" si="742"/>
        <v>3.010468985308461E-2</v>
      </c>
      <c r="EW370" s="223">
        <f t="shared" ca="1" si="743"/>
        <v>3.1302213397460199E-2</v>
      </c>
      <c r="EX370" s="223">
        <f t="shared" ca="1" si="744"/>
        <v>3.0978582720560394E-2</v>
      </c>
      <c r="EY370" s="223">
        <f t="shared" ca="1" si="745"/>
        <v>2.9149524894590835E-2</v>
      </c>
      <c r="EZ370" s="223">
        <f t="shared" ca="1" si="746"/>
        <v>2.5903924337966365E-2</v>
      </c>
      <c r="FA370" s="223">
        <f t="shared" ca="1" si="747"/>
        <v>2.1399503411230633E-2</v>
      </c>
      <c r="FB370" s="223">
        <f t="shared" ca="1" si="748"/>
        <v>1.585515778224246E-2</v>
      </c>
      <c r="FC370" s="223">
        <f t="shared" ca="1" si="749"/>
        <v>9.5403190292311958E-3</v>
      </c>
      <c r="FD370" s="223">
        <f t="shared" ca="1" si="750"/>
        <v>2.7618614138937275E-3</v>
      </c>
      <c r="FE370" s="223">
        <f t="shared" ca="1" si="751"/>
        <v>-4.1508109004167511E-3</v>
      </c>
      <c r="FF370" s="223">
        <f t="shared" ca="1" si="752"/>
        <v>-1.0861771487741256E-2</v>
      </c>
      <c r="FG370" s="223">
        <f t="shared" ca="1" si="753"/>
        <v>-1.7044896252745041E-2</v>
      </c>
      <c r="FH370" s="223">
        <f t="shared" ca="1" si="754"/>
        <v>-2.2399711672436713E-2</v>
      </c>
      <c r="FI370" s="223">
        <f t="shared" ca="1" si="755"/>
        <v>-2.6665996529345908E-2</v>
      </c>
      <c r="FJ370" s="223">
        <f t="shared" ca="1" si="756"/>
        <v>-2.9636427554128895E-2</v>
      </c>
      <c r="FK370" s="223">
        <f t="shared" ca="1" si="757"/>
        <v>-3.1166654453246262E-2</v>
      </c>
      <c r="FL370" s="223">
        <f t="shared" ca="1" si="758"/>
        <v>-3.1182314718285448E-2</v>
      </c>
      <c r="FM370" s="223">
        <f t="shared" ca="1" si="759"/>
        <v>-2.9682647327079474E-2</v>
      </c>
      <c r="FN370" s="223">
        <f t="shared" ca="1" si="760"/>
        <v>-2.6740529726142291E-2</v>
      </c>
      <c r="FO370" s="223">
        <f t="shared" ca="1" si="761"/>
        <v>-2.2498936297231743E-2</v>
      </c>
      <c r="FP370" s="223">
        <f t="shared" ca="1" si="762"/>
        <v>-1.7163990411478237E-2</v>
      </c>
      <c r="FQ370" s="223">
        <f t="shared" ca="1" si="763"/>
        <v>-1.0994947711648472E-2</v>
      </c>
      <c r="FR370" s="223">
        <f t="shared" ca="1" si="764"/>
        <v>-4.2915973923570716E-3</v>
      </c>
      <c r="FS370" s="223">
        <f t="shared" ca="1" si="765"/>
        <v>2.6203062776670658E-3</v>
      </c>
      <c r="FT370" s="223">
        <f t="shared" ca="1" si="766"/>
        <v>9.404874225303464E-3</v>
      </c>
      <c r="FU370" s="223">
        <f t="shared" ca="1" si="767"/>
        <v>1.5732405351079021E-2</v>
      </c>
      <c r="FV370" s="223">
        <f t="shared" ca="1" si="768"/>
        <v>2.1295408598051208E-2</v>
      </c>
      <c r="FW370" s="223">
        <f t="shared" ca="1" si="769"/>
        <v>2.5823545707239555E-2</v>
      </c>
      <c r="FX370" s="223">
        <f t="shared" ca="1" si="770"/>
        <v>2.9096768505350801E-2</v>
      </c>
      <c r="FY370" s="223">
        <f t="shared" ca="1" si="771"/>
        <v>3.0956012308577918E-2</v>
      </c>
      <c r="FZ370" s="223">
        <f t="shared" ca="1" si="772"/>
        <v>3.1310925788605941E-2</v>
      </c>
      <c r="GA370" s="223">
        <f t="shared" ca="1" si="773"/>
        <v>3.0144261662264332E-2</v>
      </c>
      <c r="GB370" s="223">
        <f t="shared" ca="1" si="774"/>
        <v>2.7512714836014154E-2</v>
      </c>
      <c r="GC370" s="223">
        <f t="shared" ca="1" si="775"/>
        <v>2.3544167275018915E-2</v>
      </c>
      <c r="GD370" s="223">
        <f t="shared" ca="1" si="776"/>
        <v>1.8431473484424754E-2</v>
      </c>
      <c r="GE370" s="223">
        <f t="shared" ca="1" si="777"/>
        <v>1.2423088601984704E-2</v>
      </c>
      <c r="GF370" s="223">
        <f t="shared" ca="1" si="778"/>
        <v>5.8109945368029214E-3</v>
      </c>
      <c r="GG370" s="223">
        <f t="shared" ca="1" si="779"/>
        <v>-1.0834891075829842E-3</v>
      </c>
      <c r="GH370" s="223">
        <f t="shared" ca="1" si="780"/>
        <v>-7.9253197970872262E-3</v>
      </c>
      <c r="GI370" s="223">
        <f t="shared" ca="1" si="781"/>
        <v>-1.4382013706926286E-2</v>
      </c>
      <c r="GJ370" s="223">
        <f t="shared" ca="1" si="782"/>
        <v>-2.0139803019095345E-2</v>
      </c>
      <c r="GK370" s="223">
        <f t="shared" ca="1" si="783"/>
        <v>-2.4918883701649124E-2</v>
      </c>
      <c r="GL370" s="223">
        <f t="shared" ca="1" si="784"/>
        <v>-2.8487012792667393E-2</v>
      </c>
      <c r="GM370" s="223">
        <f t="shared" ca="1" si="785"/>
        <v>-3.0670794418831755E-2</v>
      </c>
      <c r="GN370" s="223">
        <f t="shared" ca="1" si="786"/>
        <v>-3.1364106096188497E-2</v>
      </c>
      <c r="GO370" s="223">
        <f t="shared" ca="1" si="787"/>
        <v>-3.0533255830779253E-2</v>
      </c>
      <c r="GP370" s="223">
        <f t="shared" ca="1" si="788"/>
        <v>-2.8218619406016849E-2</v>
      </c>
      <c r="GQ370" s="223">
        <f t="shared" ca="1" si="789"/>
        <v>-2.4532678291615064E-2</v>
      </c>
      <c r="GR370" s="223">
        <f t="shared" ca="1" si="790"/>
        <v>-1.9654553523340706E-2</v>
      </c>
      <c r="GS370" s="223">
        <f t="shared" ca="1" si="791"/>
        <v>-1.3821301183744705E-2</v>
      </c>
      <c r="GT370" s="223">
        <f t="shared" ca="1" si="792"/>
        <v>-7.3163924864265983E-3</v>
      </c>
      <c r="GU370" s="223">
        <f t="shared" ca="1" si="793"/>
        <v>-4.5593828266392647E-4</v>
      </c>
      <c r="GV370" s="223">
        <f t="shared" ca="1" si="794"/>
        <v>6.426672579303995E-3</v>
      </c>
      <c r="GW370" s="223">
        <f t="shared" ca="1" si="795"/>
        <v>1.2996974532037943E-2</v>
      </c>
      <c r="GX370" s="223">
        <f t="shared" ca="1" si="796"/>
        <v>1.8935678890628069E-2</v>
      </c>
      <c r="GY370" s="223">
        <f t="shared" ca="1" si="797"/>
        <v>2.395418992258486E-2</v>
      </c>
      <c r="GZ370" s="223">
        <f t="shared" ca="1" si="798"/>
        <v>2.7808629370998914E-2</v>
      </c>
      <c r="HA370" s="223">
        <f t="shared" ca="1" si="799"/>
        <v>3.0311687898886316E-2</v>
      </c>
      <c r="HB370" s="223">
        <f t="shared" ca="1" si="800"/>
        <v>3.1341727525014101E-2</v>
      </c>
      <c r="HC370" s="223">
        <f t="shared" ca="1" si="801"/>
        <v>3.0848692711600529E-2</v>
      </c>
      <c r="HD370" s="223">
        <f t="shared" ca="1" si="802"/>
        <v>2.88565428502113E-2</v>
      </c>
      <c r="HE370" s="223">
        <f t="shared" ca="1" si="803"/>
        <v>2.5462087937397876E-2</v>
      </c>
      <c r="HF370" s="223">
        <f t="shared" ca="1" si="804"/>
        <v>2.0830284021283542E-2</v>
      </c>
      <c r="HG370" s="223">
        <f t="shared" ca="1" si="805"/>
        <v>1.5186217040349864E-2</v>
      </c>
      <c r="HH370" s="223">
        <f t="shared" ca="1" si="806"/>
        <v>8.8041646057101797E-3</v>
      </c>
      <c r="HI370" s="223">
        <f t="shared" ca="1" si="807"/>
        <v>1.9942672776524263E-3</v>
      </c>
      <c r="HJ370" s="223">
        <f t="shared" ca="1" si="808"/>
        <v>-4.9125429443669672E-3</v>
      </c>
      <c r="HK370" s="223">
        <f t="shared" ca="1" si="809"/>
        <v>-1.158062450710161E-2</v>
      </c>
      <c r="HL370" s="223">
        <f t="shared" ca="1" si="810"/>
        <v>-1.7685937053143686E-2</v>
      </c>
      <c r="HM370" s="223">
        <f t="shared" ca="1" si="811"/>
        <v>-2.2931788401857851E-2</v>
      </c>
      <c r="HN370" s="223">
        <f t="shared" ca="1" si="812"/>
        <v>-2.706325252542735E-2</v>
      </c>
      <c r="HO370" s="223">
        <f t="shared" ca="1" si="813"/>
        <v>-2.9879557867802227E-2</v>
      </c>
      <c r="HP370" s="223">
        <f t="shared" ca="1" si="814"/>
        <v>-3.1243843987020826E-2</v>
      </c>
      <c r="HQ370" s="223">
        <f t="shared" ca="1" si="815"/>
        <v>-3.10898123896532E-2</v>
      </c>
      <c r="HR370" s="223">
        <f t="shared" ca="1" si="816"/>
        <v>-2.9424948355144868E-2</v>
      </c>
      <c r="HS370" s="223">
        <f t="shared" ca="1" si="817"/>
        <v>-2.6330157183123992E-2</v>
      </c>
      <c r="HT370" s="223">
        <f t="shared" ca="1" si="818"/>
        <v>-2.1955832540501707E-2</v>
      </c>
      <c r="HU370" s="223">
        <f t="shared" ca="1" si="819"/>
        <v>-1.65145479699495E-2</v>
      </c>
      <c r="HV370" s="223">
        <f t="shared" ca="1" si="820"/>
        <v>-1.0270726721304652E-2</v>
      </c>
      <c r="HW370" s="223">
        <f t="shared" ca="1" si="821"/>
        <v>-3.5277919080918697E-3</v>
      </c>
      <c r="HX370" s="223">
        <f t="shared" ca="1" si="822"/>
        <v>3.3865785631890175E-3</v>
      </c>
      <c r="HY370" s="223">
        <f t="shared" ca="1" si="823"/>
        <v>1.0136375743384555E-2</v>
      </c>
      <c r="HZ370" s="223">
        <f t="shared" ca="1" si="824"/>
        <v>1.639358824419334E-2</v>
      </c>
      <c r="IA370" s="223">
        <f t="shared" ca="1" si="825"/>
        <v>2.1854142194283319E-2</v>
      </c>
      <c r="IB370" s="223">
        <f t="shared" ca="1" si="826"/>
        <v>2.6252677934061067E-2</v>
      </c>
      <c r="IC370" s="223">
        <f t="shared" ca="1" si="827"/>
        <v>2.9375445364674374E-2</v>
      </c>
      <c r="ID370" s="223">
        <f t="shared" ca="1" si="828"/>
        <v>3.1070691292225294E-2</v>
      </c>
      <c r="IE370" s="223">
        <f t="shared" ca="1" si="829"/>
        <v>-1.8912335923956497E-2</v>
      </c>
      <c r="IF370" s="223">
        <f t="shared" ca="1" si="830"/>
        <v>2.9922466582169897E-2</v>
      </c>
      <c r="IG370" s="223">
        <f t="shared" ca="1" si="831"/>
        <v>2.7134794773946449E-2</v>
      </c>
      <c r="IH370" s="223">
        <f t="shared" ca="1" si="832"/>
        <v>2.3028487536025998E-2</v>
      </c>
      <c r="II370" s="223">
        <f t="shared" ca="1" si="833"/>
        <v>1.7803093906985968E-2</v>
      </c>
      <c r="IJ370" s="223">
        <f t="shared" ca="1" si="834"/>
        <v>1.1712545756618299E-2</v>
      </c>
      <c r="IK370" s="223">
        <f t="shared" ca="1" si="835"/>
        <v>5.0528177788264281E-3</v>
      </c>
      <c r="IL370" s="223">
        <f t="shared" ca="1" si="836"/>
        <v>-1.8524556176230909E-3</v>
      </c>
      <c r="IM370" s="223">
        <f t="shared" ca="1" si="837"/>
        <v>-8.6677075626600281E-3</v>
      </c>
      <c r="IN370" s="223">
        <f t="shared" ca="1" si="838"/>
        <v>-1.5061745845253801E-2</v>
      </c>
      <c r="IO370" s="223">
        <f t="shared" ca="1" si="839"/>
        <v>-2.0723847443966145E-2</v>
      </c>
      <c r="IP370" s="223">
        <f t="shared" ca="1" si="840"/>
        <v>-2.5378858342088615E-2</v>
      </c>
      <c r="IQ370" s="223">
        <f t="shared" ca="1" si="841"/>
        <v>-2.8800564840677882E-2</v>
      </c>
      <c r="IR370" s="223">
        <f t="shared" ca="1" si="842"/>
        <v>-3.0822686580635691E-2</v>
      </c>
      <c r="IS370" s="223">
        <f t="shared" ca="1" si="843"/>
        <v>-3.1346957059794525E-2</v>
      </c>
      <c r="IT370" s="223">
        <f t="shared" ca="1" si="844"/>
        <v>-3.0347898966299941E-2</v>
      </c>
      <c r="IU370" s="223">
        <f t="shared" ca="1" si="845"/>
        <v>-2.7874062267431273E-2</v>
      </c>
      <c r="IV370" s="223">
        <f t="shared" ca="1" si="846"/>
        <v>-2.4045664888018573E-2</v>
      </c>
      <c r="IW370" s="223">
        <f t="shared" ca="1" si="847"/>
        <v>-1.9048750631433645E-2</v>
      </c>
      <c r="IX370" s="223">
        <f t="shared" ca="1" si="848"/>
        <v>-1.3126148243306405E-2</v>
      </c>
      <c r="IY370" s="223">
        <f t="shared" ca="1" si="849"/>
        <v>-6.5656709689574464E-3</v>
      </c>
      <c r="IZ370" s="223">
        <f t="shared" ca="1" si="850"/>
        <v>3.1386994421859007E-4</v>
      </c>
      <c r="JA370" s="223">
        <f t="shared" ca="1" si="851"/>
        <v>7.1781581152155329E-3</v>
      </c>
      <c r="JB370" s="223">
        <f t="shared" ca="1" si="852"/>
        <v>1.3693618381319918E-2</v>
      </c>
    </row>
    <row r="371" spans="2:262">
      <c r="B371" s="230">
        <v>10</v>
      </c>
      <c r="C371" s="229">
        <f t="shared" si="853"/>
        <v>1.9531249999999998E-4</v>
      </c>
      <c r="D371" s="226">
        <f t="shared" ca="1" si="597"/>
        <v>24.459875060406517</v>
      </c>
      <c r="E371" s="225">
        <f ca="1">P361</f>
        <v>0.45987506040651582</v>
      </c>
      <c r="F371" s="224">
        <v>10</v>
      </c>
      <c r="G371" s="223">
        <f t="shared" ca="1" si="854"/>
        <v>-7.5371714571923127E-4</v>
      </c>
      <c r="H371" s="223">
        <f t="shared" ca="1" si="598"/>
        <v>-9.6164854802789136E-4</v>
      </c>
      <c r="I371" s="223">
        <f t="shared" ca="1" si="599"/>
        <v>-1.1119411466331867E-3</v>
      </c>
      <c r="J371" s="223">
        <f t="shared" ca="1" si="600"/>
        <v>-1.1955867798664455E-3</v>
      </c>
      <c r="K371" s="223">
        <f t="shared" ca="1" si="601"/>
        <v>-1.2075719381201683E-3</v>
      </c>
      <c r="L371" s="223">
        <f t="shared" ca="1" si="602"/>
        <v>-1.1471782610480966E-3</v>
      </c>
      <c r="M371" s="223">
        <f t="shared" ca="1" si="603"/>
        <v>-1.0180255942838778E-3</v>
      </c>
      <c r="N371" s="223">
        <f t="shared" ca="1" si="604"/>
        <v>-8.2785502496652403E-4</v>
      </c>
      <c r="O371" s="223">
        <f t="shared" ca="1" si="605"/>
        <v>-5.8806490037947769E-4</v>
      </c>
      <c r="P371" s="223">
        <f t="shared" ca="1" si="606"/>
        <v>-3.1302763958313489E-4</v>
      </c>
      <c r="Q371" s="223">
        <f t="shared" ca="1" si="607"/>
        <v>-1.9228286639239077E-5</v>
      </c>
      <c r="R371" s="223">
        <f t="shared" ca="1" si="608"/>
        <v>2.7572356161224441E-4</v>
      </c>
      <c r="S371" s="223">
        <f t="shared" ca="1" si="609"/>
        <v>5.5414923065121664E-4</v>
      </c>
      <c r="T371" s="223">
        <f t="shared" ca="1" si="610"/>
        <v>7.9936058371853969E-4</v>
      </c>
      <c r="U371" s="223">
        <f t="shared" ca="1" si="611"/>
        <v>9.9666026690641788E-4</v>
      </c>
      <c r="V371" s="223">
        <f t="shared" ca="1" si="612"/>
        <v>1.134222631714343E-3</v>
      </c>
      <c r="W371" s="223">
        <f t="shared" ca="1" si="613"/>
        <v>1.2038025347805375E-3</v>
      </c>
      <c r="X371" s="223">
        <f t="shared" ca="1" si="614"/>
        <v>1.201229531109524E-3</v>
      </c>
      <c r="Y371" s="223">
        <f t="shared" ca="1" si="615"/>
        <v>1.1266578400923944E-3</v>
      </c>
      <c r="Z371" s="223">
        <f t="shared" ca="1" si="616"/>
        <v>9.8455710198304316E-4</v>
      </c>
      <c r="AA371" s="223">
        <f t="shared" ca="1" si="617"/>
        <v>7.8344447886400509E-4</v>
      </c>
      <c r="AB371" s="223">
        <f t="shared" ca="1" si="618"/>
        <v>5.3537415729855138E-4</v>
      </c>
      <c r="AC371" s="223">
        <f t="shared" ca="1" si="619"/>
        <v>2.5521485060056836E-4</v>
      </c>
      <c r="AD371" s="223">
        <f t="shared" ca="1" si="620"/>
        <v>-4.0241394574695071E-5</v>
      </c>
      <c r="AE371" s="223">
        <f t="shared" ca="1" si="621"/>
        <v>-3.3328567141974446E-4</v>
      </c>
      <c r="AF371" s="223">
        <f t="shared" ca="1" si="622"/>
        <v>-6.0635364046346439E-4</v>
      </c>
      <c r="AG371" s="223">
        <f t="shared" ca="1" si="623"/>
        <v>-8.4307829205595227E-4</v>
      </c>
      <c r="AH371" s="223">
        <f t="shared" ca="1" si="624"/>
        <v>-1.0292709439048379E-3</v>
      </c>
      <c r="AI371" s="223">
        <f t="shared" ca="1" si="625"/>
        <v>-1.1537716751295298E-3</v>
      </c>
      <c r="AJ371" s="223">
        <f t="shared" ca="1" si="626"/>
        <v>-1.2091182239476943E-3</v>
      </c>
      <c r="AK371" s="223">
        <f t="shared" ca="1" si="627"/>
        <v>-1.1919932569431566E-3</v>
      </c>
      <c r="AL371" s="223">
        <f t="shared" ca="1" si="628"/>
        <v>-1.1034232017163382E-3</v>
      </c>
      <c r="AM371" s="223">
        <f t="shared" ca="1" si="629"/>
        <v>-9.4871672538651512E-4</v>
      </c>
      <c r="AN371" s="223">
        <f t="shared" ca="1" si="630"/>
        <v>-7.371465463902714E-4</v>
      </c>
      <c r="AO371" s="223">
        <f t="shared" ca="1" si="631"/>
        <v>-4.8139365097945631E-4</v>
      </c>
      <c r="AP371" s="223">
        <f t="shared" ca="1" si="632"/>
        <v>-1.9678722668872478E-4</v>
      </c>
      <c r="AQ371" s="223">
        <f t="shared" ca="1" si="633"/>
        <v>9.9614130744369418E-5</v>
      </c>
      <c r="AR371" s="223">
        <f t="shared" ca="1" si="634"/>
        <v>3.9004486685241833E-4</v>
      </c>
      <c r="AS371" s="223">
        <f t="shared" ca="1" si="635"/>
        <v>6.5709729124552958E-4</v>
      </c>
      <c r="AT371" s="223">
        <f t="shared" ca="1" si="636"/>
        <v>8.8476495094286602E-4</v>
      </c>
      <c r="AU371" s="223">
        <f t="shared" ca="1" si="637"/>
        <v>1.0594020170459041E-3</v>
      </c>
      <c r="AV371" s="223">
        <f t="shared" ca="1" si="638"/>
        <v>1.1705411815208669E-3</v>
      </c>
      <c r="AW371" s="223">
        <f t="shared" ca="1" si="639"/>
        <v>1.2115210414071127E-3</v>
      </c>
      <c r="AX371" s="223">
        <f t="shared" ca="1" si="640"/>
        <v>1.1798853666145344E-3</v>
      </c>
      <c r="AY371" s="223">
        <f t="shared" ca="1" si="641"/>
        <v>1.0775303201988893E-3</v>
      </c>
      <c r="AZ371" s="223">
        <f t="shared" ca="1" si="642"/>
        <v>9.1059080710075826E-4</v>
      </c>
      <c r="BA371" s="223">
        <f t="shared" ca="1" si="643"/>
        <v>6.8907276331987171E-4</v>
      </c>
      <c r="BB371" s="223">
        <f t="shared" ca="1" si="644"/>
        <v>4.262534251900471E-4</v>
      </c>
      <c r="BC371" s="223">
        <f t="shared" ca="1" si="645"/>
        <v>1.3788552511126282E-4</v>
      </c>
      <c r="BD371" s="223">
        <f t="shared" ca="1" si="646"/>
        <v>-1.5874688774791313E-4</v>
      </c>
      <c r="BE371" s="223">
        <f t="shared" ca="1" si="647"/>
        <v>-4.4586441003694832E-4</v>
      </c>
      <c r="BF371" s="223">
        <f t="shared" ca="1" si="648"/>
        <v>-7.0625793709805894E-4</v>
      </c>
      <c r="BG371" s="223">
        <f t="shared" ca="1" si="649"/>
        <v>-9.2432013356670041E-4</v>
      </c>
      <c r="BH371" s="223">
        <f t="shared" ca="1" si="650"/>
        <v>-1.0869808979352491E-3</v>
      </c>
      <c r="BI371" s="223">
        <f t="shared" ca="1" si="651"/>
        <v>-1.1844907516786213E-3</v>
      </c>
      <c r="BJ371" s="223">
        <f t="shared" ca="1" si="652"/>
        <v>-1.2110051985610713E-3</v>
      </c>
      <c r="BK371" s="223">
        <f t="shared" ca="1" si="653"/>
        <v>-1.1649350290919857E-3</v>
      </c>
      <c r="BL371" s="223">
        <f t="shared" ca="1" si="654"/>
        <v>-1.0490415737595721E-3</v>
      </c>
      <c r="BM371" s="223">
        <f t="shared" ca="1" si="655"/>
        <v>-8.7027119580236211E-4</v>
      </c>
      <c r="BN371" s="223">
        <f t="shared" ca="1" si="656"/>
        <v>-6.3933894360698881E-4</v>
      </c>
      <c r="BO371" s="223">
        <f t="shared" ca="1" si="657"/>
        <v>-3.7008631756396237E-4</v>
      </c>
      <c r="BP371" s="223">
        <f t="shared" ca="1" si="658"/>
        <v>-7.8651645226461998E-5</v>
      </c>
      <c r="BQ371" s="223">
        <f t="shared" ca="1" si="659"/>
        <v>2.1749720959428912E-4</v>
      </c>
      <c r="BR371" s="223">
        <f t="shared" ca="1" si="660"/>
        <v>5.0060982680458937E-4</v>
      </c>
      <c r="BS371" s="223">
        <f t="shared" ca="1" si="661"/>
        <v>7.5371714571922997E-4</v>
      </c>
      <c r="BT371" s="223">
        <f t="shared" ca="1" si="662"/>
        <v>9.6164854802788973E-4</v>
      </c>
      <c r="BU371" s="223">
        <f t="shared" ca="1" si="663"/>
        <v>1.1119411466331863E-3</v>
      </c>
      <c r="BV371" s="223">
        <f t="shared" ca="1" si="664"/>
        <v>1.1955867798664455E-3</v>
      </c>
      <c r="BW371" s="223">
        <f t="shared" ca="1" si="665"/>
        <v>1.2075719381201681E-3</v>
      </c>
      <c r="BX371" s="223">
        <f t="shared" ca="1" si="666"/>
        <v>1.1471782610480976E-3</v>
      </c>
      <c r="BY371" s="223">
        <f t="shared" ca="1" si="667"/>
        <v>1.0180255942838785E-3</v>
      </c>
      <c r="BZ371" s="223">
        <f t="shared" ca="1" si="668"/>
        <v>8.2785502496652414E-4</v>
      </c>
      <c r="CA371" s="223">
        <f t="shared" ca="1" si="669"/>
        <v>5.8806490037947704E-4</v>
      </c>
      <c r="CB371" s="223">
        <f t="shared" ca="1" si="670"/>
        <v>3.1302763958313722E-4</v>
      </c>
      <c r="CC371" s="223">
        <f t="shared" ca="1" si="671"/>
        <v>1.9228286639240324E-5</v>
      </c>
      <c r="CD371" s="223">
        <f t="shared" ca="1" si="672"/>
        <v>-2.7572356161224474E-4</v>
      </c>
      <c r="CE371" s="223">
        <f t="shared" ca="1" si="673"/>
        <v>-5.5414923065121794E-4</v>
      </c>
      <c r="CF371" s="223">
        <f t="shared" ca="1" si="674"/>
        <v>-7.9936058371853839E-4</v>
      </c>
      <c r="CG371" s="223">
        <f t="shared" ca="1" si="675"/>
        <v>-9.9666026690641745E-4</v>
      </c>
      <c r="CH371" s="223">
        <f t="shared" ca="1" si="676"/>
        <v>-1.134222631714343E-3</v>
      </c>
      <c r="CI371" s="223">
        <f t="shared" ca="1" si="677"/>
        <v>-1.2038025347805373E-3</v>
      </c>
      <c r="CJ371" s="223">
        <f t="shared" ca="1" si="678"/>
        <v>-1.2012295311095243E-3</v>
      </c>
      <c r="CK371" s="223">
        <f t="shared" ca="1" si="679"/>
        <v>-1.1266578400923948E-3</v>
      </c>
      <c r="CL371" s="223">
        <f t="shared" ca="1" si="680"/>
        <v>-9.8455710198304316E-4</v>
      </c>
      <c r="CM371" s="223">
        <f t="shared" ca="1" si="681"/>
        <v>-7.8344447886400726E-4</v>
      </c>
      <c r="CN371" s="223">
        <f t="shared" ca="1" si="682"/>
        <v>-5.3537415729855312E-4</v>
      </c>
      <c r="CO371" s="223">
        <f t="shared" ca="1" si="683"/>
        <v>-2.5521485060056912E-4</v>
      </c>
      <c r="CP371" s="223">
        <f t="shared" ca="1" si="684"/>
        <v>4.0241394574696426E-5</v>
      </c>
      <c r="CQ371" s="223">
        <f t="shared" ca="1" si="685"/>
        <v>3.3328567141974273E-4</v>
      </c>
      <c r="CR371" s="223">
        <f t="shared" ca="1" si="686"/>
        <v>6.0635364046346385E-4</v>
      </c>
      <c r="CS371" s="223">
        <f t="shared" ca="1" si="687"/>
        <v>8.430782920559527E-4</v>
      </c>
      <c r="CT371" s="223">
        <f t="shared" ca="1" si="688"/>
        <v>1.0292709439048385E-3</v>
      </c>
      <c r="CU371" s="223">
        <f t="shared" ca="1" si="689"/>
        <v>1.1537716751295292E-3</v>
      </c>
      <c r="CV371" s="223">
        <f t="shared" ca="1" si="690"/>
        <v>1.2091182239476943E-3</v>
      </c>
      <c r="CW371" s="223">
        <f t="shared" ca="1" si="691"/>
        <v>1.1919932569431566E-3</v>
      </c>
      <c r="CX371" s="223">
        <f t="shared" ca="1" si="692"/>
        <v>1.1034232017163392E-3</v>
      </c>
      <c r="CY371" s="223">
        <f t="shared" ca="1" si="693"/>
        <v>9.4871672538651567E-4</v>
      </c>
      <c r="CZ371" s="223">
        <f t="shared" ca="1" si="694"/>
        <v>7.3714654639027194E-4</v>
      </c>
      <c r="DA371" s="223">
        <f t="shared" ca="1" si="695"/>
        <v>4.8139365097945517E-4</v>
      </c>
      <c r="DB371" s="223">
        <f t="shared" ca="1" si="696"/>
        <v>1.9678722668872766E-4</v>
      </c>
      <c r="DC371" s="223">
        <f t="shared" ca="1" si="697"/>
        <v>-9.9614130744368604E-5</v>
      </c>
      <c r="DD371" s="223">
        <f t="shared" ca="1" si="698"/>
        <v>-3.9004486685241763E-4</v>
      </c>
      <c r="DE371" s="223">
        <f t="shared" ca="1" si="699"/>
        <v>-6.5709729124553066E-4</v>
      </c>
      <c r="DF371" s="223">
        <f t="shared" ca="1" si="700"/>
        <v>-8.8476495094286396E-4</v>
      </c>
      <c r="DG371" s="223">
        <f t="shared" ca="1" si="701"/>
        <v>-1.0594020170459036E-3</v>
      </c>
      <c r="DH371" s="223">
        <f t="shared" ca="1" si="702"/>
        <v>-1.1705411815208667E-3</v>
      </c>
      <c r="DI371" s="223">
        <f t="shared" ca="1" si="703"/>
        <v>-1.2115210414071127E-3</v>
      </c>
      <c r="DJ371" s="223">
        <f t="shared" ca="1" si="704"/>
        <v>-1.179885366614535E-3</v>
      </c>
      <c r="DK371" s="223">
        <f t="shared" ca="1" si="705"/>
        <v>-1.0775303201988895E-3</v>
      </c>
      <c r="DL371" s="223">
        <f t="shared" ca="1" si="706"/>
        <v>-9.105908071007587E-4</v>
      </c>
      <c r="DM371" s="223">
        <f t="shared" ca="1" si="707"/>
        <v>-6.8907276331987063E-4</v>
      </c>
      <c r="DN371" s="223">
        <f t="shared" ca="1" si="708"/>
        <v>-4.2625342519004786E-4</v>
      </c>
      <c r="DO371" s="223">
        <f t="shared" ca="1" si="709"/>
        <v>-1.3788552511126353E-4</v>
      </c>
      <c r="DP371" s="223">
        <f t="shared" ca="1" si="710"/>
        <v>1.5874688774791449E-4</v>
      </c>
      <c r="DQ371" s="223">
        <f t="shared" ca="1" si="711"/>
        <v>4.4586441003694567E-4</v>
      </c>
      <c r="DR371" s="223">
        <f t="shared" ca="1" si="712"/>
        <v>7.0625793709805829E-4</v>
      </c>
      <c r="DS371" s="223">
        <f t="shared" ca="1" si="713"/>
        <v>9.2432013356669987E-4</v>
      </c>
      <c r="DT371" s="223">
        <f t="shared" ca="1" si="714"/>
        <v>1.0869808979352496E-3</v>
      </c>
      <c r="DU371" s="223">
        <f t="shared" ca="1" si="715"/>
        <v>1.1844907516786207E-3</v>
      </c>
      <c r="DV371" s="223">
        <f t="shared" ca="1" si="716"/>
        <v>1.2110051985610713E-3</v>
      </c>
      <c r="DW371" s="223">
        <f t="shared" ca="1" si="717"/>
        <v>1.164935029091986E-3</v>
      </c>
      <c r="DX371" s="223">
        <f t="shared" ca="1" si="718"/>
        <v>1.0490415737595712E-3</v>
      </c>
      <c r="DY371" s="223">
        <f t="shared" ca="1" si="719"/>
        <v>8.7027119580236417E-4</v>
      </c>
      <c r="DZ371" s="223">
        <f t="shared" ca="1" si="720"/>
        <v>6.3933894360698935E-4</v>
      </c>
      <c r="EA371" s="223">
        <f t="shared" ca="1" si="721"/>
        <v>3.7008631756396313E-4</v>
      </c>
      <c r="EB371" s="223">
        <f t="shared" ca="1" si="722"/>
        <v>7.8651645226460642E-5</v>
      </c>
      <c r="EC371" s="223">
        <f t="shared" ca="1" si="723"/>
        <v>-2.1749720959428624E-4</v>
      </c>
      <c r="ED371" s="223">
        <f t="shared" ca="1" si="724"/>
        <v>-5.0060982680458872E-4</v>
      </c>
      <c r="EE371" s="223">
        <f t="shared" ca="1" si="725"/>
        <v>-7.5371714571923105E-4</v>
      </c>
      <c r="EF371" s="223">
        <f t="shared" ca="1" si="726"/>
        <v>-9.6164854802788919E-4</v>
      </c>
      <c r="EG371" s="223">
        <f t="shared" ca="1" si="727"/>
        <v>-1.1119411466331858E-3</v>
      </c>
      <c r="EH371" s="223">
        <f t="shared" ca="1" si="728"/>
        <v>-1.1955867798664446E-3</v>
      </c>
      <c r="EI371" s="223">
        <f t="shared" ca="1" si="729"/>
        <v>-1.2075719381201681E-3</v>
      </c>
      <c r="EJ371" s="223">
        <f t="shared" ca="1" si="730"/>
        <v>-1.1471782610480976E-3</v>
      </c>
      <c r="EK371" s="223">
        <f t="shared" ca="1" si="731"/>
        <v>-1.0180255942838765E-3</v>
      </c>
      <c r="EL371" s="223">
        <f t="shared" ca="1" si="732"/>
        <v>-8.2785502496652468E-4</v>
      </c>
      <c r="EM371" s="223">
        <f t="shared" ca="1" si="733"/>
        <v>-5.8806490037948138E-4</v>
      </c>
      <c r="EN371" s="223">
        <f t="shared" ca="1" si="734"/>
        <v>-3.1302763958313375E-4</v>
      </c>
      <c r="EO371" s="223">
        <f t="shared" ca="1" si="735"/>
        <v>-1.9228286639241083E-5</v>
      </c>
      <c r="EP371" s="223">
        <f t="shared" ca="1" si="736"/>
        <v>2.7572356161223991E-4</v>
      </c>
      <c r="EQ371" s="223">
        <f t="shared" ca="1" si="737"/>
        <v>5.5414923065121718E-4</v>
      </c>
      <c r="ER371" s="223">
        <f t="shared" ca="1" si="738"/>
        <v>7.9936058371853785E-4</v>
      </c>
      <c r="ES371" s="223">
        <f t="shared" ca="1" si="739"/>
        <v>9.9666026690641962E-4</v>
      </c>
      <c r="ET371" s="223">
        <f t="shared" ca="1" si="740"/>
        <v>1.1342226317143426E-3</v>
      </c>
      <c r="EU371" s="223">
        <f t="shared" ca="1" si="741"/>
        <v>1.203802534780537E-3</v>
      </c>
      <c r="EV371" s="223">
        <f t="shared" ca="1" si="742"/>
        <v>1.2012295311095238E-3</v>
      </c>
      <c r="EW371" s="223">
        <f t="shared" ca="1" si="743"/>
        <v>1.1266578400923948E-3</v>
      </c>
      <c r="EX371" s="223">
        <f t="shared" ca="1" si="744"/>
        <v>9.8455710198304598E-4</v>
      </c>
      <c r="EY371" s="223">
        <f t="shared" ca="1" si="745"/>
        <v>7.8344447886400466E-4</v>
      </c>
      <c r="EZ371" s="223">
        <f t="shared" ca="1" si="746"/>
        <v>5.3537415729855366E-4</v>
      </c>
      <c r="FA371" s="223">
        <f t="shared" ca="1" si="747"/>
        <v>2.55214850600574E-4</v>
      </c>
      <c r="FB371" s="223">
        <f t="shared" ca="1" si="748"/>
        <v>-4.0241394574695721E-5</v>
      </c>
      <c r="FC371" s="223">
        <f t="shared" ca="1" si="749"/>
        <v>-3.3328567141974197E-4</v>
      </c>
      <c r="FD371" s="223">
        <f t="shared" ca="1" si="750"/>
        <v>-6.0635364046346689E-4</v>
      </c>
      <c r="FE371" s="223">
        <f t="shared" ca="1" si="751"/>
        <v>-8.4307829205595205E-4</v>
      </c>
      <c r="FF371" s="223">
        <f t="shared" ca="1" si="752"/>
        <v>-1.0292709439048359E-3</v>
      </c>
      <c r="FG371" s="223">
        <f t="shared" ca="1" si="753"/>
        <v>-1.1537716751295305E-3</v>
      </c>
      <c r="FH371" s="223">
        <f t="shared" ca="1" si="754"/>
        <v>-1.2091182239476943E-3</v>
      </c>
      <c r="FI371" s="223">
        <f t="shared" ca="1" si="755"/>
        <v>-1.1919932569431574E-3</v>
      </c>
      <c r="FJ371" s="223">
        <f t="shared" ca="1" si="756"/>
        <v>-1.1034232017163377E-3</v>
      </c>
      <c r="FK371" s="223">
        <f t="shared" ca="1" si="757"/>
        <v>-9.4871672538651599E-4</v>
      </c>
      <c r="FL371" s="223">
        <f t="shared" ca="1" si="758"/>
        <v>-7.3714654639027606E-4</v>
      </c>
      <c r="FM371" s="223">
        <f t="shared" ca="1" si="759"/>
        <v>-4.8139365097945582E-4</v>
      </c>
      <c r="FN371" s="223">
        <f t="shared" ca="1" si="760"/>
        <v>-1.9678722668872847E-4</v>
      </c>
      <c r="FO371" s="223">
        <f t="shared" ca="1" si="761"/>
        <v>9.9614130744372182E-5</v>
      </c>
      <c r="FP371" s="223">
        <f t="shared" ca="1" si="762"/>
        <v>3.9004486685241698E-4</v>
      </c>
      <c r="FQ371" s="223">
        <f t="shared" ca="1" si="763"/>
        <v>6.5709729124552644E-4</v>
      </c>
      <c r="FR371" s="223">
        <f t="shared" ca="1" si="764"/>
        <v>8.8476495094286646E-4</v>
      </c>
      <c r="FS371" s="223">
        <f t="shared" ca="1" si="765"/>
        <v>1.0594020170459032E-3</v>
      </c>
      <c r="FT371" s="223">
        <f t="shared" ca="1" si="766"/>
        <v>1.1705411815208652E-3</v>
      </c>
      <c r="FU371" s="223">
        <f t="shared" ca="1" si="767"/>
        <v>1.2115210414071129E-3</v>
      </c>
      <c r="FV371" s="223">
        <f t="shared" ca="1" si="768"/>
        <v>1.1798853666145353E-3</v>
      </c>
      <c r="FW371" s="223">
        <f t="shared" ca="1" si="769"/>
        <v>1.077530320198888E-3</v>
      </c>
      <c r="FX371" s="223">
        <f t="shared" ca="1" si="770"/>
        <v>9.1059080710075924E-4</v>
      </c>
      <c r="FY371" s="223">
        <f t="shared" ca="1" si="771"/>
        <v>6.8907276331987475E-4</v>
      </c>
      <c r="FZ371" s="223">
        <f t="shared" ca="1" si="772"/>
        <v>4.2625342519004439E-4</v>
      </c>
      <c r="GA371" s="223">
        <f t="shared" ca="1" si="773"/>
        <v>1.3788552511126423E-4</v>
      </c>
      <c r="GB371" s="223">
        <f t="shared" ca="1" si="774"/>
        <v>-1.587468877479095E-4</v>
      </c>
      <c r="GC371" s="223">
        <f t="shared" ca="1" si="775"/>
        <v>-4.4586441003694892E-4</v>
      </c>
      <c r="GD371" s="223">
        <f t="shared" ca="1" si="776"/>
        <v>-7.0625793709805764E-4</v>
      </c>
      <c r="GE371" s="223">
        <f t="shared" ca="1" si="777"/>
        <v>-9.2432013356669672E-4</v>
      </c>
      <c r="GF371" s="223">
        <f t="shared" ca="1" si="778"/>
        <v>-1.0869808979352494E-3</v>
      </c>
      <c r="GG371" s="223">
        <f t="shared" ca="1" si="779"/>
        <v>-1.1844907516786205E-3</v>
      </c>
      <c r="GH371" s="223">
        <f t="shared" ca="1" si="780"/>
        <v>-1.211005198561071E-3</v>
      </c>
      <c r="GI371" s="223">
        <f t="shared" ca="1" si="781"/>
        <v>-1.164935029091986E-3</v>
      </c>
      <c r="GJ371" s="223">
        <f t="shared" ca="1" si="782"/>
        <v>-1.049041573759574E-3</v>
      </c>
      <c r="GK371" s="223">
        <f t="shared" ca="1" si="783"/>
        <v>-8.7027119580236167E-4</v>
      </c>
      <c r="GL371" s="223">
        <f t="shared" ca="1" si="784"/>
        <v>-6.3933894360699E-4</v>
      </c>
      <c r="GM371" s="223">
        <f t="shared" ca="1" si="785"/>
        <v>-3.700863175639679E-4</v>
      </c>
      <c r="GN371" s="223">
        <f t="shared" ca="1" si="786"/>
        <v>-7.8651645226461456E-5</v>
      </c>
      <c r="GO371" s="223">
        <f t="shared" ca="1" si="787"/>
        <v>2.1749720959428554E-4</v>
      </c>
      <c r="GP371" s="223">
        <f t="shared" ca="1" si="788"/>
        <v>5.0060982680458406E-4</v>
      </c>
      <c r="GQ371" s="223">
        <f t="shared" ca="1" si="789"/>
        <v>7.537171457192304E-4</v>
      </c>
      <c r="GR371" s="223">
        <f t="shared" ca="1" si="790"/>
        <v>9.6164854802788875E-4</v>
      </c>
      <c r="GS371" s="223">
        <f t="shared" ca="1" si="791"/>
        <v>1.1119411466331873E-3</v>
      </c>
      <c r="GT371" s="223">
        <f t="shared" ca="1" si="792"/>
        <v>1.1955867798664451E-3</v>
      </c>
      <c r="GU371" s="223">
        <f t="shared" ca="1" si="793"/>
        <v>1.2075719381201687E-3</v>
      </c>
      <c r="GV371" s="223">
        <f t="shared" ca="1" si="794"/>
        <v>1.1471782610480966E-3</v>
      </c>
      <c r="GW371" s="223">
        <f t="shared" ca="1" si="795"/>
        <v>1.0180255942838794E-3</v>
      </c>
      <c r="GX371" s="223">
        <f t="shared" ca="1" si="796"/>
        <v>8.2785502496652826E-4</v>
      </c>
      <c r="GY371" s="223">
        <f t="shared" ca="1" si="797"/>
        <v>5.8806490037947834E-4</v>
      </c>
      <c r="GZ371" s="223">
        <f t="shared" ca="1" si="798"/>
        <v>3.1302763958313858E-4</v>
      </c>
      <c r="HA371" s="223">
        <f t="shared" ca="1" si="799"/>
        <v>1.9228286639237505E-5</v>
      </c>
      <c r="HB371" s="223">
        <f t="shared" ca="1" si="800"/>
        <v>-2.7572356161224333E-4</v>
      </c>
      <c r="HC371" s="223">
        <f t="shared" ca="1" si="801"/>
        <v>-5.5414923065121274E-4</v>
      </c>
      <c r="HD371" s="223">
        <f t="shared" ca="1" si="802"/>
        <v>-7.9936058371854056E-4</v>
      </c>
      <c r="HE371" s="223">
        <f t="shared" ca="1" si="803"/>
        <v>-9.966602669064168E-4</v>
      </c>
      <c r="HF371" s="223">
        <f t="shared" ca="1" si="804"/>
        <v>-1.1342226317143408E-3</v>
      </c>
      <c r="HG371" s="223">
        <f t="shared" ca="1" si="805"/>
        <v>-1.2038025347805375E-3</v>
      </c>
      <c r="HH371" s="223">
        <f t="shared" ca="1" si="806"/>
        <v>-1.2012295311095245E-3</v>
      </c>
      <c r="HI371" s="223">
        <f t="shared" ca="1" si="807"/>
        <v>-1.126657840092397E-3</v>
      </c>
      <c r="HJ371" s="223">
        <f t="shared" ca="1" si="808"/>
        <v>-9.8455710198304381E-4</v>
      </c>
      <c r="HK371" s="223">
        <f t="shared" ca="1" si="809"/>
        <v>-7.8344447886400845E-4</v>
      </c>
      <c r="HL371" s="223">
        <f t="shared" ca="1" si="810"/>
        <v>-5.3537415729855041E-4</v>
      </c>
      <c r="HM371" s="223">
        <f t="shared" ca="1" si="811"/>
        <v>-2.5521485060057053E-4</v>
      </c>
      <c r="HN371" s="223">
        <f t="shared" ca="1" si="812"/>
        <v>4.0241394574690626E-5</v>
      </c>
      <c r="HO371" s="223">
        <f t="shared" ca="1" si="813"/>
        <v>3.3328567141974554E-4</v>
      </c>
      <c r="HP371" s="223">
        <f t="shared" ca="1" si="814"/>
        <v>6.0635364046346255E-4</v>
      </c>
      <c r="HQ371" s="223">
        <f t="shared" ca="1" si="815"/>
        <v>8.4307829205594836E-4</v>
      </c>
      <c r="HR371" s="223">
        <f t="shared" ca="1" si="816"/>
        <v>1.0292709439048379E-3</v>
      </c>
      <c r="HS371" s="223">
        <f t="shared" ca="1" si="817"/>
        <v>1.1537716751295287E-3</v>
      </c>
      <c r="HT371" s="223">
        <f t="shared" ca="1" si="818"/>
        <v>1.2091182239476943E-3</v>
      </c>
      <c r="HU371" s="223">
        <f t="shared" ca="1" si="819"/>
        <v>1.1919932569431568E-3</v>
      </c>
      <c r="HV371" s="223">
        <f t="shared" ca="1" si="820"/>
        <v>1.1034232017163399E-3</v>
      </c>
      <c r="HW371" s="223">
        <f t="shared" ca="1" si="821"/>
        <v>9.4871672538651393E-4</v>
      </c>
      <c r="HX371" s="223">
        <f t="shared" ca="1" si="822"/>
        <v>7.3714654639027324E-4</v>
      </c>
      <c r="HY371" s="223">
        <f t="shared" ca="1" si="823"/>
        <v>4.8139365097946043E-4</v>
      </c>
      <c r="HZ371" s="223">
        <f t="shared" ca="1" si="824"/>
        <v>1.9678722668872489E-4</v>
      </c>
      <c r="IA371" s="223">
        <f t="shared" ca="1" si="825"/>
        <v>-9.9614130744367032E-5</v>
      </c>
      <c r="IB371" s="223">
        <f t="shared" ca="1" si="826"/>
        <v>-3.9004486685241221E-4</v>
      </c>
      <c r="IC371" s="223">
        <f t="shared" ca="1" si="827"/>
        <v>-6.5709729124552947E-4</v>
      </c>
      <c r="ID371" s="223">
        <f t="shared" ca="1" si="828"/>
        <v>-8.8476495094286299E-4</v>
      </c>
      <c r="IE371" s="223">
        <f t="shared" ca="1" si="829"/>
        <v>6.6826140794216731E-4</v>
      </c>
      <c r="IF371" s="223">
        <f t="shared" ca="1" si="830"/>
        <v>-1.1705411815208662E-3</v>
      </c>
      <c r="IG371" s="223">
        <f t="shared" ca="1" si="831"/>
        <v>-1.2115210414071127E-3</v>
      </c>
      <c r="IH371" s="223">
        <f t="shared" ca="1" si="832"/>
        <v>-1.1798853666145344E-3</v>
      </c>
      <c r="II371" s="223">
        <f t="shared" ca="1" si="833"/>
        <v>-1.0775303201988903E-3</v>
      </c>
      <c r="IJ371" s="223">
        <f t="shared" ca="1" si="834"/>
        <v>-9.1059080710076249E-4</v>
      </c>
      <c r="IK371" s="223">
        <f t="shared" ca="1" si="835"/>
        <v>-6.8907276331987171E-4</v>
      </c>
      <c r="IL371" s="223">
        <f t="shared" ca="1" si="836"/>
        <v>-4.2625342519004927E-4</v>
      </c>
      <c r="IM371" s="223">
        <f t="shared" ca="1" si="837"/>
        <v>-1.3788552511126916E-4</v>
      </c>
      <c r="IN371" s="223">
        <f t="shared" ca="1" si="838"/>
        <v>1.5874688774791308E-4</v>
      </c>
      <c r="IO371" s="223">
        <f t="shared" ca="1" si="839"/>
        <v>4.458644100369442E-4</v>
      </c>
      <c r="IP371" s="223">
        <f t="shared" ca="1" si="840"/>
        <v>7.0625793709806067E-4</v>
      </c>
      <c r="IQ371" s="223">
        <f t="shared" ca="1" si="841"/>
        <v>9.24320133566699E-4</v>
      </c>
      <c r="IR371" s="223">
        <f t="shared" ca="1" si="842"/>
        <v>1.086980897935247E-3</v>
      </c>
      <c r="IS371" s="223">
        <f t="shared" ca="1" si="843"/>
        <v>1.1844907516786213E-3</v>
      </c>
      <c r="IT371" s="223">
        <f t="shared" ca="1" si="844"/>
        <v>1.2110051985610713E-3</v>
      </c>
      <c r="IU371" s="223">
        <f t="shared" ca="1" si="845"/>
        <v>1.1649350290919875E-3</v>
      </c>
      <c r="IV371" s="223">
        <f t="shared" ca="1" si="846"/>
        <v>1.0490415737595721E-3</v>
      </c>
      <c r="IW371" s="223">
        <f t="shared" ca="1" si="847"/>
        <v>8.7027119580236514E-4</v>
      </c>
      <c r="IX371" s="223">
        <f t="shared" ca="1" si="848"/>
        <v>6.3933894360698686E-4</v>
      </c>
      <c r="IY371" s="223">
        <f t="shared" ca="1" si="849"/>
        <v>3.7008631756396448E-4</v>
      </c>
      <c r="IZ371" s="223">
        <f t="shared" ca="1" si="850"/>
        <v>7.8651645226466443E-5</v>
      </c>
      <c r="JA371" s="223">
        <f t="shared" ca="1" si="851"/>
        <v>-2.1749720959428906E-4</v>
      </c>
      <c r="JB371" s="223">
        <f t="shared" ca="1" si="852"/>
        <v>-5.0060982680458731E-4</v>
      </c>
    </row>
    <row r="372" spans="2:262">
      <c r="B372" s="230">
        <v>11</v>
      </c>
      <c r="C372" s="229">
        <f t="shared" si="853"/>
        <v>2.1484374999999997E-4</v>
      </c>
      <c r="D372" s="226">
        <f t="shared" ca="1" si="597"/>
        <v>24.458723646775525</v>
      </c>
      <c r="E372" s="225">
        <f ca="1">Q361</f>
        <v>0.45872364677552452</v>
      </c>
      <c r="F372" s="224">
        <v>11</v>
      </c>
      <c r="G372" s="223">
        <f t="shared" ca="1" si="854"/>
        <v>-1.4808363186026942E-2</v>
      </c>
      <c r="H372" s="223">
        <f t="shared" ca="1" si="598"/>
        <v>-1.9492343835714306E-2</v>
      </c>
      <c r="I372" s="223">
        <f t="shared" ca="1" si="599"/>
        <v>-2.2764145724206514E-2</v>
      </c>
      <c r="J372" s="223">
        <f t="shared" ca="1" si="600"/>
        <v>-2.4386733778825366E-2</v>
      </c>
      <c r="K372" s="223">
        <f t="shared" ca="1" si="601"/>
        <v>-2.4242554953707633E-2</v>
      </c>
      <c r="L372" s="223">
        <f t="shared" ca="1" si="602"/>
        <v>-2.2342054697402823E-2</v>
      </c>
      <c r="M372" s="223">
        <f t="shared" ca="1" si="603"/>
        <v>-1.8822920202391211E-2</v>
      </c>
      <c r="N372" s="223">
        <f t="shared" ca="1" si="604"/>
        <v>-1.3940105261481385E-2</v>
      </c>
      <c r="O372" s="223">
        <f t="shared" ca="1" si="605"/>
        <v>-8.0473594089784696E-3</v>
      </c>
      <c r="P372" s="223">
        <f t="shared" ca="1" si="606"/>
        <v>-1.5715995209729886E-3</v>
      </c>
      <c r="Q372" s="223">
        <f t="shared" ca="1" si="607"/>
        <v>5.0180194023197811E-3</v>
      </c>
      <c r="R372" s="223">
        <f t="shared" ca="1" si="608"/>
        <v>1.1244093516278874E-2</v>
      </c>
      <c r="S372" s="223">
        <f t="shared" ca="1" si="609"/>
        <v>1.665555702279075E-2</v>
      </c>
      <c r="T372" s="223">
        <f t="shared" ca="1" si="610"/>
        <v>2.0860360925834889E-2</v>
      </c>
      <c r="U372" s="223">
        <f t="shared" ca="1" si="611"/>
        <v>2.3553876145557383E-2</v>
      </c>
      <c r="V372" s="223">
        <f t="shared" ca="1" si="612"/>
        <v>2.4540963245761827E-2</v>
      </c>
      <c r="W372" s="223">
        <f t="shared" ca="1" si="613"/>
        <v>2.3750109870104254E-2</v>
      </c>
      <c r="X372" s="223">
        <f t="shared" ca="1" si="614"/>
        <v>2.1238611659875221E-2</v>
      </c>
      <c r="Y372" s="223">
        <f t="shared" ca="1" si="615"/>
        <v>1.7188421306919142E-2</v>
      </c>
      <c r="Z372" s="223">
        <f t="shared" ca="1" si="616"/>
        <v>1.189296646895887E-2</v>
      </c>
      <c r="AA372" s="223">
        <f t="shared" ca="1" si="617"/>
        <v>5.735891561261381E-3</v>
      </c>
      <c r="AB372" s="223">
        <f t="shared" ca="1" si="618"/>
        <v>-8.3673646347535297E-4</v>
      </c>
      <c r="AC372" s="223">
        <f t="shared" ca="1" si="619"/>
        <v>-7.348744715013112E-3</v>
      </c>
      <c r="AD372" s="223">
        <f t="shared" ca="1" si="620"/>
        <v>-1.3328352076465384E-2</v>
      </c>
      <c r="AE372" s="223">
        <f t="shared" ca="1" si="621"/>
        <v>-1.8342348740571467E-2</v>
      </c>
      <c r="AF372" s="223">
        <f t="shared" ca="1" si="622"/>
        <v>-2.2027481336806435E-2</v>
      </c>
      <c r="AG372" s="223">
        <f t="shared" ca="1" si="623"/>
        <v>-2.4116769863768098E-2</v>
      </c>
      <c r="AH372" s="223">
        <f t="shared" ca="1" si="624"/>
        <v>-2.4458849821186457E-2</v>
      </c>
      <c r="AI372" s="223">
        <f t="shared" ca="1" si="625"/>
        <v>-2.3028938245321057E-2</v>
      </c>
      <c r="AJ372" s="223">
        <f t="shared" ca="1" si="626"/>
        <v>-1.9930629181856889E-2</v>
      </c>
      <c r="AK372" s="223">
        <f t="shared" ca="1" si="627"/>
        <v>-1.5388388518114577E-2</v>
      </c>
      <c r="AL372" s="223">
        <f t="shared" ca="1" si="628"/>
        <v>-9.7312919079834831E-3</v>
      </c>
      <c r="AM372" s="223">
        <f t="shared" ca="1" si="629"/>
        <v>-3.3691839422520676E-3</v>
      </c>
      <c r="AN372" s="223">
        <f t="shared" ca="1" si="630"/>
        <v>3.2370142183737486E-3</v>
      </c>
      <c r="AO372" s="223">
        <f t="shared" ca="1" si="631"/>
        <v>9.6086975988683709E-3</v>
      </c>
      <c r="AP372" s="223">
        <f t="shared" ca="1" si="632"/>
        <v>1.528425132013715E-2</v>
      </c>
      <c r="AQ372" s="223">
        <f t="shared" ca="1" si="633"/>
        <v>1.985249361303271E-2</v>
      </c>
      <c r="AR372" s="223">
        <f t="shared" ca="1" si="634"/>
        <v>2.2982465061058374E-2</v>
      </c>
      <c r="AS372" s="223">
        <f t="shared" ca="1" si="635"/>
        <v>2.4447405904623281E-2</v>
      </c>
      <c r="AT372" s="223">
        <f t="shared" ca="1" si="636"/>
        <v>2.4141184302265688E-2</v>
      </c>
      <c r="AU372" s="223">
        <f t="shared" ca="1" si="637"/>
        <v>2.208598535633723E-2</v>
      </c>
      <c r="AV372" s="223">
        <f t="shared" ca="1" si="638"/>
        <v>1.8430703849627101E-2</v>
      </c>
      <c r="AW372" s="223">
        <f t="shared" ca="1" si="639"/>
        <v>1.3440157135731715E-2</v>
      </c>
      <c r="AX372" s="223">
        <f t="shared" ca="1" si="640"/>
        <v>7.4758996862689456E-3</v>
      </c>
      <c r="AY372" s="223">
        <f t="shared" ca="1" si="641"/>
        <v>9.7002924009557782E-4</v>
      </c>
      <c r="AZ372" s="223">
        <f t="shared" ca="1" si="642"/>
        <v>-5.6061177568172355E-3</v>
      </c>
      <c r="BA372" s="223">
        <f t="shared" ca="1" si="643"/>
        <v>-1.1776113472198119E-2</v>
      </c>
      <c r="BB372" s="223">
        <f t="shared" ca="1" si="644"/>
        <v>-1.7092954868374324E-2</v>
      </c>
      <c r="BC372" s="223">
        <f t="shared" ca="1" si="645"/>
        <v>-2.1171448119523519E-2</v>
      </c>
      <c r="BD372" s="223">
        <f t="shared" ca="1" si="646"/>
        <v>-2.3716115083278953E-2</v>
      </c>
      <c r="BE372" s="223">
        <f t="shared" ca="1" si="647"/>
        <v>-2.4542600062305443E-2</v>
      </c>
      <c r="BF372" s="223">
        <f t="shared" ca="1" si="648"/>
        <v>-2.3591025981600362E-2</v>
      </c>
      <c r="BG372" s="223">
        <f t="shared" ca="1" si="649"/>
        <v>-2.093033235494416E-2</v>
      </c>
      <c r="BH372" s="223">
        <f t="shared" ca="1" si="650"/>
        <v>-1.6753280764077817E-2</v>
      </c>
      <c r="BI372" s="223">
        <f t="shared" ca="1" si="651"/>
        <v>-1.1362489692994512E-2</v>
      </c>
      <c r="BJ372" s="223">
        <f t="shared" ca="1" si="652"/>
        <v>-5.1485104638331579E-3</v>
      </c>
      <c r="BK372" s="223">
        <f t="shared" ca="1" si="653"/>
        <v>1.4384673739149577E-3</v>
      </c>
      <c r="BL372" s="223">
        <f t="shared" ca="1" si="654"/>
        <v>7.9212313166468727E-3</v>
      </c>
      <c r="BM372" s="223">
        <f t="shared" ca="1" si="655"/>
        <v>1.383011893531215E-2</v>
      </c>
      <c r="BN372" s="223">
        <f t="shared" ca="1" si="656"/>
        <v>1.8737043917269453E-2</v>
      </c>
      <c r="BO372" s="223">
        <f t="shared" ca="1" si="657"/>
        <v>2.2286510007132512E-2</v>
      </c>
      <c r="BP372" s="223">
        <f t="shared" ca="1" si="658"/>
        <v>2.4221365952700292E-2</v>
      </c>
      <c r="BQ372" s="223">
        <f t="shared" ca="1" si="659"/>
        <v>2.4401435565037693E-2</v>
      </c>
      <c r="BR372" s="223">
        <f t="shared" ca="1" si="660"/>
        <v>2.2813673184565619E-2</v>
      </c>
      <c r="BS372" s="223">
        <f t="shared" ca="1" si="661"/>
        <v>1.9573108811289461E-2</v>
      </c>
      <c r="BT372" s="223">
        <f t="shared" ca="1" si="662"/>
        <v>1.4914514426495613E-2</v>
      </c>
      <c r="BU372" s="223">
        <f t="shared" ca="1" si="663"/>
        <v>9.175395263145085E-3</v>
      </c>
      <c r="BV372" s="223">
        <f t="shared" ca="1" si="664"/>
        <v>2.7715382711685534E-3</v>
      </c>
      <c r="BW372" s="223">
        <f t="shared" ca="1" si="665"/>
        <v>-3.8331107607684376E-3</v>
      </c>
      <c r="BX372" s="223">
        <f t="shared" ca="1" si="666"/>
        <v>-1.0160059088711692E-2</v>
      </c>
      <c r="BY372" s="223">
        <f t="shared" ca="1" si="667"/>
        <v>-1.5750932792767076E-2</v>
      </c>
      <c r="BZ372" s="223">
        <f t="shared" ca="1" si="668"/>
        <v>-2.0200684990531174E-2</v>
      </c>
      <c r="CA372" s="223">
        <f t="shared" ca="1" si="669"/>
        <v>-2.3186940620327178E-2</v>
      </c>
      <c r="CB372" s="223">
        <f t="shared" ca="1" si="670"/>
        <v>-2.4493351827251639E-2</v>
      </c>
      <c r="CC372" s="223">
        <f t="shared" ca="1" si="671"/>
        <v>-2.4025271904097083E-2</v>
      </c>
      <c r="CD372" s="223">
        <f t="shared" ca="1" si="672"/>
        <v>-2.1816612243541166E-2</v>
      </c>
      <c r="CE372" s="223">
        <f t="shared" ca="1" si="673"/>
        <v>-1.8027385530032379E-2</v>
      </c>
      <c r="CF372" s="223">
        <f t="shared" ca="1" si="674"/>
        <v>-1.2932113161883333E-2</v>
      </c>
      <c r="CG372" s="223">
        <f t="shared" ca="1" si="675"/>
        <v>-6.8999367611303052E-3</v>
      </c>
      <c r="CH372" s="223">
        <f t="shared" ca="1" si="676"/>
        <v>-3.6787464987565917E-4</v>
      </c>
      <c r="CI372" s="223">
        <f t="shared" ca="1" si="677"/>
        <v>6.1908391956042291E-3</v>
      </c>
      <c r="CJ372" s="223">
        <f t="shared" ca="1" si="678"/>
        <v>1.230103993769896E-2</v>
      </c>
      <c r="CK372" s="223">
        <f t="shared" ca="1" si="679"/>
        <v>1.7520056557091941E-2</v>
      </c>
      <c r="CL372" s="223">
        <f t="shared" ca="1" si="680"/>
        <v>2.1469782424516384E-2</v>
      </c>
      <c r="CM372" s="223">
        <f t="shared" ca="1" si="681"/>
        <v>2.3864068320077019E-2</v>
      </c>
      <c r="CN372" s="223">
        <f t="shared" ca="1" si="682"/>
        <v>2.4529453334278459E-2</v>
      </c>
      <c r="CO372" s="223">
        <f t="shared" ca="1" si="683"/>
        <v>2.3417731741170438E-2</v>
      </c>
      <c r="CP372" s="223">
        <f t="shared" ca="1" si="684"/>
        <v>2.0609445400438024E-2</v>
      </c>
      <c r="CQ372" s="223">
        <f t="shared" ca="1" si="685"/>
        <v>1.6308048671349724E-2</v>
      </c>
      <c r="CR372" s="223">
        <f t="shared" ca="1" si="686"/>
        <v>1.0825168578109955E-2</v>
      </c>
      <c r="CS372" s="223">
        <f t="shared" ca="1" si="687"/>
        <v>4.5580280962167303E-3</v>
      </c>
      <c r="CT372" s="223">
        <f t="shared" ca="1" si="688"/>
        <v>-2.0393318053962767E-3</v>
      </c>
      <c r="CU372" s="223">
        <f t="shared" ca="1" si="689"/>
        <v>-8.4889464647293997E-3</v>
      </c>
      <c r="CV372" s="223">
        <f t="shared" ca="1" si="690"/>
        <v>-1.432355504765374E-2</v>
      </c>
      <c r="CW372" s="223">
        <f t="shared" ca="1" si="691"/>
        <v>-1.9120452599334876E-2</v>
      </c>
      <c r="CX372" s="223">
        <f t="shared" ca="1" si="692"/>
        <v>-2.2532114117176573E-2</v>
      </c>
      <c r="CY372" s="223">
        <f t="shared" ca="1" si="693"/>
        <v>-2.4311371996477781E-2</v>
      </c>
      <c r="CZ372" s="223">
        <f t="shared" ca="1" si="694"/>
        <v>-2.4329322796533E-2</v>
      </c>
      <c r="DA372" s="223">
        <f t="shared" ca="1" si="695"/>
        <v>-2.2584666020141989E-2</v>
      </c>
      <c r="DB372" s="223">
        <f t="shared" ca="1" si="696"/>
        <v>-1.9203798331859794E-2</v>
      </c>
      <c r="DC372" s="223">
        <f t="shared" ca="1" si="697"/>
        <v>-1.443165638907574E-2</v>
      </c>
      <c r="DD372" s="223">
        <f t="shared" ca="1" si="698"/>
        <v>-8.6139717032902904E-3</v>
      </c>
      <c r="DE372" s="223">
        <f t="shared" ca="1" si="699"/>
        <v>-2.1722231290649784E-3</v>
      </c>
      <c r="DF372" s="223">
        <f t="shared" ca="1" si="700"/>
        <v>4.4268983805700809E-3</v>
      </c>
      <c r="DG372" s="223">
        <f t="shared" ca="1" si="701"/>
        <v>1.0705300538869051E-2</v>
      </c>
      <c r="DH372" s="223">
        <f t="shared" ca="1" si="702"/>
        <v>1.620812649244795E-2</v>
      </c>
      <c r="DI372" s="223">
        <f t="shared" ca="1" si="703"/>
        <v>2.0536708230743606E-2</v>
      </c>
      <c r="DJ372" s="223">
        <f t="shared" ca="1" si="704"/>
        <v>2.3377449233581853E-2</v>
      </c>
      <c r="DK372" s="223">
        <f t="shared" ca="1" si="705"/>
        <v>2.4524543870604675E-2</v>
      </c>
      <c r="DL372" s="223">
        <f t="shared" ca="1" si="706"/>
        <v>2.3894887580496228E-2</v>
      </c>
      <c r="DM372" s="223">
        <f t="shared" ca="1" si="707"/>
        <v>2.1534097619305272E-2</v>
      </c>
      <c r="DN372" s="223">
        <f t="shared" ca="1" si="708"/>
        <v>1.7613208187481737E-2</v>
      </c>
      <c r="DO372" s="223">
        <f t="shared" ca="1" si="709"/>
        <v>1.2416279366629085E-2</v>
      </c>
      <c r="DP372" s="223">
        <f t="shared" ca="1" si="710"/>
        <v>6.3198175720920154E-3</v>
      </c>
      <c r="DQ372" s="223">
        <f t="shared" ca="1" si="711"/>
        <v>-2.3450153427762195E-4</v>
      </c>
      <c r="DR372" s="223">
        <f t="shared" ca="1" si="712"/>
        <v>-6.7718315043501795E-3</v>
      </c>
      <c r="DS372" s="223">
        <f t="shared" ca="1" si="713"/>
        <v>-1.2818556716706838E-2</v>
      </c>
      <c r="DT372" s="223">
        <f t="shared" ca="1" si="714"/>
        <v>-1.7936604818856679E-2</v>
      </c>
      <c r="DU372" s="223">
        <f t="shared" ca="1" si="715"/>
        <v>-2.1755184135383594E-2</v>
      </c>
      <c r="DV372" s="223">
        <f t="shared" ca="1" si="716"/>
        <v>-2.3997646734454061E-2</v>
      </c>
      <c r="DW372" s="223">
        <f t="shared" ca="1" si="717"/>
        <v>-2.4501530980778244E-2</v>
      </c>
      <c r="DX372" s="223">
        <f t="shared" ca="1" si="718"/>
        <v>-2.3230331534785025E-2</v>
      </c>
      <c r="DY372" s="223">
        <f t="shared" ca="1" si="719"/>
        <v>-2.0276144086659464E-2</v>
      </c>
      <c r="DZ372" s="223">
        <f t="shared" ca="1" si="720"/>
        <v>-1.5852993219899233E-2</v>
      </c>
      <c r="EA372" s="223">
        <f t="shared" ca="1" si="721"/>
        <v>-1.028132678645307E-2</v>
      </c>
      <c r="EB372" s="223">
        <f t="shared" ca="1" si="722"/>
        <v>-3.9648001429107909E-3</v>
      </c>
      <c r="EC372" s="223">
        <f t="shared" ca="1" si="723"/>
        <v>2.6389678196535515E-3</v>
      </c>
      <c r="ED372" s="223">
        <f t="shared" ca="1" si="724"/>
        <v>9.0515481888837294E-3</v>
      </c>
      <c r="EE372" s="223">
        <f t="shared" ca="1" si="725"/>
        <v>1.4808363186026848E-2</v>
      </c>
      <c r="EF372" s="223">
        <f t="shared" ca="1" si="726"/>
        <v>1.9492343835714233E-2</v>
      </c>
      <c r="EG372" s="223">
        <f t="shared" ca="1" si="727"/>
        <v>2.2764145724206469E-2</v>
      </c>
      <c r="EH372" s="223">
        <f t="shared" ca="1" si="728"/>
        <v>2.4386733778825352E-2</v>
      </c>
      <c r="EI372" s="223">
        <f t="shared" ca="1" si="729"/>
        <v>2.4242554953707654E-2</v>
      </c>
      <c r="EJ372" s="223">
        <f t="shared" ca="1" si="730"/>
        <v>2.2342054697402875E-2</v>
      </c>
      <c r="EK372" s="223">
        <f t="shared" ca="1" si="731"/>
        <v>1.8822920202391288E-2</v>
      </c>
      <c r="EL372" s="223">
        <f t="shared" ca="1" si="732"/>
        <v>1.394010526148148E-2</v>
      </c>
      <c r="EM372" s="223">
        <f t="shared" ca="1" si="733"/>
        <v>8.0473594089785841E-3</v>
      </c>
      <c r="EN372" s="223">
        <f t="shared" ca="1" si="734"/>
        <v>1.5715995209731083E-3</v>
      </c>
      <c r="EO372" s="223">
        <f t="shared" ca="1" si="735"/>
        <v>-5.0180194023196623E-3</v>
      </c>
      <c r="EP372" s="223">
        <f t="shared" ca="1" si="736"/>
        <v>-1.1244093516278766E-2</v>
      </c>
      <c r="EQ372" s="223">
        <f t="shared" ca="1" si="737"/>
        <v>-1.6655557022790663E-2</v>
      </c>
      <c r="ER372" s="223">
        <f t="shared" ca="1" si="738"/>
        <v>-2.0860360925834827E-2</v>
      </c>
      <c r="ES372" s="223">
        <f t="shared" ca="1" si="739"/>
        <v>-2.3553876145557352E-2</v>
      </c>
      <c r="ET372" s="223">
        <f t="shared" ca="1" si="740"/>
        <v>-2.454096324576182E-2</v>
      </c>
      <c r="EU372" s="223">
        <f t="shared" ca="1" si="741"/>
        <v>-2.3750109870104282E-2</v>
      </c>
      <c r="EV372" s="223">
        <f t="shared" ca="1" si="742"/>
        <v>-2.123861165987528E-2</v>
      </c>
      <c r="EW372" s="223">
        <f t="shared" ca="1" si="743"/>
        <v>-1.7188421306919228E-2</v>
      </c>
      <c r="EX372" s="223">
        <f t="shared" ca="1" si="744"/>
        <v>-1.1892966468958972E-2</v>
      </c>
      <c r="EY372" s="223">
        <f t="shared" ca="1" si="745"/>
        <v>-5.7358915612614999E-3</v>
      </c>
      <c r="EZ372" s="223">
        <f t="shared" ca="1" si="746"/>
        <v>8.3673646347523327E-4</v>
      </c>
      <c r="FA372" s="223">
        <f t="shared" ca="1" si="747"/>
        <v>7.3487447150129975E-3</v>
      </c>
      <c r="FB372" s="223">
        <f t="shared" ca="1" si="748"/>
        <v>1.3328352076465284E-2</v>
      </c>
      <c r="FC372" s="223">
        <f t="shared" ca="1" si="749"/>
        <v>1.834234874057139E-2</v>
      </c>
      <c r="FD372" s="223">
        <f t="shared" ca="1" si="750"/>
        <v>2.2027481336806383E-2</v>
      </c>
      <c r="FE372" s="223">
        <f t="shared" ca="1" si="751"/>
        <v>2.4116769863768078E-2</v>
      </c>
      <c r="FF372" s="223">
        <f t="shared" ca="1" si="752"/>
        <v>2.4458849821186464E-2</v>
      </c>
      <c r="FG372" s="223">
        <f t="shared" ca="1" si="753"/>
        <v>2.3028938245321103E-2</v>
      </c>
      <c r="FH372" s="223">
        <f t="shared" ca="1" si="754"/>
        <v>1.9930629181856958E-2</v>
      </c>
      <c r="FI372" s="223">
        <f t="shared" ca="1" si="755"/>
        <v>1.538838851811467E-2</v>
      </c>
      <c r="FJ372" s="223">
        <f t="shared" ca="1" si="756"/>
        <v>9.7312919079835941E-3</v>
      </c>
      <c r="FK372" s="223">
        <f t="shared" ca="1" si="757"/>
        <v>3.3691839422521873E-3</v>
      </c>
      <c r="FL372" s="223">
        <f t="shared" ca="1" si="758"/>
        <v>-3.2370142183736298E-3</v>
      </c>
      <c r="FM372" s="223">
        <f t="shared" ca="1" si="759"/>
        <v>-9.6086975988682616E-3</v>
      </c>
      <c r="FN372" s="223">
        <f t="shared" ca="1" si="760"/>
        <v>-1.5284251320137056E-2</v>
      </c>
      <c r="FO372" s="223">
        <f t="shared" ca="1" si="761"/>
        <v>-1.9852493613032637E-2</v>
      </c>
      <c r="FP372" s="223">
        <f t="shared" ca="1" si="762"/>
        <v>-2.2982465061058333E-2</v>
      </c>
      <c r="FQ372" s="223">
        <f t="shared" ca="1" si="763"/>
        <v>-2.4447405904623271E-2</v>
      </c>
      <c r="FR372" s="223">
        <f t="shared" ca="1" si="764"/>
        <v>-2.4141184302265709E-2</v>
      </c>
      <c r="FS372" s="223">
        <f t="shared" ca="1" si="765"/>
        <v>-2.2085985356337282E-2</v>
      </c>
      <c r="FT372" s="223">
        <f t="shared" ca="1" si="766"/>
        <v>-1.8430703849627177E-2</v>
      </c>
      <c r="FU372" s="223">
        <f t="shared" ca="1" si="767"/>
        <v>-1.3440157135731819E-2</v>
      </c>
      <c r="FV372" s="223">
        <f t="shared" ca="1" si="768"/>
        <v>-7.4758996862690592E-3</v>
      </c>
      <c r="FW372" s="223">
        <f t="shared" ca="1" si="769"/>
        <v>-9.7002924009569579E-4</v>
      </c>
      <c r="FX372" s="223">
        <f t="shared" ca="1" si="770"/>
        <v>5.6061177568171184E-3</v>
      </c>
      <c r="FY372" s="223">
        <f t="shared" ca="1" si="771"/>
        <v>1.1776113472198015E-2</v>
      </c>
      <c r="FZ372" s="223">
        <f t="shared" ca="1" si="772"/>
        <v>1.7092954868374241E-2</v>
      </c>
      <c r="GA372" s="223">
        <f t="shared" ca="1" si="773"/>
        <v>2.1171448119523456E-2</v>
      </c>
      <c r="GB372" s="223">
        <f t="shared" ca="1" si="774"/>
        <v>2.3716115083278921E-2</v>
      </c>
      <c r="GC372" s="223">
        <f t="shared" ca="1" si="775"/>
        <v>2.4542600062305443E-2</v>
      </c>
      <c r="GD372" s="223">
        <f t="shared" ca="1" si="776"/>
        <v>2.3591025981600396E-2</v>
      </c>
      <c r="GE372" s="223">
        <f t="shared" ca="1" si="777"/>
        <v>2.0930332354944226E-2</v>
      </c>
      <c r="GF372" s="223">
        <f t="shared" ca="1" si="778"/>
        <v>1.6753280764077901E-2</v>
      </c>
      <c r="GG372" s="223">
        <f t="shared" ca="1" si="779"/>
        <v>1.1362489692994622E-2</v>
      </c>
      <c r="GH372" s="223">
        <f t="shared" ca="1" si="780"/>
        <v>5.1485104638332758E-3</v>
      </c>
      <c r="GI372" s="223">
        <f t="shared" ca="1" si="781"/>
        <v>-1.4384673739148389E-3</v>
      </c>
      <c r="GJ372" s="223">
        <f t="shared" ca="1" si="782"/>
        <v>-7.9212313166467582E-3</v>
      </c>
      <c r="GK372" s="223">
        <f t="shared" ca="1" si="783"/>
        <v>-1.3830118935312052E-2</v>
      </c>
      <c r="GL372" s="223">
        <f t="shared" ca="1" si="784"/>
        <v>-1.8737043917269373E-2</v>
      </c>
      <c r="GM372" s="223">
        <f t="shared" ca="1" si="785"/>
        <v>-2.228651000713246E-2</v>
      </c>
      <c r="GN372" s="223">
        <f t="shared" ca="1" si="786"/>
        <v>-2.4221365952700271E-2</v>
      </c>
      <c r="GO372" s="223">
        <f t="shared" ca="1" si="787"/>
        <v>-2.4401435565037707E-2</v>
      </c>
      <c r="GP372" s="223">
        <f t="shared" ca="1" si="788"/>
        <v>-2.2813673184565664E-2</v>
      </c>
      <c r="GQ372" s="223">
        <f t="shared" ca="1" si="789"/>
        <v>-1.9573108811289534E-2</v>
      </c>
      <c r="GR372" s="223">
        <f t="shared" ca="1" si="790"/>
        <v>-1.4914514426495707E-2</v>
      </c>
      <c r="GS372" s="223">
        <f t="shared" ca="1" si="791"/>
        <v>-9.1753952631451943E-3</v>
      </c>
      <c r="GT372" s="223">
        <f t="shared" ca="1" si="792"/>
        <v>-2.7715382711686731E-3</v>
      </c>
      <c r="GU372" s="223">
        <f t="shared" ca="1" si="793"/>
        <v>3.8331107607683179E-3</v>
      </c>
      <c r="GV372" s="223">
        <f t="shared" ca="1" si="794"/>
        <v>1.0160059088711582E-2</v>
      </c>
      <c r="GW372" s="223">
        <f t="shared" ca="1" si="795"/>
        <v>1.5750932792766983E-2</v>
      </c>
      <c r="GX372" s="223">
        <f t="shared" ca="1" si="796"/>
        <v>2.0200684990531105E-2</v>
      </c>
      <c r="GY372" s="223">
        <f t="shared" ca="1" si="797"/>
        <v>2.3186940620327143E-2</v>
      </c>
      <c r="GZ372" s="223">
        <f t="shared" ca="1" si="798"/>
        <v>2.4493351827251628E-2</v>
      </c>
      <c r="HA372" s="223">
        <f t="shared" ca="1" si="799"/>
        <v>2.4025271904097107E-2</v>
      </c>
      <c r="HB372" s="223">
        <f t="shared" ca="1" si="800"/>
        <v>2.1816612243541224E-2</v>
      </c>
      <c r="HC372" s="223">
        <f t="shared" ca="1" si="801"/>
        <v>1.8027385530032462E-2</v>
      </c>
      <c r="HD372" s="223">
        <f t="shared" ca="1" si="802"/>
        <v>1.2932113161883434E-2</v>
      </c>
      <c r="HE372" s="223">
        <f t="shared" ca="1" si="803"/>
        <v>6.8999367611304215E-3</v>
      </c>
      <c r="HF372" s="223">
        <f t="shared" ca="1" si="804"/>
        <v>3.6787464987577886E-4</v>
      </c>
      <c r="HG372" s="223">
        <f t="shared" ca="1" si="805"/>
        <v>-6.1908391956041128E-3</v>
      </c>
      <c r="HH372" s="223">
        <f t="shared" ca="1" si="806"/>
        <v>-1.2301039937698854E-2</v>
      </c>
      <c r="HI372" s="223">
        <f t="shared" ca="1" si="807"/>
        <v>-1.7520056557091858E-2</v>
      </c>
      <c r="HJ372" s="223">
        <f t="shared" ca="1" si="808"/>
        <v>-2.1469782424516325E-2</v>
      </c>
      <c r="HK372" s="223">
        <f t="shared" ca="1" si="809"/>
        <v>-2.3864068320076991E-2</v>
      </c>
      <c r="HL372" s="223">
        <f t="shared" ca="1" si="810"/>
        <v>-2.4529453334278462E-2</v>
      </c>
      <c r="HM372" s="223">
        <f t="shared" ca="1" si="811"/>
        <v>-2.3417731741170476E-2</v>
      </c>
      <c r="HN372" s="223">
        <f t="shared" ca="1" si="812"/>
        <v>-2.0609445400438089E-2</v>
      </c>
      <c r="HO372" s="223">
        <f t="shared" ca="1" si="813"/>
        <v>-1.6308048671349818E-2</v>
      </c>
      <c r="HP372" s="223">
        <f t="shared" ca="1" si="814"/>
        <v>-1.0825168578110063E-2</v>
      </c>
      <c r="HQ372" s="223">
        <f t="shared" ca="1" si="815"/>
        <v>-4.5580280962168483E-3</v>
      </c>
      <c r="HR372" s="223">
        <f t="shared" ca="1" si="816"/>
        <v>2.0393318053961553E-3</v>
      </c>
      <c r="HS372" s="223">
        <f t="shared" ca="1" si="817"/>
        <v>8.488946464729287E-3</v>
      </c>
      <c r="HT372" s="223">
        <f t="shared" ca="1" si="818"/>
        <v>1.4323555047653645E-2</v>
      </c>
      <c r="HU372" s="223">
        <f t="shared" ca="1" si="819"/>
        <v>1.91204525993348E-2</v>
      </c>
      <c r="HV372" s="223">
        <f t="shared" ca="1" si="820"/>
        <v>2.2532114117176528E-2</v>
      </c>
      <c r="HW372" s="223">
        <f t="shared" ca="1" si="821"/>
        <v>2.4311371996477767E-2</v>
      </c>
      <c r="HX372" s="223">
        <f t="shared" ca="1" si="822"/>
        <v>2.4329322796533017E-2</v>
      </c>
      <c r="HY372" s="223">
        <f t="shared" ca="1" si="823"/>
        <v>2.2584666020142034E-2</v>
      </c>
      <c r="HZ372" s="223">
        <f t="shared" ca="1" si="824"/>
        <v>1.9203798331859867E-2</v>
      </c>
      <c r="IA372" s="223">
        <f t="shared" ca="1" si="825"/>
        <v>1.4431656389075839E-2</v>
      </c>
      <c r="IB372" s="223">
        <f t="shared" ca="1" si="826"/>
        <v>8.6139717032903997E-3</v>
      </c>
      <c r="IC372" s="223">
        <f t="shared" ca="1" si="827"/>
        <v>2.1722231290650963E-3</v>
      </c>
      <c r="ID372" s="223">
        <f t="shared" ca="1" si="828"/>
        <v>-4.4268983805699621E-3</v>
      </c>
      <c r="IE372" s="223">
        <f t="shared" ca="1" si="829"/>
        <v>2.2177956438521711E-3</v>
      </c>
      <c r="IF372" s="223">
        <f t="shared" ca="1" si="830"/>
        <v>-1.6208126492447864E-2</v>
      </c>
      <c r="IG372" s="223">
        <f t="shared" ca="1" si="831"/>
        <v>-2.0536708230743543E-2</v>
      </c>
      <c r="IH372" s="223">
        <f t="shared" ca="1" si="832"/>
        <v>-2.3377449233581819E-2</v>
      </c>
      <c r="II372" s="223">
        <f t="shared" ca="1" si="833"/>
        <v>-2.4524543870604668E-2</v>
      </c>
      <c r="IJ372" s="223">
        <f t="shared" ca="1" si="834"/>
        <v>-2.3894887580496259E-2</v>
      </c>
      <c r="IK372" s="223">
        <f t="shared" ca="1" si="835"/>
        <v>-2.1534097619305328E-2</v>
      </c>
      <c r="IL372" s="223">
        <f t="shared" ca="1" si="836"/>
        <v>-1.761320818748182E-2</v>
      </c>
      <c r="IM372" s="223">
        <f t="shared" ca="1" si="837"/>
        <v>-1.2416279366629188E-2</v>
      </c>
      <c r="IN372" s="223">
        <f t="shared" ca="1" si="838"/>
        <v>-6.3198175720921316E-3</v>
      </c>
      <c r="IO372" s="223">
        <f t="shared" ca="1" si="839"/>
        <v>2.3450153427750225E-4</v>
      </c>
      <c r="IP372" s="223">
        <f t="shared" ca="1" si="840"/>
        <v>6.7718315043500624E-3</v>
      </c>
      <c r="IQ372" s="223">
        <f t="shared" ca="1" si="841"/>
        <v>1.2818556716706737E-2</v>
      </c>
      <c r="IR372" s="223">
        <f t="shared" ca="1" si="842"/>
        <v>1.7936604818856595E-2</v>
      </c>
      <c r="IS372" s="223">
        <f t="shared" ca="1" si="843"/>
        <v>2.1755184135383538E-2</v>
      </c>
      <c r="IT372" s="223">
        <f t="shared" ca="1" si="844"/>
        <v>2.3997646734454037E-2</v>
      </c>
      <c r="IU372" s="223">
        <f t="shared" ca="1" si="845"/>
        <v>2.4501530980778251E-2</v>
      </c>
      <c r="IV372" s="223">
        <f t="shared" ca="1" si="846"/>
        <v>2.3230331534785063E-2</v>
      </c>
      <c r="IW372" s="223">
        <f t="shared" ca="1" si="847"/>
        <v>2.027614408665953E-2</v>
      </c>
      <c r="IX372" s="223">
        <f t="shared" ca="1" si="848"/>
        <v>1.5852993219899324E-2</v>
      </c>
      <c r="IY372" s="223">
        <f t="shared" ca="1" si="849"/>
        <v>1.0281326786453177E-2</v>
      </c>
      <c r="IZ372" s="223">
        <f t="shared" ca="1" si="850"/>
        <v>3.9648001429109089E-3</v>
      </c>
      <c r="JA372" s="223">
        <f t="shared" ca="1" si="851"/>
        <v>-2.6389678196534318E-3</v>
      </c>
      <c r="JB372" s="223">
        <f t="shared" ca="1" si="852"/>
        <v>-9.0515481888836166E-3</v>
      </c>
    </row>
    <row r="373" spans="2:262">
      <c r="B373" s="230">
        <v>12</v>
      </c>
      <c r="C373" s="229">
        <f t="shared" si="853"/>
        <v>2.3437499999999996E-4</v>
      </c>
      <c r="D373" s="226">
        <f t="shared" ca="1" si="597"/>
        <v>24.454483176133472</v>
      </c>
      <c r="E373" s="225">
        <f ca="1">R361</f>
        <v>0.45448317613347067</v>
      </c>
      <c r="F373" s="224">
        <v>12</v>
      </c>
      <c r="G373" s="223">
        <f t="shared" ca="1" si="854"/>
        <v>-1.1407979098014592E-3</v>
      </c>
      <c r="H373" s="223">
        <f t="shared" ca="1" si="598"/>
        <v>-1.5542139222405951E-3</v>
      </c>
      <c r="I373" s="223">
        <f t="shared" ca="1" si="599"/>
        <v>-1.8337820752957175E-3</v>
      </c>
      <c r="J373" s="223">
        <f t="shared" ca="1" si="600"/>
        <v>-1.9554261473457859E-3</v>
      </c>
      <c r="K373" s="223">
        <f t="shared" ca="1" si="601"/>
        <v>-1.9086702325855148E-3</v>
      </c>
      <c r="L373" s="223">
        <f t="shared" ca="1" si="602"/>
        <v>-1.6975409189991253E-3</v>
      </c>
      <c r="M373" s="223">
        <f t="shared" ca="1" si="603"/>
        <v>-1.340220521306856E-3</v>
      </c>
      <c r="N373" s="223">
        <f t="shared" ca="1" si="604"/>
        <v>-8.6748123223003243E-4</v>
      </c>
      <c r="O373" s="223">
        <f t="shared" ca="1" si="605"/>
        <v>-3.2003504191633909E-4</v>
      </c>
      <c r="P373" s="223">
        <f t="shared" ca="1" si="606"/>
        <v>2.549723513150464E-4</v>
      </c>
      <c r="Q373" s="223">
        <f t="shared" ca="1" si="607"/>
        <v>8.0802169685604229E-4</v>
      </c>
      <c r="R373" s="223">
        <f t="shared" ca="1" si="608"/>
        <v>1.2914847564216131E-3</v>
      </c>
      <c r="S373" s="223">
        <f t="shared" ca="1" si="609"/>
        <v>1.6637260159502146E-3</v>
      </c>
      <c r="T373" s="223">
        <f t="shared" ca="1" si="610"/>
        <v>1.8926883081180046E-3</v>
      </c>
      <c r="U373" s="223">
        <f t="shared" ca="1" si="611"/>
        <v>1.9586535540635245E-3</v>
      </c>
      <c r="V373" s="223">
        <f t="shared" ca="1" si="612"/>
        <v>1.8559408710992623E-3</v>
      </c>
      <c r="W373" s="223">
        <f t="shared" ca="1" si="613"/>
        <v>1.5933958065141877E-3</v>
      </c>
      <c r="X373" s="223">
        <f t="shared" ca="1" si="614"/>
        <v>1.1936285649806989E-3</v>
      </c>
      <c r="Y373" s="223">
        <f t="shared" ca="1" si="615"/>
        <v>6.9106683291018174E-4</v>
      </c>
      <c r="Z373" s="223">
        <f t="shared" ca="1" si="616"/>
        <v>1.2899088921622859E-4</v>
      </c>
      <c r="AA373" s="223">
        <f t="shared" ca="1" si="617"/>
        <v>-4.4419366324423585E-4</v>
      </c>
      <c r="AB373" s="223">
        <f t="shared" ca="1" si="618"/>
        <v>-9.7912455568634421E-4</v>
      </c>
      <c r="AC373" s="223">
        <f t="shared" ca="1" si="619"/>
        <v>-1.4297338988400446E-3</v>
      </c>
      <c r="AD373" s="223">
        <f t="shared" ca="1" si="620"/>
        <v>-1.7572155186410801E-3</v>
      </c>
      <c r="AE373" s="223">
        <f t="shared" ca="1" si="621"/>
        <v>-1.9333669178844411E-3</v>
      </c>
      <c r="AF373" s="223">
        <f t="shared" ca="1" si="622"/>
        <v>-1.9430180563466857E-3</v>
      </c>
      <c r="AG373" s="223">
        <f t="shared" ca="1" si="623"/>
        <v>-1.7853377844638421E-3</v>
      </c>
      <c r="AH373" s="223">
        <f t="shared" ca="1" si="624"/>
        <v>-1.4739054213737672E-3</v>
      </c>
      <c r="AI373" s="223">
        <f t="shared" ca="1" si="625"/>
        <v>-1.0355413130700311E-3</v>
      </c>
      <c r="AJ373" s="223">
        <f t="shared" ca="1" si="626"/>
        <v>-5.0799708221384613E-4</v>
      </c>
      <c r="AK373" s="223">
        <f t="shared" ca="1" si="627"/>
        <v>6.3295516260627126E-5</v>
      </c>
      <c r="AL373" s="223">
        <f t="shared" ca="1" si="628"/>
        <v>6.2913714737542533E-4</v>
      </c>
      <c r="AM373" s="223">
        <f t="shared" ca="1" si="629"/>
        <v>1.1407979098014601E-3</v>
      </c>
      <c r="AN373" s="223">
        <f t="shared" ca="1" si="630"/>
        <v>1.5542139222405947E-3</v>
      </c>
      <c r="AO373" s="223">
        <f t="shared" ca="1" si="631"/>
        <v>1.8337820752957175E-3</v>
      </c>
      <c r="AP373" s="223">
        <f t="shared" ca="1" si="632"/>
        <v>1.9554261473457859E-3</v>
      </c>
      <c r="AQ373" s="223">
        <f t="shared" ca="1" si="633"/>
        <v>1.908670232585515E-3</v>
      </c>
      <c r="AR373" s="223">
        <f t="shared" ca="1" si="634"/>
        <v>1.6975409189991264E-3</v>
      </c>
      <c r="AS373" s="223">
        <f t="shared" ca="1" si="635"/>
        <v>1.3402205213068564E-3</v>
      </c>
      <c r="AT373" s="223">
        <f t="shared" ca="1" si="636"/>
        <v>8.6748123223003471E-4</v>
      </c>
      <c r="AU373" s="223">
        <f t="shared" ca="1" si="637"/>
        <v>3.2003504191633974E-4</v>
      </c>
      <c r="AV373" s="223">
        <f t="shared" ca="1" si="638"/>
        <v>-2.5497235131504738E-4</v>
      </c>
      <c r="AW373" s="223">
        <f t="shared" ca="1" si="639"/>
        <v>-8.0802169685604088E-4</v>
      </c>
      <c r="AX373" s="223">
        <f t="shared" ca="1" si="640"/>
        <v>-1.2914847564216131E-3</v>
      </c>
      <c r="AY373" s="223">
        <f t="shared" ca="1" si="641"/>
        <v>-1.6637260159502142E-3</v>
      </c>
      <c r="AZ373" s="223">
        <f t="shared" ca="1" si="642"/>
        <v>-1.8926883081180046E-3</v>
      </c>
      <c r="BA373" s="223">
        <f t="shared" ca="1" si="643"/>
        <v>-1.958653554063525E-3</v>
      </c>
      <c r="BB373" s="223">
        <f t="shared" ca="1" si="644"/>
        <v>-1.8559408710992625E-3</v>
      </c>
      <c r="BC373" s="223">
        <f t="shared" ca="1" si="645"/>
        <v>-1.5933958065141873E-3</v>
      </c>
      <c r="BD373" s="223">
        <f t="shared" ca="1" si="646"/>
        <v>-1.1936285649806996E-3</v>
      </c>
      <c r="BE373" s="223">
        <f t="shared" ca="1" si="647"/>
        <v>-6.9106683291018066E-4</v>
      </c>
      <c r="BF373" s="223">
        <f t="shared" ca="1" si="648"/>
        <v>-1.2899088921622913E-4</v>
      </c>
      <c r="BG373" s="223">
        <f t="shared" ca="1" si="649"/>
        <v>4.4419366324423509E-4</v>
      </c>
      <c r="BH373" s="223">
        <f t="shared" ca="1" si="650"/>
        <v>9.7912455568634205E-4</v>
      </c>
      <c r="BI373" s="223">
        <f t="shared" ca="1" si="651"/>
        <v>1.4297338988400418E-3</v>
      </c>
      <c r="BJ373" s="223">
        <f t="shared" ca="1" si="652"/>
        <v>1.7572155186410805E-3</v>
      </c>
      <c r="BK373" s="223">
        <f t="shared" ca="1" si="653"/>
        <v>1.9333669178844411E-3</v>
      </c>
      <c r="BL373" s="223">
        <f t="shared" ca="1" si="654"/>
        <v>1.9430180563466861E-3</v>
      </c>
      <c r="BM373" s="223">
        <f t="shared" ca="1" si="655"/>
        <v>1.785337784463841E-3</v>
      </c>
      <c r="BN373" s="223">
        <f t="shared" ca="1" si="656"/>
        <v>1.4739054213737677E-3</v>
      </c>
      <c r="BO373" s="223">
        <f t="shared" ca="1" si="657"/>
        <v>1.0355413130700318E-3</v>
      </c>
      <c r="BP373" s="223">
        <f t="shared" ca="1" si="658"/>
        <v>5.0799708221385014E-4</v>
      </c>
      <c r="BQ373" s="223">
        <f t="shared" ca="1" si="659"/>
        <v>-6.3295516260629728E-5</v>
      </c>
      <c r="BR373" s="223">
        <f t="shared" ca="1" si="660"/>
        <v>-6.2913714737542457E-4</v>
      </c>
      <c r="BS373" s="223">
        <f t="shared" ca="1" si="661"/>
        <v>-1.1407979098014566E-3</v>
      </c>
      <c r="BT373" s="223">
        <f t="shared" ca="1" si="662"/>
        <v>-1.554213922240596E-3</v>
      </c>
      <c r="BU373" s="223">
        <f t="shared" ca="1" si="663"/>
        <v>-1.8337820752957171E-3</v>
      </c>
      <c r="BV373" s="223">
        <f t="shared" ca="1" si="664"/>
        <v>-1.9554261473457859E-3</v>
      </c>
      <c r="BW373" s="223">
        <f t="shared" ca="1" si="665"/>
        <v>-1.9086702325855158E-3</v>
      </c>
      <c r="BX373" s="223">
        <f t="shared" ca="1" si="666"/>
        <v>-1.697540918999125E-3</v>
      </c>
      <c r="BY373" s="223">
        <f t="shared" ca="1" si="667"/>
        <v>-1.3402205213068571E-3</v>
      </c>
      <c r="BZ373" s="223">
        <f t="shared" ca="1" si="668"/>
        <v>-8.6748123223003536E-4</v>
      </c>
      <c r="CA373" s="223">
        <f t="shared" ca="1" si="669"/>
        <v>-3.2003504191633703E-4</v>
      </c>
      <c r="CB373" s="223">
        <f t="shared" ca="1" si="670"/>
        <v>2.5497235131504673E-4</v>
      </c>
      <c r="CC373" s="223">
        <f t="shared" ca="1" si="671"/>
        <v>8.0802169685604012E-4</v>
      </c>
      <c r="CD373" s="223">
        <f t="shared" ca="1" si="672"/>
        <v>1.2914847564216101E-3</v>
      </c>
      <c r="CE373" s="223">
        <f t="shared" ca="1" si="673"/>
        <v>1.6637260159502152E-3</v>
      </c>
      <c r="CF373" s="223">
        <f t="shared" ca="1" si="674"/>
        <v>1.8926883081180044E-3</v>
      </c>
      <c r="CG373" s="223">
        <f t="shared" ca="1" si="675"/>
        <v>1.958653554063525E-3</v>
      </c>
      <c r="CH373" s="223">
        <f t="shared" ca="1" si="676"/>
        <v>1.8559408710992638E-3</v>
      </c>
      <c r="CI373" s="223">
        <f t="shared" ca="1" si="677"/>
        <v>1.5933958065141877E-3</v>
      </c>
      <c r="CJ373" s="223">
        <f t="shared" ca="1" si="678"/>
        <v>1.1936285649807002E-3</v>
      </c>
      <c r="CK373" s="223">
        <f t="shared" ca="1" si="679"/>
        <v>6.9106683291018489E-4</v>
      </c>
      <c r="CL373" s="223">
        <f t="shared" ca="1" si="680"/>
        <v>1.2899088921622653E-4</v>
      </c>
      <c r="CM373" s="223">
        <f t="shared" ca="1" si="681"/>
        <v>-4.4419366324423444E-4</v>
      </c>
      <c r="CN373" s="223">
        <f t="shared" ca="1" si="682"/>
        <v>-9.7912455568634161E-4</v>
      </c>
      <c r="CO373" s="223">
        <f t="shared" ca="1" si="683"/>
        <v>-1.4297338988400413E-3</v>
      </c>
      <c r="CP373" s="223">
        <f t="shared" ca="1" si="684"/>
        <v>-1.7572155186410803E-3</v>
      </c>
      <c r="CQ373" s="223">
        <f t="shared" ca="1" si="685"/>
        <v>-1.9333669178844409E-3</v>
      </c>
      <c r="CR373" s="223">
        <f t="shared" ca="1" si="686"/>
        <v>-1.9430180563466861E-3</v>
      </c>
      <c r="CS373" s="223">
        <f t="shared" ca="1" si="687"/>
        <v>-1.7853377844638412E-3</v>
      </c>
      <c r="CT373" s="223">
        <f t="shared" ca="1" si="688"/>
        <v>-1.4739054213737681E-3</v>
      </c>
      <c r="CU373" s="223">
        <f t="shared" ca="1" si="689"/>
        <v>-1.0355413130700324E-3</v>
      </c>
      <c r="CV373" s="223">
        <f t="shared" ca="1" si="690"/>
        <v>-5.079970822138509E-4</v>
      </c>
      <c r="CW373" s="223">
        <f t="shared" ca="1" si="691"/>
        <v>6.3295516260629186E-5</v>
      </c>
      <c r="CX373" s="223">
        <f t="shared" ca="1" si="692"/>
        <v>6.2913714737542392E-4</v>
      </c>
      <c r="CY373" s="223">
        <f t="shared" ca="1" si="693"/>
        <v>1.1407979098014558E-3</v>
      </c>
      <c r="CZ373" s="223">
        <f t="shared" ca="1" si="694"/>
        <v>1.5542139222405958E-3</v>
      </c>
      <c r="DA373" s="223">
        <f t="shared" ca="1" si="695"/>
        <v>1.8337820752957169E-3</v>
      </c>
      <c r="DB373" s="223">
        <f t="shared" ca="1" si="696"/>
        <v>1.9554261473457859E-3</v>
      </c>
      <c r="DC373" s="223">
        <f t="shared" ca="1" si="697"/>
        <v>1.9086702325855158E-3</v>
      </c>
      <c r="DD373" s="223">
        <f t="shared" ca="1" si="698"/>
        <v>1.6975409189991253E-3</v>
      </c>
      <c r="DE373" s="223">
        <f t="shared" ca="1" si="699"/>
        <v>1.3402205213068575E-3</v>
      </c>
      <c r="DF373" s="223">
        <f t="shared" ca="1" si="700"/>
        <v>8.674812322300359E-4</v>
      </c>
      <c r="DG373" s="223">
        <f t="shared" ca="1" si="701"/>
        <v>3.2003504191633779E-4</v>
      </c>
      <c r="DH373" s="223">
        <f t="shared" ca="1" si="702"/>
        <v>-2.5497235131504591E-4</v>
      </c>
      <c r="DI373" s="223">
        <f t="shared" ca="1" si="703"/>
        <v>-8.0802169685603947E-4</v>
      </c>
      <c r="DJ373" s="223">
        <f t="shared" ca="1" si="704"/>
        <v>-1.2914847564216097E-3</v>
      </c>
      <c r="DK373" s="223">
        <f t="shared" ca="1" si="705"/>
        <v>-1.663726015950215E-3</v>
      </c>
      <c r="DL373" s="223">
        <f t="shared" ca="1" si="706"/>
        <v>-1.8926883081180025E-3</v>
      </c>
      <c r="DM373" s="223">
        <f t="shared" ca="1" si="707"/>
        <v>-1.958653554063525E-3</v>
      </c>
      <c r="DN373" s="223">
        <f t="shared" ca="1" si="708"/>
        <v>-1.8559408710992619E-3</v>
      </c>
      <c r="DO373" s="223">
        <f t="shared" ca="1" si="709"/>
        <v>-1.5933958065141921E-3</v>
      </c>
      <c r="DP373" s="223">
        <f t="shared" ca="1" si="710"/>
        <v>-1.1936285649807009E-3</v>
      </c>
      <c r="DQ373" s="223">
        <f t="shared" ca="1" si="711"/>
        <v>-6.9106683291017914E-4</v>
      </c>
      <c r="DR373" s="223">
        <f t="shared" ca="1" si="712"/>
        <v>-1.2899088921623412E-4</v>
      </c>
      <c r="DS373" s="223">
        <f t="shared" ca="1" si="713"/>
        <v>4.4419366324423374E-4</v>
      </c>
      <c r="DT373" s="223">
        <f t="shared" ca="1" si="714"/>
        <v>9.7912455568634682E-4</v>
      </c>
      <c r="DU373" s="223">
        <f t="shared" ca="1" si="715"/>
        <v>1.4297338988400407E-3</v>
      </c>
      <c r="DV373" s="223">
        <f t="shared" ca="1" si="716"/>
        <v>1.7572155186410799E-3</v>
      </c>
      <c r="DW373" s="223">
        <f t="shared" ca="1" si="717"/>
        <v>1.933366917884442E-3</v>
      </c>
      <c r="DX373" s="223">
        <f t="shared" ca="1" si="718"/>
        <v>1.9430180563466863E-3</v>
      </c>
      <c r="DY373" s="223">
        <f t="shared" ca="1" si="719"/>
        <v>1.7853377844638417E-3</v>
      </c>
      <c r="DZ373" s="223">
        <f t="shared" ca="1" si="720"/>
        <v>1.4739054213737731E-3</v>
      </c>
      <c r="EA373" s="223">
        <f t="shared" ca="1" si="721"/>
        <v>1.0355413130700331E-3</v>
      </c>
      <c r="EB373" s="223">
        <f t="shared" ca="1" si="722"/>
        <v>5.0799708221384483E-4</v>
      </c>
      <c r="EC373" s="223">
        <f t="shared" ca="1" si="723"/>
        <v>-6.329551626062138E-5</v>
      </c>
      <c r="ED373" s="223">
        <f t="shared" ca="1" si="724"/>
        <v>-6.2913714737542327E-4</v>
      </c>
      <c r="EE373" s="223">
        <f t="shared" ca="1" si="725"/>
        <v>-1.140797909801461E-3</v>
      </c>
      <c r="EF373" s="223">
        <f t="shared" ca="1" si="726"/>
        <v>-1.554213922240591E-3</v>
      </c>
      <c r="EG373" s="223">
        <f t="shared" ca="1" si="727"/>
        <v>-1.8337820752957169E-3</v>
      </c>
      <c r="EH373" s="223">
        <f t="shared" ca="1" si="728"/>
        <v>-1.9554261473457863E-3</v>
      </c>
      <c r="EI373" s="223">
        <f t="shared" ca="1" si="729"/>
        <v>-1.9086702325855161E-3</v>
      </c>
      <c r="EJ373" s="223">
        <f t="shared" ca="1" si="730"/>
        <v>-1.6975409189991257E-3</v>
      </c>
      <c r="EK373" s="223">
        <f t="shared" ca="1" si="731"/>
        <v>-1.3402205213068632E-3</v>
      </c>
      <c r="EL373" s="223">
        <f t="shared" ca="1" si="732"/>
        <v>-8.6748123223003644E-4</v>
      </c>
      <c r="EM373" s="223">
        <f t="shared" ca="1" si="733"/>
        <v>-3.2003504191633855E-4</v>
      </c>
      <c r="EN373" s="223">
        <f t="shared" ca="1" si="734"/>
        <v>2.5497235131503832E-4</v>
      </c>
      <c r="EO373" s="223">
        <f t="shared" ca="1" si="735"/>
        <v>8.0802169685603882E-4</v>
      </c>
      <c r="EP373" s="223">
        <f t="shared" ca="1" si="736"/>
        <v>1.2914847564216142E-3</v>
      </c>
      <c r="EQ373" s="223">
        <f t="shared" ca="1" si="737"/>
        <v>1.6637260159502111E-3</v>
      </c>
      <c r="ER373" s="223">
        <f t="shared" ca="1" si="738"/>
        <v>1.892688308118004E-3</v>
      </c>
      <c r="ES373" s="223">
        <f t="shared" ca="1" si="739"/>
        <v>1.9586535540635245E-3</v>
      </c>
      <c r="ET373" s="223">
        <f t="shared" ca="1" si="740"/>
        <v>1.8559408710992643E-3</v>
      </c>
      <c r="EU373" s="223">
        <f t="shared" ca="1" si="741"/>
        <v>1.5933958065141886E-3</v>
      </c>
      <c r="EV373" s="223">
        <f t="shared" ca="1" si="742"/>
        <v>1.1936285649806957E-3</v>
      </c>
      <c r="EW373" s="223">
        <f t="shared" ca="1" si="743"/>
        <v>6.9106683291018608E-4</v>
      </c>
      <c r="EX373" s="223">
        <f t="shared" ca="1" si="744"/>
        <v>1.2899088921622794E-4</v>
      </c>
      <c r="EY373" s="223">
        <f t="shared" ca="1" si="745"/>
        <v>-4.441936632442262E-4</v>
      </c>
      <c r="EZ373" s="223">
        <f t="shared" ca="1" si="746"/>
        <v>-9.7912455568634031E-4</v>
      </c>
      <c r="FA373" s="223">
        <f t="shared" ca="1" si="747"/>
        <v>-1.4297338988400448E-3</v>
      </c>
      <c r="FB373" s="223">
        <f t="shared" ca="1" si="748"/>
        <v>-1.7572155186410764E-3</v>
      </c>
      <c r="FC373" s="223">
        <f t="shared" ca="1" si="749"/>
        <v>-1.9333669178844407E-3</v>
      </c>
      <c r="FD373" s="223">
        <f t="shared" ca="1" si="750"/>
        <v>-1.9430180563466855E-3</v>
      </c>
      <c r="FE373" s="223">
        <f t="shared" ca="1" si="751"/>
        <v>-1.7853377844638447E-3</v>
      </c>
      <c r="FF373" s="223">
        <f t="shared" ca="1" si="752"/>
        <v>-1.4739054213737692E-3</v>
      </c>
      <c r="FG373" s="223">
        <f t="shared" ca="1" si="753"/>
        <v>-1.0355413130700279E-3</v>
      </c>
      <c r="FH373" s="223">
        <f t="shared" ca="1" si="754"/>
        <v>-5.0799708221385231E-4</v>
      </c>
      <c r="FI373" s="223">
        <f t="shared" ca="1" si="755"/>
        <v>6.329551626062756E-5</v>
      </c>
      <c r="FJ373" s="223">
        <f t="shared" ca="1" si="756"/>
        <v>6.2913714737541601E-4</v>
      </c>
      <c r="FK373" s="223">
        <f t="shared" ca="1" si="757"/>
        <v>1.1407979098014549E-3</v>
      </c>
      <c r="FL373" s="223">
        <f t="shared" ca="1" si="758"/>
        <v>1.5542139222405951E-3</v>
      </c>
      <c r="FM373" s="223">
        <f t="shared" ca="1" si="759"/>
        <v>1.8337820752957143E-3</v>
      </c>
      <c r="FN373" s="223">
        <f t="shared" ca="1" si="760"/>
        <v>1.9554261473457854E-3</v>
      </c>
      <c r="FO373" s="223">
        <f t="shared" ca="1" si="761"/>
        <v>1.9086702325855148E-3</v>
      </c>
      <c r="FP373" s="223">
        <f t="shared" ca="1" si="762"/>
        <v>1.6975409189991298E-3</v>
      </c>
      <c r="FQ373" s="223">
        <f t="shared" ca="1" si="763"/>
        <v>1.3402205213068586E-3</v>
      </c>
      <c r="FR373" s="223">
        <f t="shared" ca="1" si="764"/>
        <v>8.6748123223003102E-4</v>
      </c>
      <c r="FS373" s="223">
        <f t="shared" ca="1" si="765"/>
        <v>3.2003504191634592E-4</v>
      </c>
      <c r="FT373" s="223">
        <f t="shared" ca="1" si="766"/>
        <v>-2.5497235131504461E-4</v>
      </c>
      <c r="FU373" s="223">
        <f t="shared" ca="1" si="767"/>
        <v>-8.0802169685604457E-4</v>
      </c>
      <c r="FV373" s="223">
        <f t="shared" ca="1" si="768"/>
        <v>-1.2914847564216084E-3</v>
      </c>
      <c r="FW373" s="223">
        <f t="shared" ca="1" si="769"/>
        <v>-1.6637260159502144E-3</v>
      </c>
      <c r="FX373" s="223">
        <f t="shared" ca="1" si="770"/>
        <v>-1.892688308118002E-3</v>
      </c>
      <c r="FY373" s="223">
        <f t="shared" ca="1" si="771"/>
        <v>-1.958653554063525E-3</v>
      </c>
      <c r="FZ373" s="223">
        <f t="shared" ca="1" si="772"/>
        <v>-1.8559408710992623E-3</v>
      </c>
      <c r="GA373" s="223">
        <f t="shared" ca="1" si="773"/>
        <v>-1.5933958065141929E-3</v>
      </c>
      <c r="GB373" s="223">
        <f t="shared" ca="1" si="774"/>
        <v>-1.1936285649807017E-3</v>
      </c>
      <c r="GC373" s="223">
        <f t="shared" ca="1" si="775"/>
        <v>-6.9106683291018023E-4</v>
      </c>
      <c r="GD373" s="223">
        <f t="shared" ca="1" si="776"/>
        <v>-1.2899088921623563E-4</v>
      </c>
      <c r="GE373" s="223">
        <f t="shared" ca="1" si="777"/>
        <v>4.4419366324423227E-4</v>
      </c>
      <c r="GF373" s="223">
        <f t="shared" ca="1" si="778"/>
        <v>9.7912455568634573E-4</v>
      </c>
      <c r="GG373" s="223">
        <f t="shared" ca="1" si="779"/>
        <v>1.4297338988400396E-3</v>
      </c>
      <c r="GH373" s="223">
        <f t="shared" ca="1" si="780"/>
        <v>1.7572155186410792E-3</v>
      </c>
      <c r="GI373" s="223">
        <f t="shared" ca="1" si="781"/>
        <v>1.9333669178844416E-3</v>
      </c>
      <c r="GJ373" s="223">
        <f t="shared" ca="1" si="782"/>
        <v>1.9430180563466863E-3</v>
      </c>
      <c r="GK373" s="223">
        <f t="shared" ca="1" si="783"/>
        <v>1.7853377844638421E-3</v>
      </c>
      <c r="GL373" s="223">
        <f t="shared" ca="1" si="784"/>
        <v>1.4739054213737739E-3</v>
      </c>
      <c r="GM373" s="223">
        <f t="shared" ca="1" si="785"/>
        <v>1.0355413130700339E-3</v>
      </c>
      <c r="GN373" s="223">
        <f t="shared" ca="1" si="786"/>
        <v>5.0799708221384635E-4</v>
      </c>
      <c r="GO373" s="223">
        <f t="shared" ca="1" si="787"/>
        <v>-6.3295516260620079E-5</v>
      </c>
      <c r="GP373" s="223">
        <f t="shared" ca="1" si="788"/>
        <v>-6.2913714737542186E-4</v>
      </c>
      <c r="GQ373" s="223">
        <f t="shared" ca="1" si="789"/>
        <v>-1.1407979098014597E-3</v>
      </c>
      <c r="GR373" s="223">
        <f t="shared" ca="1" si="790"/>
        <v>-1.5542139222405904E-3</v>
      </c>
      <c r="GS373" s="223">
        <f t="shared" ca="1" si="791"/>
        <v>-1.8337820752957164E-3</v>
      </c>
      <c r="GT373" s="223">
        <f t="shared" ca="1" si="792"/>
        <v>-1.9554261473457859E-3</v>
      </c>
      <c r="GU373" s="223">
        <f t="shared" ca="1" si="793"/>
        <v>-1.9086702325855163E-3</v>
      </c>
      <c r="GV373" s="223">
        <f t="shared" ca="1" si="794"/>
        <v>-1.6975409189991264E-3</v>
      </c>
      <c r="GW373" s="223">
        <f t="shared" ca="1" si="795"/>
        <v>-1.340220521306864E-3</v>
      </c>
      <c r="GX373" s="223">
        <f t="shared" ca="1" si="796"/>
        <v>-8.6748123223003796E-4</v>
      </c>
      <c r="GY373" s="223">
        <f t="shared" ca="1" si="797"/>
        <v>-3.2003504191633985E-4</v>
      </c>
      <c r="GZ373" s="223">
        <f t="shared" ca="1" si="798"/>
        <v>2.5497235131503691E-4</v>
      </c>
      <c r="HA373" s="223">
        <f t="shared" ca="1" si="799"/>
        <v>8.0802169685603752E-4</v>
      </c>
      <c r="HB373" s="223">
        <f t="shared" ca="1" si="800"/>
        <v>1.2914847564216131E-3</v>
      </c>
      <c r="HC373" s="223">
        <f t="shared" ca="1" si="801"/>
        <v>1.66372601595021E-3</v>
      </c>
      <c r="HD373" s="223">
        <f t="shared" ca="1" si="802"/>
        <v>1.8926883081180036E-3</v>
      </c>
      <c r="HE373" s="223">
        <f t="shared" ca="1" si="803"/>
        <v>1.9586535540635245E-3</v>
      </c>
      <c r="HF373" s="223">
        <f t="shared" ca="1" si="804"/>
        <v>1.8559408710992647E-3</v>
      </c>
      <c r="HG373" s="223">
        <f t="shared" ca="1" si="805"/>
        <v>1.5933958065141895E-3</v>
      </c>
      <c r="HH373" s="223">
        <f t="shared" ca="1" si="806"/>
        <v>1.1936285649806967E-3</v>
      </c>
      <c r="HI373" s="223">
        <f t="shared" ca="1" si="807"/>
        <v>6.9106683291018738E-4</v>
      </c>
      <c r="HJ373" s="223">
        <f t="shared" ca="1" si="808"/>
        <v>1.2899088921622935E-4</v>
      </c>
      <c r="HK373" s="223">
        <f t="shared" ca="1" si="809"/>
        <v>-4.4419366324422479E-4</v>
      </c>
      <c r="HL373" s="223">
        <f t="shared" ca="1" si="810"/>
        <v>-9.7912455568633901E-4</v>
      </c>
      <c r="HM373" s="223">
        <f t="shared" ca="1" si="811"/>
        <v>-1.4297338988400439E-3</v>
      </c>
      <c r="HN373" s="223">
        <f t="shared" ca="1" si="812"/>
        <v>-1.757215518641076E-3</v>
      </c>
      <c r="HO373" s="223">
        <f t="shared" ca="1" si="813"/>
        <v>-1.9333669178844405E-3</v>
      </c>
      <c r="HP373" s="223">
        <f t="shared" ca="1" si="814"/>
        <v>-1.9430180563466857E-3</v>
      </c>
      <c r="HQ373" s="223">
        <f t="shared" ca="1" si="815"/>
        <v>-1.7853377844638395E-3</v>
      </c>
      <c r="HR373" s="223">
        <f t="shared" ca="1" si="816"/>
        <v>-1.4739054213737789E-3</v>
      </c>
      <c r="HS373" s="223">
        <f t="shared" ca="1" si="817"/>
        <v>-1.0355413130700407E-3</v>
      </c>
      <c r="HT373" s="223">
        <f t="shared" ca="1" si="818"/>
        <v>-5.0799708221385361E-4</v>
      </c>
      <c r="HU373" s="223">
        <f t="shared" ca="1" si="819"/>
        <v>6.329551626062615E-5</v>
      </c>
      <c r="HV373" s="223">
        <f t="shared" ca="1" si="820"/>
        <v>6.2913714737542782E-4</v>
      </c>
      <c r="HW373" s="223">
        <f t="shared" ca="1" si="821"/>
        <v>1.1407979098014649E-3</v>
      </c>
      <c r="HX373" s="223">
        <f t="shared" ca="1" si="822"/>
        <v>1.5542139222405856E-3</v>
      </c>
      <c r="HY373" s="223">
        <f t="shared" ca="1" si="823"/>
        <v>1.8337820752957136E-3</v>
      </c>
      <c r="HZ373" s="223">
        <f t="shared" ca="1" si="824"/>
        <v>1.9554261473457859E-3</v>
      </c>
      <c r="IA373" s="223">
        <f t="shared" ca="1" si="825"/>
        <v>1.908670232585515E-3</v>
      </c>
      <c r="IB373" s="223">
        <f t="shared" ca="1" si="826"/>
        <v>1.6975409189991233E-3</v>
      </c>
      <c r="IC373" s="223">
        <f t="shared" ca="1" si="827"/>
        <v>1.3402205213068697E-3</v>
      </c>
      <c r="ID373" s="223">
        <f t="shared" ca="1" si="828"/>
        <v>8.674812322300449E-4</v>
      </c>
      <c r="IE373" s="223">
        <f t="shared" ca="1" si="829"/>
        <v>-1.0936006252322695E-3</v>
      </c>
      <c r="IF373" s="223">
        <f t="shared" ca="1" si="830"/>
        <v>-2.5497235131504315E-4</v>
      </c>
      <c r="IG373" s="223">
        <f t="shared" ca="1" si="831"/>
        <v>-8.0802169685604316E-4</v>
      </c>
      <c r="IH373" s="223">
        <f t="shared" ca="1" si="832"/>
        <v>-1.2914847564216179E-3</v>
      </c>
      <c r="II373" s="223">
        <f t="shared" ca="1" si="833"/>
        <v>-1.6637260159502059E-3</v>
      </c>
      <c r="IJ373" s="223">
        <f t="shared" ca="1" si="834"/>
        <v>-1.8926883081180016E-3</v>
      </c>
      <c r="IK373" s="223">
        <f t="shared" ca="1" si="835"/>
        <v>-1.958653554063525E-3</v>
      </c>
      <c r="IL373" s="223">
        <f t="shared" ca="1" si="836"/>
        <v>-1.8559408710992628E-3</v>
      </c>
      <c r="IM373" s="223">
        <f t="shared" ca="1" si="837"/>
        <v>-1.5933958065141856E-3</v>
      </c>
      <c r="IN373" s="223">
        <f t="shared" ca="1" si="838"/>
        <v>-1.193628564980692E-3</v>
      </c>
      <c r="IO373" s="223">
        <f t="shared" ca="1" si="839"/>
        <v>-6.9106683291019486E-4</v>
      </c>
      <c r="IP373" s="223">
        <f t="shared" ca="1" si="840"/>
        <v>-1.2899088921623694E-4</v>
      </c>
      <c r="IQ373" s="223">
        <f t="shared" ca="1" si="841"/>
        <v>4.4419366324423087E-4</v>
      </c>
      <c r="IR373" s="223">
        <f t="shared" ca="1" si="842"/>
        <v>9.7912455568634443E-4</v>
      </c>
      <c r="IS373" s="223">
        <f t="shared" ca="1" si="843"/>
        <v>1.4297338988400483E-3</v>
      </c>
      <c r="IT373" s="223">
        <f t="shared" ca="1" si="844"/>
        <v>1.7572155186410725E-3</v>
      </c>
      <c r="IU373" s="223">
        <f t="shared" ca="1" si="845"/>
        <v>1.9333669178844392E-3</v>
      </c>
      <c r="IV373" s="223">
        <f t="shared" ca="1" si="846"/>
        <v>1.9430180563466868E-3</v>
      </c>
      <c r="IW373" s="223">
        <f t="shared" ca="1" si="847"/>
        <v>1.785337784463843E-3</v>
      </c>
      <c r="IX373" s="223">
        <f t="shared" ca="1" si="848"/>
        <v>1.4739054213737657E-3</v>
      </c>
      <c r="IY373" s="223">
        <f t="shared" ca="1" si="849"/>
        <v>1.0355413130700235E-3</v>
      </c>
      <c r="IZ373" s="223">
        <f t="shared" ca="1" si="850"/>
        <v>5.079970822138612E-4</v>
      </c>
      <c r="JA373" s="223">
        <f t="shared" ca="1" si="851"/>
        <v>-6.3295516260618561E-5</v>
      </c>
      <c r="JB373" s="223">
        <f t="shared" ca="1" si="852"/>
        <v>-6.2913714737542056E-4</v>
      </c>
    </row>
    <row r="374" spans="2:262">
      <c r="B374" s="230">
        <v>13</v>
      </c>
      <c r="C374" s="229">
        <f t="shared" si="853"/>
        <v>2.5390624999999995E-4</v>
      </c>
      <c r="D374" s="226">
        <f t="shared" ca="1" si="597"/>
        <v>24.455574910680806</v>
      </c>
      <c r="E374" s="225">
        <f ca="1">S361</f>
        <v>0.45557491068080735</v>
      </c>
      <c r="F374" s="224">
        <v>13</v>
      </c>
      <c r="G374" s="223">
        <f t="shared" ca="1" si="854"/>
        <v>9.271467076305856E-3</v>
      </c>
      <c r="H374" s="223">
        <f t="shared" ca="1" si="598"/>
        <v>1.2638028322534599E-2</v>
      </c>
      <c r="I374" s="223">
        <f t="shared" ca="1" si="599"/>
        <v>1.4728861002453233E-2</v>
      </c>
      <c r="J374" s="223">
        <f t="shared" ca="1" si="600"/>
        <v>1.5332908857199701E-2</v>
      </c>
      <c r="K374" s="223">
        <f t="shared" ca="1" si="601"/>
        <v>1.4389197098298143E-2</v>
      </c>
      <c r="L374" s="223">
        <f t="shared" ca="1" si="602"/>
        <v>1.1992987424683573E-2</v>
      </c>
      <c r="M374" s="223">
        <f t="shared" ca="1" si="603"/>
        <v>8.3861619601717802E-3</v>
      </c>
      <c r="N374" s="223">
        <f t="shared" ca="1" si="604"/>
        <v>3.9328067917173224E-3</v>
      </c>
      <c r="O374" s="223">
        <f t="shared" ca="1" si="605"/>
        <v>-9.1754020504520748E-4</v>
      </c>
      <c r="P374" s="223">
        <f t="shared" ca="1" si="606"/>
        <v>-5.6752673547524049E-3</v>
      </c>
      <c r="Q374" s="223">
        <f t="shared" ca="1" si="607"/>
        <v>-9.8601123664290059E-3</v>
      </c>
      <c r="R374" s="223">
        <f t="shared" ca="1" si="608"/>
        <v>-1.3049641756724059E-2</v>
      </c>
      <c r="S374" s="223">
        <f t="shared" ca="1" si="609"/>
        <v>-1.4921892822877224E-2</v>
      </c>
      <c r="T374" s="223">
        <f t="shared" ca="1" si="610"/>
        <v>-1.5287873729497751E-2</v>
      </c>
      <c r="U374" s="223">
        <f t="shared" ca="1" si="611"/>
        <v>-1.4110641032134935E-2</v>
      </c>
      <c r="V374" s="223">
        <f t="shared" ca="1" si="612"/>
        <v>-1.1509028882991318E-2</v>
      </c>
      <c r="W374" s="223">
        <f t="shared" ca="1" si="613"/>
        <v>-7.7456534791839789E-3</v>
      </c>
      <c r="X374" s="223">
        <f t="shared" ca="1" si="614"/>
        <v>-3.2004036281960569E-3</v>
      </c>
      <c r="Y374" s="223">
        <f t="shared" ca="1" si="615"/>
        <v>1.6679066106952798E-3</v>
      </c>
      <c r="Z374" s="223">
        <f t="shared" ca="1" si="616"/>
        <v>6.3678522871012189E-3</v>
      </c>
      <c r="AA374" s="223">
        <f t="shared" ca="1" si="617"/>
        <v>1.0425003782217578E-2</v>
      </c>
      <c r="AB374" s="223">
        <f t="shared" ca="1" si="618"/>
        <v>1.3429817460907953E-2</v>
      </c>
      <c r="AC374" s="223">
        <f t="shared" ca="1" si="619"/>
        <v>1.5078976496487463E-2</v>
      </c>
      <c r="AD374" s="223">
        <f t="shared" ca="1" si="620"/>
        <v>1.5206008774921852E-2</v>
      </c>
      <c r="AE374" s="223">
        <f t="shared" ca="1" si="621"/>
        <v>1.3798091195779136E-2</v>
      </c>
      <c r="AF374" s="223">
        <f t="shared" ca="1" si="622"/>
        <v>1.0997344082648068E-2</v>
      </c>
      <c r="AG374" s="223">
        <f t="shared" ca="1" si="623"/>
        <v>7.0864850405257026E-3</v>
      </c>
      <c r="AH374" s="223">
        <f t="shared" ca="1" si="624"/>
        <v>2.4602904120121913E-3</v>
      </c>
      <c r="AI374" s="223">
        <f t="shared" ca="1" si="625"/>
        <v>-2.4142548832288228E-3</v>
      </c>
      <c r="AJ374" s="223">
        <f t="shared" ca="1" si="626"/>
        <v>-7.0450965055324265E-3</v>
      </c>
      <c r="AK374" s="223">
        <f t="shared" ca="1" si="627"/>
        <v>-1.096478045077231E-2</v>
      </c>
      <c r="AL374" s="223">
        <f t="shared" ca="1" si="628"/>
        <v>-1.3777639558515431E-2</v>
      </c>
      <c r="AM374" s="223">
        <f t="shared" ca="1" si="629"/>
        <v>-1.5199733594955304E-2</v>
      </c>
      <c r="AN374" s="223">
        <f t="shared" ca="1" si="630"/>
        <v>-1.5087511213318104E-2</v>
      </c>
      <c r="AO374" s="223">
        <f t="shared" ca="1" si="631"/>
        <v>-1.3452300549162653E-2</v>
      </c>
      <c r="AP374" s="223">
        <f t="shared" ca="1" si="632"/>
        <v>-1.0459165717156143E-2</v>
      </c>
      <c r="AQ374" s="223">
        <f t="shared" ca="1" si="633"/>
        <v>-6.4102446387019965E-3</v>
      </c>
      <c r="AR374" s="223">
        <f t="shared" ca="1" si="634"/>
        <v>-1.7142501407298241E-3</v>
      </c>
      <c r="AS374" s="223">
        <f t="shared" ca="1" si="635"/>
        <v>3.1547870042848997E-3</v>
      </c>
      <c r="AT374" s="223">
        <f t="shared" ca="1" si="636"/>
        <v>7.705368469404221E-3</v>
      </c>
      <c r="AU374" s="223">
        <f t="shared" ca="1" si="637"/>
        <v>1.1478142002819785E-2</v>
      </c>
      <c r="AV374" s="223">
        <f t="shared" ca="1" si="638"/>
        <v>1.4092270115647747E-2</v>
      </c>
      <c r="AW374" s="223">
        <f t="shared" ca="1" si="639"/>
        <v>1.5283873203853474E-2</v>
      </c>
      <c r="AX374" s="223">
        <f t="shared" ca="1" si="640"/>
        <v>1.493266651569156E-2</v>
      </c>
      <c r="AY374" s="223">
        <f t="shared" ca="1" si="641"/>
        <v>1.3074102132240858E-2</v>
      </c>
      <c r="AZ374" s="223">
        <f t="shared" ca="1" si="642"/>
        <v>9.8957903053368493E-3</v>
      </c>
      <c r="BA374" s="223">
        <f t="shared" ca="1" si="643"/>
        <v>5.7185613960725624E-3</v>
      </c>
      <c r="BB374" s="223">
        <f t="shared" ca="1" si="644"/>
        <v>9.6408009070786133E-4</v>
      </c>
      <c r="BC374" s="223">
        <f t="shared" ca="1" si="645"/>
        <v>-3.8877189671209498E-3</v>
      </c>
      <c r="BD374" s="223">
        <f t="shared" ca="1" si="646"/>
        <v>-8.3470775257226525E-3</v>
      </c>
      <c r="BE374" s="223">
        <f t="shared" ca="1" si="647"/>
        <v>-1.1963851705415984E-2</v>
      </c>
      <c r="BF374" s="223">
        <f t="shared" ca="1" si="648"/>
        <v>-1.4372951159734389E-2</v>
      </c>
      <c r="BG374" s="223">
        <f t="shared" ca="1" si="649"/>
        <v>-1.533119262349438E-2</v>
      </c>
      <c r="BH374" s="223">
        <f t="shared" ca="1" si="650"/>
        <v>-1.4741847716481616E-2</v>
      </c>
      <c r="BI374" s="223">
        <f t="shared" ca="1" si="651"/>
        <v>-1.2664407058126411E-2</v>
      </c>
      <c r="BJ374" s="223">
        <f t="shared" ca="1" si="652"/>
        <v>-9.3085750679031357E-3</v>
      </c>
      <c r="BK374" s="223">
        <f t="shared" ca="1" si="653"/>
        <v>-5.0131016381531682E-3</v>
      </c>
      <c r="BL374" s="223">
        <f t="shared" ca="1" si="654"/>
        <v>-2.1158748730391343E-4</v>
      </c>
      <c r="BM374" s="223">
        <f t="shared" ca="1" si="655"/>
        <v>4.6112850744412419E-3</v>
      </c>
      <c r="BN374" s="223">
        <f t="shared" ca="1" si="656"/>
        <v>8.9686777411639995E-3</v>
      </c>
      <c r="BO374" s="223">
        <f t="shared" ca="1" si="657"/>
        <v>1.2420739441344152E-2</v>
      </c>
      <c r="BP374" s="223">
        <f t="shared" ca="1" si="658"/>
        <v>1.4619006505555402E-2</v>
      </c>
      <c r="BQ374" s="223">
        <f t="shared" ca="1" si="659"/>
        <v>1.5341577857251407E-2</v>
      </c>
      <c r="BR374" s="223">
        <f t="shared" ca="1" si="660"/>
        <v>1.4515514514889295E-2</v>
      </c>
      <c r="BS374" s="223">
        <f t="shared" ca="1" si="661"/>
        <v>1.2224202318137872E-2</v>
      </c>
      <c r="BT374" s="223">
        <f t="shared" ca="1" si="662"/>
        <v>8.6989346577960088E-3</v>
      </c>
      <c r="BU374" s="223">
        <f t="shared" ca="1" si="663"/>
        <v>4.2955648792915926E-3</v>
      </c>
      <c r="BV374" s="223">
        <f t="shared" ca="1" si="664"/>
        <v>-5.4141484888977059E-4</v>
      </c>
      <c r="BW374" s="223">
        <f t="shared" ca="1" si="665"/>
        <v>-5.3237421921163604E-3</v>
      </c>
      <c r="BX374" s="223">
        <f t="shared" ca="1" si="666"/>
        <v>-9.568671626363448E-3</v>
      </c>
      <c r="BY374" s="223">
        <f t="shared" ca="1" si="667"/>
        <v>-1.2847704528029875E-2</v>
      </c>
      <c r="BZ374" s="223">
        <f t="shared" ca="1" si="668"/>
        <v>-1.4829843384230778E-2</v>
      </c>
      <c r="CA374" s="223">
        <f t="shared" ca="1" si="669"/>
        <v>-1.5315003886186803E-2</v>
      </c>
      <c r="CB374" s="223">
        <f t="shared" ca="1" si="670"/>
        <v>-1.4254212167421692E-2</v>
      </c>
      <c r="CC374" s="223">
        <f t="shared" ca="1" si="671"/>
        <v>-1.1754548404051306E-2</v>
      </c>
      <c r="CD374" s="223">
        <f t="shared" ca="1" si="672"/>
        <v>-8.0683377521615172E-3</v>
      </c>
      <c r="CE374" s="223">
        <f t="shared" ca="1" si="673"/>
        <v>-3.5676797283888109E-3</v>
      </c>
      <c r="CF374" s="223">
        <f t="shared" ca="1" si="674"/>
        <v>1.2931128692901944E-3</v>
      </c>
      <c r="CG374" s="223">
        <f t="shared" ca="1" si="675"/>
        <v>6.0233739485458758E-3</v>
      </c>
      <c r="CH374" s="223">
        <f t="shared" ca="1" si="676"/>
        <v>1.0145613743498377E-2</v>
      </c>
      <c r="CI374" s="223">
        <f t="shared" ca="1" si="677"/>
        <v>1.3243718369181557E-2</v>
      </c>
      <c r="CJ374" s="223">
        <f t="shared" ca="1" si="678"/>
        <v>1.5004953871252686E-2</v>
      </c>
      <c r="CK374" s="223">
        <f t="shared" ca="1" si="679"/>
        <v>1.5251534729324463E-2</v>
      </c>
      <c r="CL374" s="223">
        <f t="shared" ca="1" si="680"/>
        <v>1.3958570174321261E-2</v>
      </c>
      <c r="CM374" s="223">
        <f t="shared" ca="1" si="681"/>
        <v>1.1256576753282503E-2</v>
      </c>
      <c r="CN374" s="223">
        <f t="shared" ca="1" si="682"/>
        <v>7.4183035141791916E-3</v>
      </c>
      <c r="CO374" s="223">
        <f t="shared" ca="1" si="683"/>
        <v>2.8311997245284489E-3</v>
      </c>
      <c r="CP374" s="223">
        <f t="shared" ca="1" si="684"/>
        <v>-2.0416956675251862E-3</v>
      </c>
      <c r="CQ374" s="223">
        <f t="shared" ca="1" si="685"/>
        <v>-6.7084948695481485E-3</v>
      </c>
      <c r="CR374" s="223">
        <f t="shared" ca="1" si="686"/>
        <v>-1.0698114188474411E-2</v>
      </c>
      <c r="CS374" s="223">
        <f t="shared" ca="1" si="687"/>
        <v>-1.3607826932769133E-2</v>
      </c>
      <c r="CT374" s="223">
        <f t="shared" ca="1" si="688"/>
        <v>-1.5143916110120009E-2</v>
      </c>
      <c r="CU374" s="223">
        <f t="shared" ca="1" si="689"/>
        <v>-1.5151323289422518E-2</v>
      </c>
      <c r="CV374" s="223">
        <f t="shared" ca="1" si="690"/>
        <v>-1.362930076304452E-2</v>
      </c>
      <c r="CW374" s="223">
        <f t="shared" ca="1" si="691"/>
        <v>-1.0731487023155406E-2</v>
      </c>
      <c r="CX374" s="223">
        <f t="shared" ca="1" si="692"/>
        <v>-6.7503979332645169E-3</v>
      </c>
      <c r="CY374" s="223">
        <f t="shared" ca="1" si="693"/>
        <v>-2.0878991125478901E-3</v>
      </c>
      <c r="CZ374" s="223">
        <f t="shared" ca="1" si="694"/>
        <v>2.7853598420656367E-3</v>
      </c>
      <c r="DA374" s="223">
        <f t="shared" ca="1" si="695"/>
        <v>7.3774544388149257E-3</v>
      </c>
      <c r="DB374" s="223">
        <f t="shared" ca="1" si="696"/>
        <v>1.1224841939326236E-2</v>
      </c>
      <c r="DC374" s="223">
        <f t="shared" ca="1" si="697"/>
        <v>1.3939153049370797E-2</v>
      </c>
      <c r="DD374" s="223">
        <f t="shared" ca="1" si="698"/>
        <v>1.5246395328627659E-2</v>
      </c>
      <c r="DE374" s="223">
        <f t="shared" ca="1" si="699"/>
        <v>1.5014610984617162E-2</v>
      </c>
      <c r="DF374" s="223">
        <f t="shared" ca="1" si="700"/>
        <v>1.3267197172443873E-2</v>
      </c>
      <c r="DG374" s="223">
        <f t="shared" ca="1" si="701"/>
        <v>1.0180544200822199E-2</v>
      </c>
      <c r="DH374" s="223">
        <f t="shared" ca="1" si="702"/>
        <v>6.0662300524635792E-3</v>
      </c>
      <c r="DI374" s="223">
        <f t="shared" ca="1" si="703"/>
        <v>1.3395685687268948E-3</v>
      </c>
      <c r="DJ374" s="223">
        <f t="shared" ca="1" si="704"/>
        <v>-3.5223138407778432E-3</v>
      </c>
      <c r="DK374" s="223">
        <f t="shared" ca="1" si="705"/>
        <v>-8.0286410741499063E-3</v>
      </c>
      <c r="DL374" s="223">
        <f t="shared" ca="1" si="706"/>
        <v>-1.1724528062766228E-2</v>
      </c>
      <c r="DM374" s="223">
        <f t="shared" ca="1" si="707"/>
        <v>-1.4236898525350943E-2</v>
      </c>
      <c r="DN374" s="223">
        <f t="shared" ca="1" si="708"/>
        <v>-1.531214464536213E-2</v>
      </c>
      <c r="DO374" s="223">
        <f t="shared" ca="1" si="709"/>
        <v>-1.4841727166825263E-2</v>
      </c>
      <c r="DP374" s="223">
        <f t="shared" ca="1" si="710"/>
        <v>-1.2873131741785558E-2</v>
      </c>
      <c r="DQ374" s="223">
        <f t="shared" ca="1" si="711"/>
        <v>-9.6050755557989774E-3</v>
      </c>
      <c r="DR374" s="223">
        <f t="shared" ca="1" si="712"/>
        <v>-5.3674480921272541E-3</v>
      </c>
      <c r="DS374" s="223">
        <f t="shared" ca="1" si="713"/>
        <v>-5.8801088689143261E-4</v>
      </c>
      <c r="DT374" s="223">
        <f t="shared" ca="1" si="714"/>
        <v>4.250782276929415E-3</v>
      </c>
      <c r="DU374" s="223">
        <f t="shared" ca="1" si="715"/>
        <v>8.6604860099112647E-3</v>
      </c>
      <c r="DV374" s="223">
        <f t="shared" ca="1" si="716"/>
        <v>1.2195968771155643E-2</v>
      </c>
      <c r="DW374" s="223">
        <f t="shared" ca="1" si="717"/>
        <v>1.4500346065778481E-2</v>
      </c>
      <c r="DX374" s="223">
        <f t="shared" ca="1" si="718"/>
        <v>1.5341005664460453E-2</v>
      </c>
      <c r="DY374" s="223">
        <f t="shared" ca="1" si="719"/>
        <v>1.4633088328306714E-2</v>
      </c>
      <c r="DZ374" s="223">
        <f t="shared" ca="1" si="720"/>
        <v>1.2448053809208109E-2</v>
      </c>
      <c r="EA374" s="223">
        <f t="shared" ca="1" si="721"/>
        <v>9.0064674424564957E-3</v>
      </c>
      <c r="EB374" s="223">
        <f t="shared" ca="1" si="722"/>
        <v>4.6557354792041723E-3</v>
      </c>
      <c r="EC374" s="223">
        <f t="shared" ca="1" si="723"/>
        <v>-1.6496336467422112E-4</v>
      </c>
      <c r="ED374" s="223">
        <f t="shared" ca="1" si="724"/>
        <v>-4.9690102062513088E-3</v>
      </c>
      <c r="EE374" s="223">
        <f t="shared" ca="1" si="725"/>
        <v>-9.2714670763058542E-3</v>
      </c>
      <c r="EF374" s="223">
        <f t="shared" ca="1" si="726"/>
        <v>-1.2638028322534642E-2</v>
      </c>
      <c r="EG374" s="223">
        <f t="shared" ca="1" si="727"/>
        <v>-1.4728861002453247E-2</v>
      </c>
      <c r="EH374" s="223">
        <f t="shared" ca="1" si="728"/>
        <v>-1.5332908857199699E-2</v>
      </c>
      <c r="EI374" s="223">
        <f t="shared" ca="1" si="729"/>
        <v>-1.4389197098298147E-2</v>
      </c>
      <c r="EJ374" s="223">
        <f t="shared" ca="1" si="730"/>
        <v>-1.1992987424683535E-2</v>
      </c>
      <c r="EK374" s="223">
        <f t="shared" ca="1" si="731"/>
        <v>-8.3861619601717577E-3</v>
      </c>
      <c r="EL374" s="223">
        <f t="shared" ca="1" si="732"/>
        <v>-3.9328067917173198E-3</v>
      </c>
      <c r="EM374" s="223">
        <f t="shared" ca="1" si="733"/>
        <v>9.1754020504529162E-4</v>
      </c>
      <c r="EN374" s="223">
        <f t="shared" ca="1" si="734"/>
        <v>5.6752673547524517E-3</v>
      </c>
      <c r="EO374" s="223">
        <f t="shared" ca="1" si="735"/>
        <v>9.8601123664290181E-3</v>
      </c>
      <c r="EP374" s="223">
        <f t="shared" ca="1" si="736"/>
        <v>1.3049641756724054E-2</v>
      </c>
      <c r="EQ374" s="223">
        <f t="shared" ca="1" si="737"/>
        <v>1.4921892822877243E-2</v>
      </c>
      <c r="ER374" s="223">
        <f t="shared" ca="1" si="738"/>
        <v>1.5287873729497749E-2</v>
      </c>
      <c r="ES374" s="223">
        <f t="shared" ca="1" si="739"/>
        <v>1.4110641032134934E-2</v>
      </c>
      <c r="ET374" s="223">
        <f t="shared" ca="1" si="740"/>
        <v>1.1509028882991334E-2</v>
      </c>
      <c r="EU374" s="223">
        <f t="shared" ca="1" si="741"/>
        <v>7.7456534791839303E-3</v>
      </c>
      <c r="EV374" s="223">
        <f t="shared" ca="1" si="742"/>
        <v>3.2004036281960283E-3</v>
      </c>
      <c r="EW374" s="223">
        <f t="shared" ca="1" si="743"/>
        <v>-1.6679066106952689E-3</v>
      </c>
      <c r="EX374" s="223">
        <f t="shared" ca="1" si="744"/>
        <v>-6.367852287101284E-3</v>
      </c>
      <c r="EY374" s="223">
        <f t="shared" ca="1" si="745"/>
        <v>-1.0425003782217609E-2</v>
      </c>
      <c r="EZ374" s="223">
        <f t="shared" ca="1" si="746"/>
        <v>-1.3429817460907954E-2</v>
      </c>
      <c r="FA374" s="223">
        <f t="shared" ca="1" si="747"/>
        <v>-1.5078976496487456E-2</v>
      </c>
      <c r="FB374" s="223">
        <f t="shared" ca="1" si="748"/>
        <v>-1.5206008774921845E-2</v>
      </c>
      <c r="FC374" s="223">
        <f t="shared" ca="1" si="749"/>
        <v>-1.3798091195779122E-2</v>
      </c>
      <c r="FD374" s="223">
        <f t="shared" ca="1" si="750"/>
        <v>-1.0997344082648066E-2</v>
      </c>
      <c r="FE374" s="223">
        <f t="shared" ca="1" si="751"/>
        <v>-7.0864850405256297E-3</v>
      </c>
      <c r="FF374" s="223">
        <f t="shared" ca="1" si="752"/>
        <v>-2.4602904120121609E-3</v>
      </c>
      <c r="FG374" s="223">
        <f t="shared" ca="1" si="753"/>
        <v>2.4142548832288254E-3</v>
      </c>
      <c r="FH374" s="223">
        <f t="shared" ca="1" si="754"/>
        <v>7.0450965055324057E-3</v>
      </c>
      <c r="FI374" s="223">
        <f t="shared" ca="1" si="755"/>
        <v>1.096478045077235E-2</v>
      </c>
      <c r="FJ374" s="223">
        <f t="shared" ca="1" si="756"/>
        <v>1.3777639558515443E-2</v>
      </c>
      <c r="FK374" s="223">
        <f t="shared" ca="1" si="757"/>
        <v>1.5199733594955306E-2</v>
      </c>
      <c r="FL374" s="223">
        <f t="shared" ca="1" si="758"/>
        <v>1.5087511213318087E-2</v>
      </c>
      <c r="FM374" s="223">
        <f t="shared" ca="1" si="759"/>
        <v>1.3452300549162627E-2</v>
      </c>
      <c r="FN374" s="223">
        <f t="shared" ca="1" si="760"/>
        <v>1.0459165717156122E-2</v>
      </c>
      <c r="FO374" s="223">
        <f t="shared" ca="1" si="761"/>
        <v>6.4102446387020173E-3</v>
      </c>
      <c r="FP374" s="223">
        <f t="shared" ca="1" si="762"/>
        <v>1.7142501407297686E-3</v>
      </c>
      <c r="FQ374" s="223">
        <f t="shared" ca="1" si="763"/>
        <v>-3.1547870042849301E-3</v>
      </c>
      <c r="FR374" s="223">
        <f t="shared" ca="1" si="764"/>
        <v>-7.7053684694042236E-3</v>
      </c>
      <c r="FS374" s="223">
        <f t="shared" ca="1" si="765"/>
        <v>-1.1478142002819842E-2</v>
      </c>
      <c r="FT374" s="223">
        <f t="shared" ca="1" si="766"/>
        <v>-1.4092270115647771E-2</v>
      </c>
      <c r="FU374" s="223">
        <f t="shared" ca="1" si="767"/>
        <v>-1.5283873203853477E-2</v>
      </c>
      <c r="FV374" s="223">
        <f t="shared" ca="1" si="768"/>
        <v>-1.4932666515691565E-2</v>
      </c>
      <c r="FW374" s="223">
        <f t="shared" ca="1" si="769"/>
        <v>-1.307410213224083E-2</v>
      </c>
      <c r="FX374" s="223">
        <f t="shared" ca="1" si="770"/>
        <v>-9.8957903053368268E-3</v>
      </c>
      <c r="FY374" s="223">
        <f t="shared" ca="1" si="771"/>
        <v>-5.718561396072558E-3</v>
      </c>
      <c r="FZ374" s="223">
        <f t="shared" ca="1" si="772"/>
        <v>-9.640800907077772E-4</v>
      </c>
      <c r="GA374" s="223">
        <f t="shared" ca="1" si="773"/>
        <v>3.8877189671210058E-3</v>
      </c>
      <c r="GB374" s="223">
        <f t="shared" ca="1" si="774"/>
        <v>8.3470775257226786E-3</v>
      </c>
      <c r="GC374" s="223">
        <f t="shared" ca="1" si="775"/>
        <v>1.1963851705415966E-2</v>
      </c>
      <c r="GD374" s="223">
        <f t="shared" ca="1" si="776"/>
        <v>1.4372951159734419E-2</v>
      </c>
      <c r="GE374" s="223">
        <f t="shared" ca="1" si="777"/>
        <v>1.5331192623494382E-2</v>
      </c>
      <c r="GF374" s="223">
        <f t="shared" ca="1" si="778"/>
        <v>1.4741847716481609E-2</v>
      </c>
      <c r="GG374" s="223">
        <f t="shared" ca="1" si="779"/>
        <v>1.2664407058126426E-2</v>
      </c>
      <c r="GH374" s="223">
        <f t="shared" ca="1" si="780"/>
        <v>9.3085750679031132E-3</v>
      </c>
      <c r="GI374" s="223">
        <f t="shared" ca="1" si="781"/>
        <v>5.0131016381531395E-3</v>
      </c>
      <c r="GJ374" s="223">
        <f t="shared" ca="1" si="782"/>
        <v>2.1158748730393685E-4</v>
      </c>
      <c r="GK374" s="223">
        <f t="shared" ca="1" si="783"/>
        <v>-4.6112850744413226E-3</v>
      </c>
      <c r="GL374" s="223">
        <f t="shared" ca="1" si="784"/>
        <v>-8.9686777411640238E-3</v>
      </c>
      <c r="GM374" s="223">
        <f t="shared" ca="1" si="785"/>
        <v>-1.2420739441344171E-2</v>
      </c>
      <c r="GN374" s="223">
        <f t="shared" ca="1" si="786"/>
        <v>-1.4619006505555395E-2</v>
      </c>
      <c r="GO374" s="223">
        <f t="shared" ca="1" si="787"/>
        <v>-1.5341577857251407E-2</v>
      </c>
      <c r="GP374" s="223">
        <f t="shared" ca="1" si="788"/>
        <v>-1.4515514514889286E-2</v>
      </c>
      <c r="GQ374" s="223">
        <f t="shared" ca="1" si="789"/>
        <v>-1.2224202318137886E-2</v>
      </c>
      <c r="GR374" s="223">
        <f t="shared" ca="1" si="790"/>
        <v>-8.6989346577959377E-3</v>
      </c>
      <c r="GS374" s="223">
        <f t="shared" ca="1" si="791"/>
        <v>-4.295564879291564E-3</v>
      </c>
      <c r="GT374" s="223">
        <f t="shared" ca="1" si="792"/>
        <v>5.4141484888980095E-4</v>
      </c>
      <c r="GU374" s="223">
        <f t="shared" ca="1" si="793"/>
        <v>5.323742192116337E-3</v>
      </c>
      <c r="GV374" s="223">
        <f t="shared" ca="1" si="794"/>
        <v>9.5686716263635122E-3</v>
      </c>
      <c r="GW374" s="223">
        <f t="shared" ca="1" si="795"/>
        <v>1.2847704528029889E-2</v>
      </c>
      <c r="GX374" s="223">
        <f t="shared" ca="1" si="796"/>
        <v>1.4829843384230785E-2</v>
      </c>
      <c r="GY374" s="223">
        <f t="shared" ca="1" si="797"/>
        <v>1.53150038861868E-2</v>
      </c>
      <c r="GZ374" s="223">
        <f t="shared" ca="1" si="798"/>
        <v>1.4254212167421721E-2</v>
      </c>
      <c r="HA374" s="223">
        <f t="shared" ca="1" si="799"/>
        <v>1.1754548404051287E-2</v>
      </c>
      <c r="HB374" s="223">
        <f t="shared" ca="1" si="800"/>
        <v>8.0683377521614426E-3</v>
      </c>
      <c r="HC374" s="223">
        <f t="shared" ca="1" si="801"/>
        <v>3.5676797283888343E-3</v>
      </c>
      <c r="HD374" s="223">
        <f t="shared" ca="1" si="802"/>
        <v>-1.2931128692902235E-3</v>
      </c>
      <c r="HE374" s="223">
        <f t="shared" ca="1" si="803"/>
        <v>-6.0233739485460042E-3</v>
      </c>
      <c r="HF374" s="223">
        <f t="shared" ca="1" si="804"/>
        <v>-1.014561374349836E-2</v>
      </c>
      <c r="HG374" s="223">
        <f t="shared" ca="1" si="805"/>
        <v>-1.3243718369181574E-2</v>
      </c>
      <c r="HH374" s="223">
        <f t="shared" ca="1" si="806"/>
        <v>-1.5004953871252714E-2</v>
      </c>
      <c r="HI374" s="223">
        <f t="shared" ca="1" si="807"/>
        <v>-1.5251534729324466E-2</v>
      </c>
      <c r="HJ374" s="223">
        <f t="shared" ca="1" si="808"/>
        <v>-1.3958570174321226E-2</v>
      </c>
      <c r="HK374" s="223">
        <f t="shared" ca="1" si="809"/>
        <v>-1.1256576753282559E-2</v>
      </c>
      <c r="HL374" s="223">
        <f t="shared" ca="1" si="810"/>
        <v>-7.4183035141791656E-3</v>
      </c>
      <c r="HM374" s="223">
        <f t="shared" ca="1" si="811"/>
        <v>-2.8311997245283656E-3</v>
      </c>
      <c r="HN374" s="223">
        <f t="shared" ca="1" si="812"/>
        <v>2.0416956675251077E-3</v>
      </c>
      <c r="HO374" s="223">
        <f t="shared" ca="1" si="813"/>
        <v>6.7084948695481763E-3</v>
      </c>
      <c r="HP374" s="223">
        <f t="shared" ca="1" si="814"/>
        <v>1.069811418847447E-2</v>
      </c>
      <c r="HQ374" s="223">
        <f t="shared" ca="1" si="815"/>
        <v>1.3607826932769119E-2</v>
      </c>
      <c r="HR374" s="223">
        <f t="shared" ca="1" si="816"/>
        <v>1.5143916110120011E-2</v>
      </c>
      <c r="HS374" s="223">
        <f t="shared" ca="1" si="817"/>
        <v>1.5151323289422498E-2</v>
      </c>
      <c r="HT374" s="223">
        <f t="shared" ca="1" si="818"/>
        <v>1.3629300763044531E-2</v>
      </c>
      <c r="HU374" s="223">
        <f t="shared" ca="1" si="819"/>
        <v>1.0731487023155345E-2</v>
      </c>
      <c r="HV374" s="223">
        <f t="shared" ca="1" si="820"/>
        <v>6.7503979332643911E-3</v>
      </c>
      <c r="HW374" s="223">
        <f t="shared" ca="1" si="821"/>
        <v>2.0878991125479144E-3</v>
      </c>
      <c r="HX374" s="223">
        <f t="shared" ca="1" si="822"/>
        <v>-2.7853598420657199E-3</v>
      </c>
      <c r="HY374" s="223">
        <f t="shared" ca="1" si="823"/>
        <v>-7.3774544388148563E-3</v>
      </c>
      <c r="HZ374" s="223">
        <f t="shared" ca="1" si="824"/>
        <v>-1.1224841939326257E-2</v>
      </c>
      <c r="IA374" s="223">
        <f t="shared" ca="1" si="825"/>
        <v>-1.3939153049370854E-2</v>
      </c>
      <c r="IB374" s="223">
        <f t="shared" ca="1" si="826"/>
        <v>-1.5246395328627649E-2</v>
      </c>
      <c r="IC374" s="223">
        <f t="shared" ca="1" si="827"/>
        <v>-1.5014610984617155E-2</v>
      </c>
      <c r="ID374" s="223">
        <f t="shared" ca="1" si="828"/>
        <v>-1.3267197172443805E-2</v>
      </c>
      <c r="IE374" s="223">
        <f t="shared" ca="1" si="829"/>
        <v>1.5414826456887919E-2</v>
      </c>
      <c r="IF374" s="223">
        <f t="shared" ca="1" si="830"/>
        <v>-6.0662300524635514E-3</v>
      </c>
      <c r="IG374" s="223">
        <f t="shared" ca="1" si="831"/>
        <v>-1.339568568726756E-3</v>
      </c>
      <c r="IH374" s="223">
        <f t="shared" ca="1" si="832"/>
        <v>3.5223138407778727E-3</v>
      </c>
      <c r="II374" s="223">
        <f t="shared" ca="1" si="833"/>
        <v>8.0286410741499305E-3</v>
      </c>
      <c r="IJ374" s="223">
        <f t="shared" ca="1" si="834"/>
        <v>1.1724528062766176E-2</v>
      </c>
      <c r="IK374" s="223">
        <f t="shared" ca="1" si="835"/>
        <v>1.4236898525350953E-2</v>
      </c>
      <c r="IL374" s="223">
        <f t="shared" ca="1" si="836"/>
        <v>1.5312144645362133E-2</v>
      </c>
      <c r="IM374" s="223">
        <f t="shared" ca="1" si="837"/>
        <v>1.4841727166825282E-2</v>
      </c>
      <c r="IN374" s="223">
        <f t="shared" ca="1" si="838"/>
        <v>1.2873131741785544E-2</v>
      </c>
      <c r="IO374" s="223">
        <f t="shared" ca="1" si="839"/>
        <v>9.6050755557988664E-3</v>
      </c>
      <c r="IP374" s="223">
        <f t="shared" ca="1" si="840"/>
        <v>5.3674480921273296E-3</v>
      </c>
      <c r="IQ374" s="223">
        <f t="shared" ca="1" si="841"/>
        <v>5.8801088689140225E-4</v>
      </c>
      <c r="IR374" s="223">
        <f t="shared" ca="1" si="842"/>
        <v>-4.2507822769295486E-3</v>
      </c>
      <c r="IS374" s="223">
        <f t="shared" ca="1" si="843"/>
        <v>-8.660486009911289E-3</v>
      </c>
      <c r="IT374" s="223">
        <f t="shared" ca="1" si="844"/>
        <v>-1.219596877115566E-2</v>
      </c>
      <c r="IU374" s="223">
        <f t="shared" ca="1" si="845"/>
        <v>-1.4500346065778529E-2</v>
      </c>
      <c r="IV374" s="223">
        <f t="shared" ca="1" si="846"/>
        <v>-1.5341005664460455E-2</v>
      </c>
      <c r="IW374" s="223">
        <f t="shared" ca="1" si="847"/>
        <v>-1.4633088328306704E-2</v>
      </c>
      <c r="IX374" s="223">
        <f t="shared" ca="1" si="848"/>
        <v>-1.2448053809208156E-2</v>
      </c>
      <c r="IY374" s="223">
        <f t="shared" ca="1" si="849"/>
        <v>-9.0064674424564714E-3</v>
      </c>
      <c r="IZ374" s="223">
        <f t="shared" ca="1" si="850"/>
        <v>-4.6557354792040413E-3</v>
      </c>
      <c r="JA374" s="223">
        <f t="shared" ca="1" si="851"/>
        <v>1.6496336467414306E-4</v>
      </c>
      <c r="JB374" s="223">
        <f t="shared" ca="1" si="852"/>
        <v>4.9690102062513375E-3</v>
      </c>
    </row>
    <row r="375" spans="2:262">
      <c r="B375" s="230">
        <v>14</v>
      </c>
      <c r="C375" s="229">
        <f t="shared" si="853"/>
        <v>2.7343749999999997E-4</v>
      </c>
      <c r="D375" s="226">
        <f t="shared" ca="1" si="597"/>
        <v>24.452621129095689</v>
      </c>
      <c r="E375" s="225">
        <f ca="1">T361</f>
        <v>0.45262112909568852</v>
      </c>
      <c r="F375" s="224">
        <v>14</v>
      </c>
      <c r="G375" s="223">
        <f t="shared" ca="1" si="854"/>
        <v>-5.6467008666656908E-4</v>
      </c>
      <c r="H375" s="223">
        <f t="shared" ca="1" si="598"/>
        <v>-7.7517639485157031E-4</v>
      </c>
      <c r="I375" s="223">
        <f t="shared" ca="1" si="599"/>
        <v>-8.9505538141836289E-4</v>
      </c>
      <c r="J375" s="223">
        <f t="shared" ca="1" si="600"/>
        <v>-9.1029176991759878E-4</v>
      </c>
      <c r="K375" s="223">
        <f t="shared" ca="1" si="601"/>
        <v>-8.1910424568336316E-4</v>
      </c>
      <c r="L375" s="223">
        <f t="shared" ca="1" si="602"/>
        <v>-6.3215371266117225E-4</v>
      </c>
      <c r="M375" s="223">
        <f t="shared" ca="1" si="603"/>
        <v>-3.7129690719571576E-4</v>
      </c>
      <c r="N375" s="223">
        <f t="shared" ca="1" si="604"/>
        <v>-6.7031086120701501E-5</v>
      </c>
      <c r="O375" s="223">
        <f t="shared" ca="1" si="605"/>
        <v>2.4507146455627889E-4</v>
      </c>
      <c r="P375" s="223">
        <f t="shared" ca="1" si="606"/>
        <v>5.2852225211805193E-4</v>
      </c>
      <c r="Q375" s="223">
        <f t="shared" ca="1" si="607"/>
        <v>7.5018251504155352E-4</v>
      </c>
      <c r="R375" s="223">
        <f t="shared" ca="1" si="608"/>
        <v>8.8413753756484182E-4</v>
      </c>
      <c r="S375" s="223">
        <f t="shared" ca="1" si="609"/>
        <v>9.1472638755786041E-4</v>
      </c>
      <c r="T375" s="223">
        <f t="shared" ca="1" si="610"/>
        <v>8.3837286537797261E-4</v>
      </c>
      <c r="U375" s="223">
        <f t="shared" ca="1" si="611"/>
        <v>6.6400360405636681E-4</v>
      </c>
      <c r="V375" s="223">
        <f t="shared" ca="1" si="612"/>
        <v>4.1200443994084492E-4</v>
      </c>
      <c r="W375" s="223">
        <f t="shared" ca="1" si="613"/>
        <v>1.1183706645434701E-4</v>
      </c>
      <c r="X375" s="223">
        <f t="shared" ca="1" si="614"/>
        <v>-2.0140538756570662E-4</v>
      </c>
      <c r="Y375" s="223">
        <f t="shared" ca="1" si="615"/>
        <v>-4.9110116117110074E-4</v>
      </c>
      <c r="Z375" s="223">
        <f t="shared" ca="1" si="616"/>
        <v>-7.233813798445737E-4</v>
      </c>
      <c r="AA375" s="223">
        <f t="shared" ca="1" si="617"/>
        <v>-8.7108972894202514E-4</v>
      </c>
      <c r="AB375" s="223">
        <f t="shared" ca="1" si="618"/>
        <v>-9.169573492099261E-4</v>
      </c>
      <c r="AC375" s="223">
        <f t="shared" ca="1" si="619"/>
        <v>-8.5562177140709617E-4</v>
      </c>
      <c r="AD375" s="223">
        <f t="shared" ca="1" si="620"/>
        <v>-6.9425385260954301E-4</v>
      </c>
      <c r="AE375" s="223">
        <f t="shared" ca="1" si="621"/>
        <v>-4.5171941790283051E-4</v>
      </c>
      <c r="AF375" s="223">
        <f t="shared" ca="1" si="622"/>
        <v>-1.5637362149913359E-4</v>
      </c>
      <c r="AG375" s="223">
        <f t="shared" ca="1" si="623"/>
        <v>1.5725410735546012E-4</v>
      </c>
      <c r="AH375" s="223">
        <f t="shared" ca="1" si="624"/>
        <v>4.5249696451150629E-4</v>
      </c>
      <c r="AI375" s="223">
        <f t="shared" ca="1" si="625"/>
        <v>6.948375555428227E-4</v>
      </c>
      <c r="AJ375" s="223">
        <f t="shared" ca="1" si="626"/>
        <v>8.5594338886373804E-4</v>
      </c>
      <c r="AK375" s="223">
        <f t="shared" ca="1" si="627"/>
        <v>9.1697928029176707E-4</v>
      </c>
      <c r="AL375" s="223">
        <f t="shared" ca="1" si="628"/>
        <v>8.7080940964528411E-4</v>
      </c>
      <c r="AM375" s="223">
        <f t="shared" ca="1" si="629"/>
        <v>7.2283158282232703E-4</v>
      </c>
      <c r="AN375" s="223">
        <f t="shared" ca="1" si="630"/>
        <v>4.9034616422113941E-4</v>
      </c>
      <c r="AO375" s="223">
        <f t="shared" ca="1" si="631"/>
        <v>2.0053345879301717E-4</v>
      </c>
      <c r="AP375" s="223">
        <f t="shared" ca="1" si="632"/>
        <v>-1.127239882267612E-4</v>
      </c>
      <c r="AQ375" s="223">
        <f t="shared" ca="1" si="633"/>
        <v>-4.1280266303035115E-4</v>
      </c>
      <c r="AR375" s="223">
        <f t="shared" ca="1" si="634"/>
        <v>-6.6461980670918727E-4</v>
      </c>
      <c r="AS375" s="223">
        <f t="shared" ca="1" si="635"/>
        <v>-8.3873500618989187E-4</v>
      </c>
      <c r="AT375" s="223">
        <f t="shared" ca="1" si="636"/>
        <v>-9.1479212796948602E-4</v>
      </c>
      <c r="AU375" s="223">
        <f t="shared" ca="1" si="637"/>
        <v>-8.838991917417406E-4</v>
      </c>
      <c r="AV375" s="223">
        <f t="shared" ca="1" si="638"/>
        <v>-7.4966794843952318E-4</v>
      </c>
      <c r="AW375" s="223">
        <f t="shared" ca="1" si="639"/>
        <v>-5.2779162368058819E-4</v>
      </c>
      <c r="AX375" s="223">
        <f t="shared" ca="1" si="640"/>
        <v>-2.4421019342001175E-4</v>
      </c>
      <c r="AY375" s="223">
        <f t="shared" ca="1" si="641"/>
        <v>6.7922307136968844E-5</v>
      </c>
      <c r="AZ375" s="223">
        <f t="shared" ca="1" si="642"/>
        <v>3.7211388377671292E-4</v>
      </c>
      <c r="BA375" s="223">
        <f t="shared" ca="1" si="643"/>
        <v>6.3280093054736961E-4</v>
      </c>
      <c r="BB375" s="223">
        <f t="shared" ca="1" si="644"/>
        <v>8.1950603742162419E-4</v>
      </c>
      <c r="BC375" s="223">
        <f t="shared" ca="1" si="645"/>
        <v>9.1040116128459974E-4</v>
      </c>
      <c r="BD375" s="223">
        <f t="shared" ca="1" si="646"/>
        <v>8.9485958326486611E-4</v>
      </c>
      <c r="BE375" s="223">
        <f t="shared" ca="1" si="647"/>
        <v>7.7469829830577211E-4</v>
      </c>
      <c r="BF375" s="223">
        <f t="shared" ca="1" si="648"/>
        <v>5.6396558688950405E-4</v>
      </c>
      <c r="BG375" s="223">
        <f t="shared" ca="1" si="649"/>
        <v>2.8729860430077095E-4</v>
      </c>
      <c r="BH375" s="223">
        <f t="shared" ca="1" si="650"/>
        <v>-2.2956995259992017E-5</v>
      </c>
      <c r="BI375" s="223">
        <f t="shared" ca="1" si="651"/>
        <v>-3.3052864958373149E-4</v>
      </c>
      <c r="BJ375" s="223">
        <f t="shared" ca="1" si="652"/>
        <v>-5.9945758151704672E-4</v>
      </c>
      <c r="BK375" s="223">
        <f t="shared" ca="1" si="653"/>
        <v>-7.9830280682895594E-4</v>
      </c>
      <c r="BL375" s="223">
        <f t="shared" ca="1" si="654"/>
        <v>-9.0381695846045455E-4</v>
      </c>
      <c r="BM375" s="223">
        <f t="shared" ca="1" si="655"/>
        <v>-9.0366417967146346E-4</v>
      </c>
      <c r="BN375" s="223">
        <f t="shared" ca="1" si="656"/>
        <v>-7.9786233211584393E-4</v>
      </c>
      <c r="BO375" s="223">
        <f t="shared" ca="1" si="657"/>
        <v>-5.987809076020503E-4</v>
      </c>
      <c r="BP375" s="223">
        <f t="shared" ca="1" si="658"/>
        <v>-3.2969488767938546E-4</v>
      </c>
      <c r="BQ375" s="223">
        <f t="shared" ca="1" si="659"/>
        <v>-2.2063622029363085E-5</v>
      </c>
      <c r="BR375" s="223">
        <f t="shared" ca="1" si="660"/>
        <v>2.8814714292300925E-4</v>
      </c>
      <c r="BS375" s="223">
        <f t="shared" ca="1" si="661"/>
        <v>5.6467008666656908E-4</v>
      </c>
      <c r="BT375" s="223">
        <f t="shared" ca="1" si="662"/>
        <v>7.7517639485157053E-4</v>
      </c>
      <c r="BU375" s="223">
        <f t="shared" ca="1" si="663"/>
        <v>8.9505538141836224E-4</v>
      </c>
      <c r="BV375" s="223">
        <f t="shared" ca="1" si="664"/>
        <v>9.1029176991759911E-4</v>
      </c>
      <c r="BW375" s="223">
        <f t="shared" ca="1" si="665"/>
        <v>8.191042456833637E-4</v>
      </c>
      <c r="BX375" s="223">
        <f t="shared" ca="1" si="666"/>
        <v>6.3215371266117279E-4</v>
      </c>
      <c r="BY375" s="223">
        <f t="shared" ca="1" si="667"/>
        <v>3.7129690719571576E-4</v>
      </c>
      <c r="BZ375" s="223">
        <f t="shared" ca="1" si="668"/>
        <v>6.7031086120701068E-5</v>
      </c>
      <c r="CA375" s="223">
        <f t="shared" ca="1" si="669"/>
        <v>-2.4507146455627656E-4</v>
      </c>
      <c r="CB375" s="223">
        <f t="shared" ca="1" si="670"/>
        <v>-5.2852225211805063E-4</v>
      </c>
      <c r="CC375" s="223">
        <f t="shared" ca="1" si="671"/>
        <v>-7.5018251504155287E-4</v>
      </c>
      <c r="CD375" s="223">
        <f t="shared" ca="1" si="672"/>
        <v>-8.8413753756484172E-4</v>
      </c>
      <c r="CE375" s="223">
        <f t="shared" ca="1" si="673"/>
        <v>-9.147263875578603E-4</v>
      </c>
      <c r="CF375" s="223">
        <f t="shared" ca="1" si="674"/>
        <v>-8.3837286537797229E-4</v>
      </c>
      <c r="CG375" s="223">
        <f t="shared" ca="1" si="675"/>
        <v>-6.6400360405636854E-4</v>
      </c>
      <c r="CH375" s="223">
        <f t="shared" ca="1" si="676"/>
        <v>-4.1200443994084633E-4</v>
      </c>
      <c r="CI375" s="223">
        <f t="shared" ca="1" si="677"/>
        <v>-1.1183706645434782E-4</v>
      </c>
      <c r="CJ375" s="223">
        <f t="shared" ca="1" si="678"/>
        <v>2.0140538756570586E-4</v>
      </c>
      <c r="CK375" s="223">
        <f t="shared" ca="1" si="679"/>
        <v>4.9110116117110085E-4</v>
      </c>
      <c r="CL375" s="223">
        <f t="shared" ca="1" si="680"/>
        <v>7.2338137984457413E-4</v>
      </c>
      <c r="CM375" s="223">
        <f t="shared" ca="1" si="681"/>
        <v>8.7108972894202438E-4</v>
      </c>
      <c r="CN375" s="223">
        <f t="shared" ca="1" si="682"/>
        <v>9.169573492099261E-4</v>
      </c>
      <c r="CO375" s="223">
        <f t="shared" ca="1" si="683"/>
        <v>8.5562177140709639E-4</v>
      </c>
      <c r="CP375" s="223">
        <f t="shared" ca="1" si="684"/>
        <v>6.9425385260954355E-4</v>
      </c>
      <c r="CQ375" s="223">
        <f t="shared" ca="1" si="685"/>
        <v>4.5171941790282991E-4</v>
      </c>
      <c r="CR375" s="223">
        <f t="shared" ca="1" si="686"/>
        <v>1.5637362149913277E-4</v>
      </c>
      <c r="CS375" s="223">
        <f t="shared" ca="1" si="687"/>
        <v>-1.572541073554577E-4</v>
      </c>
      <c r="CT375" s="223">
        <f t="shared" ca="1" si="688"/>
        <v>-4.5249696451150564E-4</v>
      </c>
      <c r="CU375" s="223">
        <f t="shared" ca="1" si="689"/>
        <v>-6.9483755554282226E-4</v>
      </c>
      <c r="CV375" s="223">
        <f t="shared" ca="1" si="690"/>
        <v>-8.5594338886373772E-4</v>
      </c>
      <c r="CW375" s="223">
        <f t="shared" ca="1" si="691"/>
        <v>-9.1697928029176696E-4</v>
      </c>
      <c r="CX375" s="223">
        <f t="shared" ca="1" si="692"/>
        <v>-8.708094096452839E-4</v>
      </c>
      <c r="CY375" s="223">
        <f t="shared" ca="1" si="693"/>
        <v>-7.2283158282232648E-4</v>
      </c>
      <c r="CZ375" s="223">
        <f t="shared" ca="1" si="694"/>
        <v>-4.9034616422113735E-4</v>
      </c>
      <c r="DA375" s="223">
        <f t="shared" ca="1" si="695"/>
        <v>-2.0053345879302112E-4</v>
      </c>
      <c r="DB375" s="223">
        <f t="shared" ca="1" si="696"/>
        <v>1.1272398822675722E-4</v>
      </c>
      <c r="DC375" s="223">
        <f t="shared" ca="1" si="697"/>
        <v>4.1280266303034898E-4</v>
      </c>
      <c r="DD375" s="223">
        <f t="shared" ca="1" si="698"/>
        <v>6.6461980670918554E-4</v>
      </c>
      <c r="DE375" s="223">
        <f t="shared" ca="1" si="699"/>
        <v>8.3873500618989079E-4</v>
      </c>
      <c r="DF375" s="223">
        <f t="shared" ca="1" si="700"/>
        <v>9.1479212796948602E-4</v>
      </c>
      <c r="DG375" s="223">
        <f t="shared" ca="1" si="701"/>
        <v>8.8389919174174071E-4</v>
      </c>
      <c r="DH375" s="223">
        <f t="shared" ca="1" si="702"/>
        <v>7.4966794843952362E-4</v>
      </c>
      <c r="DI375" s="223">
        <f t="shared" ca="1" si="703"/>
        <v>5.2779162368058743E-4</v>
      </c>
      <c r="DJ375" s="223">
        <f t="shared" ca="1" si="704"/>
        <v>2.4421019342001093E-4</v>
      </c>
      <c r="DK375" s="223">
        <f t="shared" ca="1" si="705"/>
        <v>-6.7922307136969684E-5</v>
      </c>
      <c r="DL375" s="223">
        <f t="shared" ca="1" si="706"/>
        <v>-3.7211388377671526E-4</v>
      </c>
      <c r="DM375" s="223">
        <f t="shared" ca="1" si="707"/>
        <v>-6.3280093054736669E-4</v>
      </c>
      <c r="DN375" s="223">
        <f t="shared" ca="1" si="708"/>
        <v>-8.1950603742162234E-4</v>
      </c>
      <c r="DO375" s="223">
        <f t="shared" ca="1" si="709"/>
        <v>-9.1040116128459931E-4</v>
      </c>
      <c r="DP375" s="223">
        <f t="shared" ca="1" si="710"/>
        <v>-8.9485958326486633E-4</v>
      </c>
      <c r="DQ375" s="223">
        <f t="shared" ca="1" si="711"/>
        <v>-7.7469829830577254E-4</v>
      </c>
      <c r="DR375" s="223">
        <f t="shared" ca="1" si="712"/>
        <v>-5.6396558688950459E-4</v>
      </c>
      <c r="DS375" s="223">
        <f t="shared" ca="1" si="713"/>
        <v>-2.8729860430077176E-4</v>
      </c>
      <c r="DT375" s="223">
        <f t="shared" ca="1" si="714"/>
        <v>2.2956995259991258E-5</v>
      </c>
      <c r="DU375" s="223">
        <f t="shared" ca="1" si="715"/>
        <v>3.3052864958373074E-4</v>
      </c>
      <c r="DV375" s="223">
        <f t="shared" ca="1" si="716"/>
        <v>5.9945758151704856E-4</v>
      </c>
      <c r="DW375" s="223">
        <f t="shared" ca="1" si="717"/>
        <v>7.9830280682895713E-4</v>
      </c>
      <c r="DX375" s="223">
        <f t="shared" ca="1" si="718"/>
        <v>9.0381695846045499E-4</v>
      </c>
      <c r="DY375" s="223">
        <f t="shared" ca="1" si="719"/>
        <v>9.0366417967146422E-4</v>
      </c>
      <c r="DZ375" s="223">
        <f t="shared" ca="1" si="720"/>
        <v>7.9786233211584588E-4</v>
      </c>
      <c r="EA375" s="223">
        <f t="shared" ca="1" si="721"/>
        <v>5.9878090760205355E-4</v>
      </c>
      <c r="EB375" s="223">
        <f t="shared" ca="1" si="722"/>
        <v>3.2969488767938616E-4</v>
      </c>
      <c r="EC375" s="223">
        <f t="shared" ca="1" si="723"/>
        <v>2.206362202936379E-5</v>
      </c>
      <c r="ED375" s="223">
        <f t="shared" ca="1" si="724"/>
        <v>-2.8814714292300849E-4</v>
      </c>
      <c r="EE375" s="223">
        <f t="shared" ca="1" si="725"/>
        <v>-5.6467008666656832E-4</v>
      </c>
      <c r="EF375" s="223">
        <f t="shared" ca="1" si="726"/>
        <v>-7.7517639485157009E-4</v>
      </c>
      <c r="EG375" s="223">
        <f t="shared" ca="1" si="727"/>
        <v>-8.9505538141836289E-4</v>
      </c>
      <c r="EH375" s="223">
        <f t="shared" ca="1" si="728"/>
        <v>-9.1029176991759867E-4</v>
      </c>
      <c r="EI375" s="223">
        <f t="shared" ca="1" si="729"/>
        <v>-8.1910424568336262E-4</v>
      </c>
      <c r="EJ375" s="223">
        <f t="shared" ca="1" si="730"/>
        <v>-6.3215371266117572E-4</v>
      </c>
      <c r="EK375" s="223">
        <f t="shared" ca="1" si="731"/>
        <v>-3.7129690719571939E-4</v>
      </c>
      <c r="EL375" s="223">
        <f t="shared" ca="1" si="732"/>
        <v>-6.7031086120705079E-5</v>
      </c>
      <c r="EM375" s="223">
        <f t="shared" ca="1" si="733"/>
        <v>2.450714645562758E-4</v>
      </c>
      <c r="EN375" s="223">
        <f t="shared" ca="1" si="734"/>
        <v>5.2852225211804998E-4</v>
      </c>
      <c r="EO375" s="223">
        <f t="shared" ca="1" si="735"/>
        <v>7.5018251504155244E-4</v>
      </c>
      <c r="EP375" s="223">
        <f t="shared" ca="1" si="736"/>
        <v>8.841375375648415E-4</v>
      </c>
      <c r="EQ375" s="223">
        <f t="shared" ca="1" si="737"/>
        <v>9.1472638755786041E-4</v>
      </c>
      <c r="ER375" s="223">
        <f t="shared" ca="1" si="738"/>
        <v>8.3837286537797261E-4</v>
      </c>
      <c r="ES375" s="223">
        <f t="shared" ca="1" si="739"/>
        <v>6.6400360405636681E-4</v>
      </c>
      <c r="ET375" s="223">
        <f t="shared" ca="1" si="740"/>
        <v>4.1200443994084417E-4</v>
      </c>
      <c r="EU375" s="223">
        <f t="shared" ca="1" si="741"/>
        <v>1.1183706645434538E-4</v>
      </c>
      <c r="EV375" s="223">
        <f t="shared" ca="1" si="742"/>
        <v>-2.0140538756570193E-4</v>
      </c>
      <c r="EW375" s="223">
        <f t="shared" ca="1" si="743"/>
        <v>-4.9110116117109738E-4</v>
      </c>
      <c r="EX375" s="223">
        <f t="shared" ca="1" si="744"/>
        <v>-7.2338137984457175E-4</v>
      </c>
      <c r="EY375" s="223">
        <f t="shared" ca="1" si="745"/>
        <v>-8.7108972894202417E-4</v>
      </c>
      <c r="EZ375" s="223">
        <f t="shared" ca="1" si="746"/>
        <v>-9.169573492099262E-4</v>
      </c>
      <c r="FA375" s="223">
        <f t="shared" ca="1" si="747"/>
        <v>-8.5562177140709682E-4</v>
      </c>
      <c r="FB375" s="223">
        <f t="shared" ca="1" si="748"/>
        <v>-6.9425385260954398E-4</v>
      </c>
      <c r="FC375" s="223">
        <f t="shared" ca="1" si="749"/>
        <v>-4.5171941790283051E-4</v>
      </c>
      <c r="FD375" s="223">
        <f t="shared" ca="1" si="750"/>
        <v>-1.5637362149913353E-4</v>
      </c>
      <c r="FE375" s="223">
        <f t="shared" ca="1" si="751"/>
        <v>1.5725410735546017E-4</v>
      </c>
      <c r="FF375" s="223">
        <f t="shared" ca="1" si="752"/>
        <v>4.5249696451150776E-4</v>
      </c>
      <c r="FG375" s="223">
        <f t="shared" ca="1" si="753"/>
        <v>6.9483755554282378E-4</v>
      </c>
      <c r="FH375" s="223">
        <f t="shared" ca="1" si="754"/>
        <v>8.5594338886373631E-4</v>
      </c>
      <c r="FI375" s="223">
        <f t="shared" ca="1" si="755"/>
        <v>9.1697928029176685E-4</v>
      </c>
      <c r="FJ375" s="223">
        <f t="shared" ca="1" si="756"/>
        <v>8.7080940964528509E-4</v>
      </c>
      <c r="FK375" s="223">
        <f t="shared" ca="1" si="757"/>
        <v>7.2283158282232909E-4</v>
      </c>
      <c r="FL375" s="223">
        <f t="shared" ca="1" si="758"/>
        <v>4.9034616422114082E-4</v>
      </c>
      <c r="FM375" s="223">
        <f t="shared" ca="1" si="759"/>
        <v>2.0053345879301863E-4</v>
      </c>
      <c r="FN375" s="223">
        <f t="shared" ca="1" si="760"/>
        <v>-1.1272398822675969E-4</v>
      </c>
      <c r="FO375" s="223">
        <f t="shared" ca="1" si="761"/>
        <v>-4.128026630303512E-4</v>
      </c>
      <c r="FP375" s="223">
        <f t="shared" ca="1" si="762"/>
        <v>-6.6461980670918727E-4</v>
      </c>
      <c r="FQ375" s="223">
        <f t="shared" ca="1" si="763"/>
        <v>-8.3873500618989187E-4</v>
      </c>
      <c r="FR375" s="223">
        <f t="shared" ca="1" si="764"/>
        <v>-9.1479212796948624E-4</v>
      </c>
      <c r="FS375" s="223">
        <f t="shared" ca="1" si="765"/>
        <v>-8.838991917417419E-4</v>
      </c>
      <c r="FT375" s="223">
        <f t="shared" ca="1" si="766"/>
        <v>-7.49667948439526E-4</v>
      </c>
      <c r="FU375" s="223">
        <f t="shared" ca="1" si="767"/>
        <v>-5.2779162368059079E-4</v>
      </c>
      <c r="FV375" s="223">
        <f t="shared" ca="1" si="768"/>
        <v>-2.4421019342001484E-4</v>
      </c>
      <c r="FW375" s="223">
        <f t="shared" ca="1" si="769"/>
        <v>6.7922307136965618E-5</v>
      </c>
      <c r="FX375" s="223">
        <f t="shared" ca="1" si="770"/>
        <v>3.7211388377671157E-4</v>
      </c>
      <c r="FY375" s="223">
        <f t="shared" ca="1" si="771"/>
        <v>6.3280093054736853E-4</v>
      </c>
      <c r="FZ375" s="223">
        <f t="shared" ca="1" si="772"/>
        <v>8.1950603742162354E-4</v>
      </c>
      <c r="GA375" s="223">
        <f t="shared" ca="1" si="773"/>
        <v>9.1040116128459953E-4</v>
      </c>
      <c r="GB375" s="223">
        <f t="shared" ca="1" si="774"/>
        <v>8.9485958326486579E-4</v>
      </c>
      <c r="GC375" s="223">
        <f t="shared" ca="1" si="775"/>
        <v>7.7469829830577113E-4</v>
      </c>
      <c r="GD375" s="223">
        <f t="shared" ca="1" si="776"/>
        <v>5.6396558688950264E-4</v>
      </c>
      <c r="GE375" s="223">
        <f t="shared" ca="1" si="777"/>
        <v>2.872986043007755E-4</v>
      </c>
      <c r="GF375" s="223">
        <f t="shared" ca="1" si="778"/>
        <v>-2.2956995259987192E-5</v>
      </c>
      <c r="GG375" s="223">
        <f t="shared" ca="1" si="779"/>
        <v>-3.30528649583727E-4</v>
      </c>
      <c r="GH375" s="223">
        <f t="shared" ca="1" si="780"/>
        <v>-5.9945758151704553E-4</v>
      </c>
      <c r="GI375" s="223">
        <f t="shared" ca="1" si="781"/>
        <v>-7.9830280682895507E-4</v>
      </c>
      <c r="GJ375" s="223">
        <f t="shared" ca="1" si="782"/>
        <v>-9.0381695846045434E-4</v>
      </c>
      <c r="GK375" s="223">
        <f t="shared" ca="1" si="783"/>
        <v>-9.0366417967146498E-4</v>
      </c>
      <c r="GL375" s="223">
        <f t="shared" ca="1" si="784"/>
        <v>-7.9786233211584479E-4</v>
      </c>
      <c r="GM375" s="223">
        <f t="shared" ca="1" si="785"/>
        <v>-5.9878090760205659E-4</v>
      </c>
      <c r="GN375" s="223">
        <f t="shared" ca="1" si="786"/>
        <v>-3.2969488767938394E-4</v>
      </c>
      <c r="GO375" s="223">
        <f t="shared" ca="1" si="787"/>
        <v>-2.2063622029367856E-5</v>
      </c>
      <c r="GP375" s="223">
        <f t="shared" ca="1" si="788"/>
        <v>2.8814714292301087E-4</v>
      </c>
      <c r="GQ375" s="223">
        <f t="shared" ca="1" si="789"/>
        <v>5.6467008666656517E-4</v>
      </c>
      <c r="GR375" s="223">
        <f t="shared" ca="1" si="790"/>
        <v>7.7517639485157139E-4</v>
      </c>
      <c r="GS375" s="223">
        <f t="shared" ca="1" si="791"/>
        <v>8.9505538141836192E-4</v>
      </c>
      <c r="GT375" s="223">
        <f t="shared" ca="1" si="792"/>
        <v>9.1029176991759846E-4</v>
      </c>
      <c r="GU375" s="223">
        <f t="shared" ca="1" si="793"/>
        <v>8.1910424568336446E-4</v>
      </c>
      <c r="GV375" s="223">
        <f t="shared" ca="1" si="794"/>
        <v>6.3215371266117865E-4</v>
      </c>
      <c r="GW375" s="223">
        <f t="shared" ca="1" si="795"/>
        <v>3.7129690719571717E-4</v>
      </c>
      <c r="GX375" s="223">
        <f t="shared" ca="1" si="796"/>
        <v>6.7031086120709145E-5</v>
      </c>
      <c r="GY375" s="223">
        <f t="shared" ca="1" si="797"/>
        <v>-2.4507146455627824E-4</v>
      </c>
      <c r="GZ375" s="223">
        <f t="shared" ca="1" si="798"/>
        <v>-5.2852225211804673E-4</v>
      </c>
      <c r="HA375" s="223">
        <f t="shared" ca="1" si="799"/>
        <v>-7.5018251504155385E-4</v>
      </c>
      <c r="HB375" s="223">
        <f t="shared" ca="1" si="800"/>
        <v>-8.8413753756484052E-4</v>
      </c>
      <c r="HC375" s="223">
        <f t="shared" ca="1" si="801"/>
        <v>-9.147263875578603E-4</v>
      </c>
      <c r="HD375" s="223">
        <f t="shared" ca="1" si="802"/>
        <v>-8.3837286537797424E-4</v>
      </c>
      <c r="HE375" s="223">
        <f t="shared" ca="1" si="803"/>
        <v>-6.6400360405636507E-4</v>
      </c>
      <c r="HF375" s="223">
        <f t="shared" ca="1" si="804"/>
        <v>-4.120044399408478E-4</v>
      </c>
      <c r="HG375" s="223">
        <f t="shared" ca="1" si="805"/>
        <v>-1.1183706645434294E-4</v>
      </c>
      <c r="HH375" s="223">
        <f t="shared" ca="1" si="806"/>
        <v>2.0140538756570432E-4</v>
      </c>
      <c r="HI375" s="223">
        <f t="shared" ca="1" si="807"/>
        <v>4.9110116117109391E-4</v>
      </c>
      <c r="HJ375" s="223">
        <f t="shared" ca="1" si="808"/>
        <v>7.2338137984457316E-4</v>
      </c>
      <c r="HK375" s="223">
        <f t="shared" ca="1" si="809"/>
        <v>8.7108972894202287E-4</v>
      </c>
      <c r="HL375" s="223">
        <f t="shared" ca="1" si="810"/>
        <v>9.169573492099261E-4</v>
      </c>
      <c r="HM375" s="223">
        <f t="shared" ca="1" si="811"/>
        <v>8.5562177140709823E-4</v>
      </c>
      <c r="HN375" s="223">
        <f t="shared" ca="1" si="812"/>
        <v>6.9425385260954236E-4</v>
      </c>
      <c r="HO375" s="223">
        <f t="shared" ca="1" si="813"/>
        <v>4.5171941790283403E-4</v>
      </c>
      <c r="HP375" s="223">
        <f t="shared" ca="1" si="814"/>
        <v>1.5637362149913109E-4</v>
      </c>
      <c r="HQ375" s="223">
        <f t="shared" ca="1" si="815"/>
        <v>-1.5725410735545616E-4</v>
      </c>
      <c r="HR375" s="223">
        <f t="shared" ca="1" si="816"/>
        <v>-4.5249696451150987E-4</v>
      </c>
      <c r="HS375" s="223">
        <f t="shared" ca="1" si="817"/>
        <v>-6.9483755554282118E-4</v>
      </c>
      <c r="HT375" s="223">
        <f t="shared" ca="1" si="818"/>
        <v>-8.5594338886373468E-4</v>
      </c>
      <c r="HU375" s="223">
        <f t="shared" ca="1" si="819"/>
        <v>-9.1697928029176707E-4</v>
      </c>
      <c r="HV375" s="223">
        <f t="shared" ca="1" si="820"/>
        <v>-8.7080940964528639E-4</v>
      </c>
      <c r="HW375" s="223">
        <f t="shared" ca="1" si="821"/>
        <v>-7.2283158282232768E-4</v>
      </c>
      <c r="HX375" s="223">
        <f t="shared" ca="1" si="822"/>
        <v>-4.9034616422114407E-4</v>
      </c>
      <c r="HY375" s="223">
        <f t="shared" ca="1" si="823"/>
        <v>-2.0053345879301625E-4</v>
      </c>
      <c r="HZ375" s="223">
        <f t="shared" ca="1" si="824"/>
        <v>1.127239882267557E-4</v>
      </c>
      <c r="IA375" s="223">
        <f t="shared" ca="1" si="825"/>
        <v>4.1280266303035337E-4</v>
      </c>
      <c r="IB375" s="223">
        <f t="shared" ca="1" si="826"/>
        <v>6.6461980670918445E-4</v>
      </c>
      <c r="IC375" s="223">
        <f t="shared" ca="1" si="827"/>
        <v>8.3873500618989296E-4</v>
      </c>
      <c r="ID375" s="223">
        <f t="shared" ca="1" si="828"/>
        <v>9.1479212796948591E-4</v>
      </c>
      <c r="IE375" s="223">
        <f t="shared" ca="1" si="829"/>
        <v>-8.0576672138972147E-4</v>
      </c>
      <c r="IF375" s="223">
        <f t="shared" ca="1" si="830"/>
        <v>7.4966794843952449E-4</v>
      </c>
      <c r="IG375" s="223">
        <f t="shared" ca="1" si="831"/>
        <v>5.2779162368059404E-4</v>
      </c>
      <c r="IH375" s="223">
        <f t="shared" ca="1" si="832"/>
        <v>2.4421019342001245E-4</v>
      </c>
      <c r="II375" s="223">
        <f t="shared" ca="1" si="833"/>
        <v>-6.7922307136961634E-5</v>
      </c>
      <c r="IJ375" s="223">
        <f t="shared" ca="1" si="834"/>
        <v>-3.7211388377671379E-4</v>
      </c>
      <c r="IK375" s="223">
        <f t="shared" ca="1" si="835"/>
        <v>-6.3280093054736549E-4</v>
      </c>
      <c r="IL375" s="223">
        <f t="shared" ca="1" si="836"/>
        <v>-8.1950603742162462E-4</v>
      </c>
      <c r="IM375" s="223">
        <f t="shared" ca="1" si="837"/>
        <v>-9.1040116128459909E-4</v>
      </c>
      <c r="IN375" s="223">
        <f t="shared" ca="1" si="838"/>
        <v>-8.9485958326486524E-4</v>
      </c>
      <c r="IO375" s="223">
        <f t="shared" ca="1" si="839"/>
        <v>-7.7469829830577341E-4</v>
      </c>
      <c r="IP375" s="223">
        <f t="shared" ca="1" si="840"/>
        <v>-5.6396558688950069E-4</v>
      </c>
      <c r="IQ375" s="223">
        <f t="shared" ca="1" si="841"/>
        <v>-2.8729860430077323E-4</v>
      </c>
      <c r="IR375" s="223">
        <f t="shared" ca="1" si="842"/>
        <v>2.2956995259983126E-5</v>
      </c>
      <c r="IS375" s="223">
        <f t="shared" ca="1" si="843"/>
        <v>3.3052864958372927E-4</v>
      </c>
      <c r="IT375" s="223">
        <f t="shared" ca="1" si="844"/>
        <v>5.9945758151704249E-4</v>
      </c>
      <c r="IU375" s="223">
        <f t="shared" ca="1" si="845"/>
        <v>7.9830280682895627E-4</v>
      </c>
      <c r="IV375" s="223">
        <f t="shared" ca="1" si="846"/>
        <v>9.0381695846045368E-4</v>
      </c>
      <c r="IW375" s="223">
        <f t="shared" ca="1" si="847"/>
        <v>9.0366417967146346E-4</v>
      </c>
      <c r="IX375" s="223">
        <f t="shared" ca="1" si="848"/>
        <v>7.9786233211584664E-4</v>
      </c>
      <c r="IY375" s="223">
        <f t="shared" ca="1" si="849"/>
        <v>5.9878090760204976E-4</v>
      </c>
      <c r="IZ375" s="223">
        <f t="shared" ca="1" si="850"/>
        <v>3.2969488767938768E-4</v>
      </c>
      <c r="JA375" s="223">
        <f t="shared" ca="1" si="851"/>
        <v>2.2063622029358857E-5</v>
      </c>
      <c r="JB375" s="223">
        <f t="shared" ca="1" si="852"/>
        <v>-2.8814714292300702E-4</v>
      </c>
    </row>
    <row r="376" spans="2:262">
      <c r="B376" s="230">
        <v>15</v>
      </c>
      <c r="C376" s="229">
        <f t="shared" si="853"/>
        <v>2.9296874999999999E-4</v>
      </c>
      <c r="D376" s="226">
        <f t="shared" ca="1" si="597"/>
        <v>24.451479723197838</v>
      </c>
      <c r="E376" s="225">
        <f ca="1">U361</f>
        <v>0.45147972319783686</v>
      </c>
      <c r="F376" s="224">
        <v>15</v>
      </c>
      <c r="G376" s="223">
        <f t="shared" ca="1" si="854"/>
        <v>-8.6014886442962405E-3</v>
      </c>
      <c r="H376" s="223">
        <f t="shared" ca="1" si="598"/>
        <v>-1.2006091492085206E-2</v>
      </c>
      <c r="I376" s="223">
        <f t="shared" ca="1" si="599"/>
        <v>-1.3801705164236806E-2</v>
      </c>
      <c r="J376" s="223">
        <f t="shared" ca="1" si="600"/>
        <v>-1.3747691567661128E-2</v>
      </c>
      <c r="K376" s="223">
        <f t="shared" ca="1" si="601"/>
        <v>-1.1851289302220984E-2</v>
      </c>
      <c r="L376" s="223">
        <f t="shared" ca="1" si="602"/>
        <v>-8.3666435840975863E-3</v>
      </c>
      <c r="M376" s="223">
        <f t="shared" ca="1" si="603"/>
        <v>-3.7607471265388506E-3</v>
      </c>
      <c r="N376" s="223">
        <f t="shared" ca="1" si="604"/>
        <v>1.3491436094992203E-3</v>
      </c>
      <c r="O376" s="223">
        <f t="shared" ca="1" si="605"/>
        <v>6.2782296710522092E-3</v>
      </c>
      <c r="P376" s="223">
        <f t="shared" ca="1" si="606"/>
        <v>1.0365942535545384E-2</v>
      </c>
      <c r="Q376" s="223">
        <f t="shared" ca="1" si="607"/>
        <v>1.3064469806544902E-2</v>
      </c>
      <c r="R376" s="223">
        <f t="shared" ca="1" si="608"/>
        <v>1.4012169964655159E-2</v>
      </c>
      <c r="S376" s="223">
        <f t="shared" ca="1" si="609"/>
        <v>1.3082037539598457E-2</v>
      </c>
      <c r="T376" s="223">
        <f t="shared" ca="1" si="610"/>
        <v>1.0398723672407014E-2</v>
      </c>
      <c r="U376" s="223">
        <f t="shared" ca="1" si="611"/>
        <v>6.3218310672576881E-3</v>
      </c>
      <c r="V376" s="223">
        <f t="shared" ca="1" si="612"/>
        <v>1.3977220499953023E-3</v>
      </c>
      <c r="W376" s="223">
        <f t="shared" ca="1" si="613"/>
        <v>-3.713701852421395E-3</v>
      </c>
      <c r="X376" s="223">
        <f t="shared" ca="1" si="614"/>
        <v>-8.3274362206520961E-3</v>
      </c>
      <c r="Y376" s="223">
        <f t="shared" ca="1" si="615"/>
        <v>-1.1825174200826554E-2</v>
      </c>
      <c r="Z376" s="223">
        <f t="shared" ca="1" si="616"/>
        <v>-1.3738168528022936E-2</v>
      </c>
      <c r="AA376" s="223">
        <f t="shared" ca="1" si="617"/>
        <v>-1.3810050410820333E-2</v>
      </c>
      <c r="AB376" s="223">
        <f t="shared" ca="1" si="618"/>
        <v>-1.2031186641657263E-2</v>
      </c>
      <c r="AC376" s="223">
        <f t="shared" ca="1" si="619"/>
        <v>-8.6399705853855355E-3</v>
      </c>
      <c r="AD376" s="223">
        <f t="shared" ca="1" si="620"/>
        <v>-4.0908740349600743E-3</v>
      </c>
      <c r="AE376" s="223">
        <f t="shared" ca="1" si="621"/>
        <v>1.0064585542700374E-3</v>
      </c>
      <c r="AF376" s="223">
        <f t="shared" ca="1" si="622"/>
        <v>5.9689112018791839E-3</v>
      </c>
      <c r="AG376" s="223">
        <f t="shared" ca="1" si="623"/>
        <v>1.0131443782204534E-2</v>
      </c>
      <c r="AH376" s="223">
        <f t="shared" ca="1" si="624"/>
        <v>1.293621697931246E-2</v>
      </c>
      <c r="AI376" s="223">
        <f t="shared" ca="1" si="625"/>
        <v>1.4007350789519878E-2</v>
      </c>
      <c r="AJ376" s="223">
        <f t="shared" ca="1" si="626"/>
        <v>1.3201297855435815E-2</v>
      </c>
      <c r="AK376" s="223">
        <f t="shared" ca="1" si="627"/>
        <v>1.0626080879268321E-2</v>
      </c>
      <c r="AL376" s="223">
        <f t="shared" ca="1" si="628"/>
        <v>6.6268160249498944E-3</v>
      </c>
      <c r="AM376" s="223">
        <f t="shared" ca="1" si="629"/>
        <v>1.7394623816934826E-3</v>
      </c>
      <c r="AN376" s="223">
        <f t="shared" ca="1" si="630"/>
        <v>-3.3810042730220073E-3</v>
      </c>
      <c r="AO376" s="223">
        <f t="shared" ca="1" si="631"/>
        <v>-8.0483676608115312E-3</v>
      </c>
      <c r="AP376" s="223">
        <f t="shared" ca="1" si="632"/>
        <v>-1.1637133866801075E-2</v>
      </c>
      <c r="AQ376" s="223">
        <f t="shared" ca="1" si="633"/>
        <v>-1.3666356532790996E-2</v>
      </c>
      <c r="AR376" s="223">
        <f t="shared" ca="1" si="634"/>
        <v>-1.3864090596003105E-2</v>
      </c>
      <c r="AS376" s="223">
        <f t="shared" ca="1" si="635"/>
        <v>-1.2203836844135651E-2</v>
      </c>
      <c r="AT376" s="223">
        <f t="shared" ca="1" si="636"/>
        <v>-8.9080931914621349E-3</v>
      </c>
      <c r="AU376" s="223">
        <f t="shared" ca="1" si="637"/>
        <v>-4.4185367538302385E-3</v>
      </c>
      <c r="AV376" s="223">
        <f t="shared" ca="1" si="638"/>
        <v>6.6316724604165893E-4</v>
      </c>
      <c r="AW376" s="223">
        <f t="shared" ca="1" si="639"/>
        <v>5.6559972837901054E-3</v>
      </c>
      <c r="AX376" s="223">
        <f t="shared" ca="1" si="640"/>
        <v>9.8908422259683677E-3</v>
      </c>
      <c r="AY376" s="223">
        <f t="shared" ca="1" si="641"/>
        <v>1.2800171858687988E-2</v>
      </c>
      <c r="AZ376" s="223">
        <f t="shared" ca="1" si="642"/>
        <v>1.3994094110037571E-2</v>
      </c>
      <c r="BA376" s="223">
        <f t="shared" ca="1" si="643"/>
        <v>1.3312606203073393E-2</v>
      </c>
      <c r="BB376" s="223">
        <f t="shared" ca="1" si="644"/>
        <v>1.0847037332342732E-2</v>
      </c>
      <c r="BC376" s="223">
        <f t="shared" ca="1" si="645"/>
        <v>6.9278092364612603E-3</v>
      </c>
      <c r="BD376" s="223">
        <f t="shared" ca="1" si="646"/>
        <v>2.0801549262955935E-3</v>
      </c>
      <c r="BE376" s="223">
        <f t="shared" ca="1" si="647"/>
        <v>-3.0462701030724683E-3</v>
      </c>
      <c r="BF376" s="223">
        <f t="shared" ca="1" si="648"/>
        <v>-7.7644510652399353E-3</v>
      </c>
      <c r="BG376" s="223">
        <f t="shared" ca="1" si="649"/>
        <v>-1.1442083758474688E-2</v>
      </c>
      <c r="BH376" s="223">
        <f t="shared" ca="1" si="650"/>
        <v>-1.3586312435401683E-2</v>
      </c>
      <c r="BI376" s="223">
        <f t="shared" ca="1" si="651"/>
        <v>-1.3909779571422585E-2</v>
      </c>
      <c r="BJ376" s="223">
        <f t="shared" ca="1" si="652"/>
        <v>-1.2369135911629985E-2</v>
      </c>
      <c r="BK376" s="223">
        <f t="shared" ca="1" si="653"/>
        <v>-9.1708498952952945E-3</v>
      </c>
      <c r="BL376" s="223">
        <f t="shared" ca="1" si="654"/>
        <v>-4.7435379113796774E-3</v>
      </c>
      <c r="BM376" s="223">
        <f t="shared" ca="1" si="655"/>
        <v>3.1947647066171009E-4</v>
      </c>
      <c r="BN376" s="223">
        <f t="shared" ca="1" si="656"/>
        <v>5.3396764044286579E-3</v>
      </c>
      <c r="BO376" s="223">
        <f t="shared" ca="1" si="657"/>
        <v>9.6442827962177069E-3</v>
      </c>
      <c r="BP376" s="223">
        <f t="shared" ca="1" si="658"/>
        <v>1.2656416393165107E-2</v>
      </c>
      <c r="BQ376" s="223">
        <f t="shared" ca="1" si="659"/>
        <v>1.3972407911536262E-2</v>
      </c>
      <c r="BR376" s="223">
        <f t="shared" ca="1" si="660"/>
        <v>1.341589553452463E-2</v>
      </c>
      <c r="BS376" s="223">
        <f t="shared" ca="1" si="661"/>
        <v>1.106145993572496E-2</v>
      </c>
      <c r="BT376" s="223">
        <f t="shared" ca="1" si="662"/>
        <v>7.2246293947360986E-3</v>
      </c>
      <c r="BU376" s="223">
        <f t="shared" ca="1" si="663"/>
        <v>2.4195944633521567E-3</v>
      </c>
      <c r="BV376" s="223">
        <f t="shared" ca="1" si="664"/>
        <v>-2.7097009739201648E-3</v>
      </c>
      <c r="BW376" s="223">
        <f t="shared" ca="1" si="665"/>
        <v>-7.4758574546781413E-3</v>
      </c>
      <c r="BX376" s="223">
        <f t="shared" ca="1" si="666"/>
        <v>-1.124014136673928E-2</v>
      </c>
      <c r="BY376" s="223">
        <f t="shared" ca="1" si="667"/>
        <v>-1.3498084451426235E-2</v>
      </c>
      <c r="BZ376" s="223">
        <f t="shared" ca="1" si="668"/>
        <v>-1.3947089815748394E-2</v>
      </c>
      <c r="CA376" s="223">
        <f t="shared" ca="1" si="669"/>
        <v>-1.2526984274162921E-2</v>
      </c>
      <c r="CB376" s="223">
        <f t="shared" ca="1" si="670"/>
        <v>-9.4280824220716562E-3</v>
      </c>
      <c r="CC376" s="223">
        <f t="shared" ca="1" si="671"/>
        <v>-5.0656817390635576E-3</v>
      </c>
      <c r="CD376" s="223">
        <f t="shared" ca="1" si="672"/>
        <v>-2.4406745398219097E-5</v>
      </c>
      <c r="CE376" s="223">
        <f t="shared" ca="1" si="673"/>
        <v>5.0201391036644952E-3</v>
      </c>
      <c r="CF376" s="223">
        <f t="shared" ca="1" si="674"/>
        <v>9.3919140111335293E-3</v>
      </c>
      <c r="CG376" s="223">
        <f t="shared" ca="1" si="675"/>
        <v>1.2505037175660851E-2</v>
      </c>
      <c r="CH376" s="223">
        <f t="shared" ca="1" si="676"/>
        <v>1.3942305256971028E-2</v>
      </c>
      <c r="CI376" s="223">
        <f t="shared" ca="1" si="677"/>
        <v>1.3511103632158517E-2</v>
      </c>
      <c r="CJ376" s="223">
        <f t="shared" ca="1" si="678"/>
        <v>1.1269219529256538E-2</v>
      </c>
      <c r="CK376" s="223">
        <f t="shared" ca="1" si="679"/>
        <v>7.5170977064097982E-3</v>
      </c>
      <c r="CL376" s="223">
        <f t="shared" ca="1" si="680"/>
        <v>2.7575765271784106E-3</v>
      </c>
      <c r="CM376" s="223">
        <f t="shared" ca="1" si="681"/>
        <v>-2.3714996222234663E-3</v>
      </c>
      <c r="CN376" s="223">
        <f t="shared" ca="1" si="682"/>
        <v>-7.1827606671260071E-3</v>
      </c>
      <c r="CO376" s="223">
        <f t="shared" ca="1" si="683"/>
        <v>-1.1031428334140506E-2</v>
      </c>
      <c r="CP376" s="223">
        <f t="shared" ca="1" si="684"/>
        <v>-1.3401725726103124E-2</v>
      </c>
      <c r="CQ376" s="223">
        <f t="shared" ca="1" si="685"/>
        <v>-1.3975998854684476E-2</v>
      </c>
      <c r="CR376" s="223">
        <f t="shared" ca="1" si="686"/>
        <v>-1.2677286849783236E-2</v>
      </c>
      <c r="CS376" s="223">
        <f t="shared" ca="1" si="687"/>
        <v>-9.6796358245356696E-3</v>
      </c>
      <c r="CT376" s="223">
        <f t="shared" ca="1" si="688"/>
        <v>-5.3847741894859158E-3</v>
      </c>
      <c r="CU376" s="223">
        <f t="shared" ca="1" si="689"/>
        <v>-3.682752597472987E-4</v>
      </c>
      <c r="CV376" s="223">
        <f t="shared" ca="1" si="690"/>
        <v>4.6975778588193764E-3</v>
      </c>
      <c r="CW376" s="223">
        <f t="shared" ca="1" si="691"/>
        <v>9.1338878882353675E-3</v>
      </c>
      <c r="CX376" s="223">
        <f t="shared" ca="1" si="692"/>
        <v>1.2346125391355432E-2</v>
      </c>
      <c r="CY376" s="223">
        <f t="shared" ca="1" si="693"/>
        <v>1.3903804279055361E-2</v>
      </c>
      <c r="CZ376" s="223">
        <f t="shared" ca="1" si="694"/>
        <v>1.3598173146177096E-2</v>
      </c>
      <c r="DA376" s="223">
        <f t="shared" ca="1" si="695"/>
        <v>1.1470190966326978E-2</v>
      </c>
      <c r="DB376" s="223">
        <f t="shared" ca="1" si="696"/>
        <v>7.8050379995075426E-3</v>
      </c>
      <c r="DC376" s="223">
        <f t="shared" ca="1" si="697"/>
        <v>3.0938975300171694E-3</v>
      </c>
      <c r="DD376" s="223">
        <f t="shared" ca="1" si="698"/>
        <v>-2.0318697678304238E-3</v>
      </c>
      <c r="DE376" s="223">
        <f t="shared" ca="1" si="699"/>
        <v>-6.8853372531286743E-3</v>
      </c>
      <c r="DF376" s="223">
        <f t="shared" ca="1" si="700"/>
        <v>-1.0816070381604887E-2</v>
      </c>
      <c r="DG376" s="223">
        <f t="shared" ca="1" si="701"/>
        <v>-1.3297294302325405E-2</v>
      </c>
      <c r="DH376" s="223">
        <f t="shared" ca="1" si="702"/>
        <v>-1.3996489274506755E-2</v>
      </c>
      <c r="DI376" s="223">
        <f t="shared" ca="1" si="703"/>
        <v>-1.2819953101839485E-2</v>
      </c>
      <c r="DJ376" s="223">
        <f t="shared" ca="1" si="704"/>
        <v>-9.9253585763239161E-3</v>
      </c>
      <c r="DK376" s="223">
        <f t="shared" ca="1" si="705"/>
        <v>-5.70062305328611E-3</v>
      </c>
      <c r="DL376" s="223">
        <f t="shared" ca="1" si="706"/>
        <v>-7.1192193885065468E-4</v>
      </c>
      <c r="DM376" s="223">
        <f t="shared" ca="1" si="707"/>
        <v>4.3721869687259494E-3</v>
      </c>
      <c r="DN376" s="223">
        <f t="shared" ca="1" si="708"/>
        <v>8.870359852811361E-3</v>
      </c>
      <c r="DO376" s="223">
        <f t="shared" ca="1" si="709"/>
        <v>1.2179776762765673E-2</v>
      </c>
      <c r="DP376" s="223">
        <f t="shared" ca="1" si="710"/>
        <v>1.3856928169338718E-2</v>
      </c>
      <c r="DQ376" s="223">
        <f t="shared" ca="1" si="711"/>
        <v>1.3677051629160875E-2</v>
      </c>
      <c r="DR376" s="223">
        <f t="shared" ca="1" si="712"/>
        <v>1.1664253189257366E-2</v>
      </c>
      <c r="DS376" s="223">
        <f t="shared" ca="1" si="713"/>
        <v>8.088276829563595E-3</v>
      </c>
      <c r="DT376" s="223">
        <f t="shared" ca="1" si="714"/>
        <v>3.4283548846720286E-3</v>
      </c>
      <c r="DU376" s="223">
        <f t="shared" ca="1" si="715"/>
        <v>-1.6910159910656945E-3</v>
      </c>
      <c r="DV376" s="223">
        <f t="shared" ca="1" si="716"/>
        <v>-6.5837663694294857E-3</v>
      </c>
      <c r="DW376" s="223">
        <f t="shared" ca="1" si="717"/>
        <v>-1.0594197232710311E-2</v>
      </c>
      <c r="DX376" s="223">
        <f t="shared" ca="1" si="718"/>
        <v>-1.3184853085677859E-2</v>
      </c>
      <c r="DY376" s="223">
        <f t="shared" ca="1" si="719"/>
        <v>-1.4008548732552514E-2</v>
      </c>
      <c r="DZ376" s="223">
        <f t="shared" ca="1" si="720"/>
        <v>-1.2954897093516155E-2</v>
      </c>
      <c r="EA376" s="223">
        <f t="shared" ca="1" si="721"/>
        <v>-1.0165102663238846E-2</v>
      </c>
      <c r="EB376" s="223">
        <f t="shared" ca="1" si="722"/>
        <v>-6.0130380749191213E-3</v>
      </c>
      <c r="EC376" s="223">
        <f t="shared" ca="1" si="723"/>
        <v>-1.055139782798524E-3</v>
      </c>
      <c r="ED376" s="223">
        <f t="shared" ca="1" si="724"/>
        <v>4.0441624366890682E-3</v>
      </c>
      <c r="EE376" s="223">
        <f t="shared" ca="1" si="725"/>
        <v>8.6014886442962162E-3</v>
      </c>
      <c r="EF376" s="223">
        <f t="shared" ca="1" si="726"/>
        <v>1.2006091492085164E-2</v>
      </c>
      <c r="EG376" s="223">
        <f t="shared" ca="1" si="727"/>
        <v>1.3801705164236799E-2</v>
      </c>
      <c r="EH376" s="223">
        <f t="shared" ca="1" si="728"/>
        <v>1.3747691567661147E-2</v>
      </c>
      <c r="EI376" s="223">
        <f t="shared" ca="1" si="729"/>
        <v>1.185128930222101E-2</v>
      </c>
      <c r="EJ376" s="223">
        <f t="shared" ca="1" si="730"/>
        <v>8.3666435840976661E-3</v>
      </c>
      <c r="EK376" s="223">
        <f t="shared" ca="1" si="731"/>
        <v>3.760747126538904E-3</v>
      </c>
      <c r="EL376" s="223">
        <f t="shared" ca="1" si="732"/>
        <v>-1.3491436094991076E-3</v>
      </c>
      <c r="EM376" s="223">
        <f t="shared" ca="1" si="733"/>
        <v>-6.2782296710521459E-3</v>
      </c>
      <c r="EN376" s="223">
        <f t="shared" ca="1" si="734"/>
        <v>-1.03659425355453E-2</v>
      </c>
      <c r="EO376" s="223">
        <f t="shared" ca="1" si="735"/>
        <v>-1.3064469806544876E-2</v>
      </c>
      <c r="EP376" s="223">
        <f t="shared" ca="1" si="736"/>
        <v>-1.4012169964655159E-2</v>
      </c>
      <c r="EQ376" s="223">
        <f t="shared" ca="1" si="737"/>
        <v>-1.3082037539598489E-2</v>
      </c>
      <c r="ER376" s="223">
        <f t="shared" ca="1" si="738"/>
        <v>-1.0398723672407042E-2</v>
      </c>
      <c r="ES376" s="223">
        <f t="shared" ca="1" si="739"/>
        <v>-6.3218310672577775E-3</v>
      </c>
      <c r="ET376" s="223">
        <f t="shared" ca="1" si="740"/>
        <v>-1.397722049995353E-3</v>
      </c>
      <c r="EU376" s="223">
        <f t="shared" ca="1" si="741"/>
        <v>3.7137018524212979E-3</v>
      </c>
      <c r="EV376" s="223">
        <f t="shared" ca="1" si="742"/>
        <v>8.3274362206520458E-3</v>
      </c>
      <c r="EW376" s="223">
        <f t="shared" ca="1" si="743"/>
        <v>1.1825174200826495E-2</v>
      </c>
      <c r="EX376" s="223">
        <f t="shared" ca="1" si="744"/>
        <v>1.3738168528022923E-2</v>
      </c>
      <c r="EY376" s="223">
        <f t="shared" ca="1" si="745"/>
        <v>1.3810050410820354E-2</v>
      </c>
      <c r="EZ376" s="223">
        <f t="shared" ca="1" si="746"/>
        <v>1.2031186641657299E-2</v>
      </c>
      <c r="FA376" s="223">
        <f t="shared" ca="1" si="747"/>
        <v>8.6399705853855546E-3</v>
      </c>
      <c r="FB376" s="223">
        <f t="shared" ca="1" si="748"/>
        <v>4.0908740349601454E-3</v>
      </c>
      <c r="FC376" s="223">
        <f t="shared" ca="1" si="749"/>
        <v>-1.0064585542699863E-3</v>
      </c>
      <c r="FD376" s="223">
        <f t="shared" ca="1" si="750"/>
        <v>-5.9689112018790928E-3</v>
      </c>
      <c r="FE376" s="223">
        <f t="shared" ca="1" si="751"/>
        <v>-1.0131443782204499E-2</v>
      </c>
      <c r="FF376" s="223">
        <f t="shared" ca="1" si="752"/>
        <v>-1.2936216979312421E-2</v>
      </c>
      <c r="FG376" s="223">
        <f t="shared" ca="1" si="753"/>
        <v>-1.4007350789519877E-2</v>
      </c>
      <c r="FH376" s="223">
        <f t="shared" ca="1" si="754"/>
        <v>-1.3201297855435857E-2</v>
      </c>
      <c r="FI376" s="223">
        <f t="shared" ca="1" si="755"/>
        <v>-1.0626080879268369E-2</v>
      </c>
      <c r="FJ376" s="223">
        <f t="shared" ca="1" si="756"/>
        <v>-6.6268160249499169E-3</v>
      </c>
      <c r="FK376" s="223">
        <f t="shared" ca="1" si="757"/>
        <v>-1.7394623816935572E-3</v>
      </c>
      <c r="FL376" s="223">
        <f t="shared" ca="1" si="758"/>
        <v>3.3810042730219817E-3</v>
      </c>
      <c r="FM376" s="223">
        <f t="shared" ca="1" si="759"/>
        <v>8.0483676608114497E-3</v>
      </c>
      <c r="FN376" s="223">
        <f t="shared" ca="1" si="760"/>
        <v>1.1637133866801045E-2</v>
      </c>
      <c r="FO376" s="223">
        <f t="shared" ca="1" si="761"/>
        <v>1.3666356532790972E-2</v>
      </c>
      <c r="FP376" s="223">
        <f t="shared" ca="1" si="762"/>
        <v>1.3864090596003114E-2</v>
      </c>
      <c r="FQ376" s="223">
        <f t="shared" ca="1" si="763"/>
        <v>1.22038368441357E-2</v>
      </c>
      <c r="FR376" s="223">
        <f t="shared" ca="1" si="764"/>
        <v>8.9080931914621922E-3</v>
      </c>
      <c r="FS376" s="223">
        <f t="shared" ca="1" si="765"/>
        <v>4.4185367538303582E-3</v>
      </c>
      <c r="FT376" s="223">
        <f t="shared" ca="1" si="766"/>
        <v>-6.6316724604158347E-4</v>
      </c>
      <c r="FU376" s="223">
        <f t="shared" ca="1" si="767"/>
        <v>-5.6559972837900829E-3</v>
      </c>
      <c r="FV376" s="223">
        <f t="shared" ca="1" si="768"/>
        <v>-9.8908422259683139E-3</v>
      </c>
      <c r="FW376" s="223">
        <f t="shared" ca="1" si="769"/>
        <v>-1.2800171858687977E-2</v>
      </c>
      <c r="FX376" s="223">
        <f t="shared" ca="1" si="770"/>
        <v>-1.3994094110037575E-2</v>
      </c>
      <c r="FY376" s="223">
        <f t="shared" ca="1" si="771"/>
        <v>-1.3312606203073401E-2</v>
      </c>
      <c r="FZ376" s="223">
        <f t="shared" ca="1" si="772"/>
        <v>-1.0847037332342782E-2</v>
      </c>
      <c r="GA376" s="223">
        <f t="shared" ca="1" si="773"/>
        <v>-6.9278092364614139E-3</v>
      </c>
      <c r="GB376" s="223">
        <f t="shared" ca="1" si="774"/>
        <v>-2.0801549262956195E-3</v>
      </c>
      <c r="GC376" s="223">
        <f t="shared" ca="1" si="775"/>
        <v>3.0462701030723942E-3</v>
      </c>
      <c r="GD376" s="223">
        <f t="shared" ca="1" si="776"/>
        <v>7.7644510652398312E-3</v>
      </c>
      <c r="GE376" s="223">
        <f t="shared" ca="1" si="777"/>
        <v>1.1442083758474587E-2</v>
      </c>
      <c r="GF376" s="223">
        <f t="shared" ca="1" si="778"/>
        <v>1.3586312435401676E-2</v>
      </c>
      <c r="GG376" s="223">
        <f t="shared" ca="1" si="779"/>
        <v>1.3909779571422592E-2</v>
      </c>
      <c r="GH376" s="223">
        <f t="shared" ca="1" si="780"/>
        <v>1.2369135911630042E-2</v>
      </c>
      <c r="GI376" s="223">
        <f t="shared" ca="1" si="781"/>
        <v>9.1708498952952772E-3</v>
      </c>
      <c r="GJ376" s="223">
        <f t="shared" ca="1" si="782"/>
        <v>4.7435379113797017E-3</v>
      </c>
      <c r="GK376" s="223">
        <f t="shared" ca="1" si="783"/>
        <v>-3.1947647066158519E-4</v>
      </c>
      <c r="GL376" s="223">
        <f t="shared" ca="1" si="784"/>
        <v>-5.3396764044284957E-3</v>
      </c>
      <c r="GM376" s="223">
        <f t="shared" ca="1" si="785"/>
        <v>-9.6442827962176878E-3</v>
      </c>
      <c r="GN376" s="223">
        <f t="shared" ca="1" si="786"/>
        <v>-1.2656416393165072E-2</v>
      </c>
      <c r="GO376" s="223">
        <f t="shared" ca="1" si="787"/>
        <v>-1.3972407911536254E-2</v>
      </c>
      <c r="GP376" s="223">
        <f t="shared" ca="1" si="788"/>
        <v>-1.341589553452468E-2</v>
      </c>
      <c r="GQ376" s="223">
        <f t="shared" ca="1" si="789"/>
        <v>-1.1061459935724978E-2</v>
      </c>
      <c r="GR376" s="223">
        <f t="shared" ca="1" si="790"/>
        <v>-7.2246293947361637E-3</v>
      </c>
      <c r="GS376" s="223">
        <f t="shared" ca="1" si="791"/>
        <v>-2.4195944633522795E-3</v>
      </c>
      <c r="GT376" s="223">
        <f t="shared" ca="1" si="792"/>
        <v>2.7097009739201886E-3</v>
      </c>
      <c r="GU376" s="223">
        <f t="shared" ca="1" si="793"/>
        <v>7.4758574546781205E-3</v>
      </c>
      <c r="GV376" s="223">
        <f t="shared" ca="1" si="794"/>
        <v>1.1240141366739205E-2</v>
      </c>
      <c r="GW376" s="223">
        <f t="shared" ca="1" si="795"/>
        <v>1.349808445142619E-2</v>
      </c>
      <c r="GX376" s="223">
        <f t="shared" ca="1" si="796"/>
        <v>1.3947089815748395E-2</v>
      </c>
      <c r="GY376" s="223">
        <f t="shared" ca="1" si="797"/>
        <v>1.2526984274162954E-2</v>
      </c>
      <c r="GZ376" s="223">
        <f t="shared" ca="1" si="798"/>
        <v>9.4280824220717482E-3</v>
      </c>
      <c r="HA376" s="223">
        <f t="shared" ca="1" si="799"/>
        <v>5.0656817390635359E-3</v>
      </c>
      <c r="HB376" s="223">
        <f t="shared" ca="1" si="800"/>
        <v>2.4406745398245118E-5</v>
      </c>
      <c r="HC376" s="223">
        <f t="shared" ca="1" si="801"/>
        <v>-5.0201391036644241E-3</v>
      </c>
      <c r="HD376" s="223">
        <f t="shared" ca="1" si="802"/>
        <v>-9.3919140111334374E-3</v>
      </c>
      <c r="HE376" s="223">
        <f t="shared" ca="1" si="803"/>
        <v>-1.2505037175660861E-2</v>
      </c>
      <c r="HF376" s="223">
        <f t="shared" ca="1" si="804"/>
        <v>-1.3942305256971021E-2</v>
      </c>
      <c r="HG376" s="223">
        <f t="shared" ca="1" si="805"/>
        <v>-1.3511103632158549E-2</v>
      </c>
      <c r="HH376" s="223">
        <f t="shared" ca="1" si="806"/>
        <v>-1.1269219529256642E-2</v>
      </c>
      <c r="HI376" s="223">
        <f t="shared" ca="1" si="807"/>
        <v>-7.5170977064098199E-3</v>
      </c>
      <c r="HJ376" s="223">
        <f t="shared" ca="1" si="808"/>
        <v>-2.7575765271784852E-3</v>
      </c>
      <c r="HK376" s="223">
        <f t="shared" ca="1" si="809"/>
        <v>2.3714996222233436E-3</v>
      </c>
      <c r="HL376" s="223">
        <f t="shared" ca="1" si="810"/>
        <v>7.1827606671260279E-3</v>
      </c>
      <c r="HM376" s="223">
        <f t="shared" ca="1" si="811"/>
        <v>1.1031428334140459E-2</v>
      </c>
      <c r="HN376" s="223">
        <f t="shared" ca="1" si="812"/>
        <v>1.3401725726103099E-2</v>
      </c>
      <c r="HO376" s="223">
        <f t="shared" ca="1" si="813"/>
        <v>1.3975998854684488E-2</v>
      </c>
      <c r="HP376" s="223">
        <f t="shared" ca="1" si="814"/>
        <v>1.2677286849783224E-2</v>
      </c>
      <c r="HQ376" s="223">
        <f t="shared" ca="1" si="815"/>
        <v>9.6796358245357251E-3</v>
      </c>
      <c r="HR376" s="223">
        <f t="shared" ca="1" si="816"/>
        <v>5.3847741894859852E-3</v>
      </c>
      <c r="HS376" s="223">
        <f t="shared" ca="1" si="817"/>
        <v>3.6827525974747434E-4</v>
      </c>
      <c r="HT376" s="223">
        <f t="shared" ca="1" si="818"/>
        <v>-4.6975778588193989E-3</v>
      </c>
      <c r="HU376" s="223">
        <f t="shared" ca="1" si="819"/>
        <v>-9.1338878882353119E-3</v>
      </c>
      <c r="HV376" s="223">
        <f t="shared" ca="1" si="820"/>
        <v>-1.2346125391355397E-2</v>
      </c>
      <c r="HW376" s="223">
        <f t="shared" ca="1" si="821"/>
        <v>-1.3903804279055364E-2</v>
      </c>
      <c r="HX376" s="223">
        <f t="shared" ca="1" si="822"/>
        <v>-1.3598173146177115E-2</v>
      </c>
      <c r="HY376" s="223">
        <f t="shared" ca="1" si="823"/>
        <v>-1.1470190966327022E-2</v>
      </c>
      <c r="HZ376" s="223">
        <f t="shared" ca="1" si="824"/>
        <v>-7.8050379995076875E-3</v>
      </c>
      <c r="IA376" s="223">
        <f t="shared" ca="1" si="825"/>
        <v>-3.093897530017146E-3</v>
      </c>
      <c r="IB376" s="223">
        <f t="shared" ca="1" si="826"/>
        <v>2.0318697678303487E-3</v>
      </c>
      <c r="IC376" s="223">
        <f t="shared" ca="1" si="827"/>
        <v>6.8853372531286084E-3</v>
      </c>
      <c r="ID376" s="223">
        <f t="shared" ca="1" si="828"/>
        <v>1.0816070381604778E-2</v>
      </c>
      <c r="IE376" s="223">
        <f t="shared" ca="1" si="829"/>
        <v>-3.1080132764943428E-3</v>
      </c>
      <c r="IF376" s="223">
        <f t="shared" ca="1" si="830"/>
        <v>1.3996489274506758E-2</v>
      </c>
      <c r="IG376" s="223">
        <f t="shared" ca="1" si="831"/>
        <v>1.2819953101839556E-2</v>
      </c>
      <c r="IH376" s="223">
        <f t="shared" ca="1" si="832"/>
        <v>9.9253585763238988E-3</v>
      </c>
      <c r="II376" s="223">
        <f t="shared" ca="1" si="833"/>
        <v>5.7006230532861794E-3</v>
      </c>
      <c r="IJ376" s="223">
        <f t="shared" ca="1" si="834"/>
        <v>7.1192193885073057E-4</v>
      </c>
      <c r="IK376" s="223">
        <f t="shared" ca="1" si="835"/>
        <v>-4.3721869687257829E-3</v>
      </c>
      <c r="IL376" s="223">
        <f t="shared" ca="1" si="836"/>
        <v>-8.8703598528113801E-3</v>
      </c>
      <c r="IM376" s="223">
        <f t="shared" ca="1" si="837"/>
        <v>-1.2179776762765635E-2</v>
      </c>
      <c r="IN376" s="223">
        <f t="shared" ca="1" si="838"/>
        <v>-1.3856928169338707E-2</v>
      </c>
      <c r="IO376" s="223">
        <f t="shared" ca="1" si="839"/>
        <v>-1.3677051629160913E-2</v>
      </c>
      <c r="IP376" s="223">
        <f t="shared" ca="1" si="840"/>
        <v>-1.1664253189257352E-2</v>
      </c>
      <c r="IQ376" s="223">
        <f t="shared" ca="1" si="841"/>
        <v>-8.0882768295636558E-3</v>
      </c>
      <c r="IR376" s="223">
        <f t="shared" ca="1" si="842"/>
        <v>-3.4283548846721994E-3</v>
      </c>
      <c r="IS376" s="223">
        <f t="shared" ca="1" si="843"/>
        <v>1.6910159910657183E-3</v>
      </c>
      <c r="IT376" s="223">
        <f t="shared" ca="1" si="844"/>
        <v>6.5837663694294189E-3</v>
      </c>
      <c r="IU376" s="223">
        <f t="shared" ca="1" si="845"/>
        <v>1.0594197232710262E-2</v>
      </c>
      <c r="IV376" s="223">
        <f t="shared" ca="1" si="846"/>
        <v>1.3184853085677798E-2</v>
      </c>
      <c r="IW376" s="223">
        <f t="shared" ca="1" si="847"/>
        <v>1.4008548732552513E-2</v>
      </c>
      <c r="IX376" s="223">
        <f t="shared" ca="1" si="848"/>
        <v>1.2954897093516183E-2</v>
      </c>
      <c r="IY376" s="223">
        <f t="shared" ca="1" si="849"/>
        <v>1.0165102663238897E-2</v>
      </c>
      <c r="IZ376" s="223">
        <f t="shared" ca="1" si="850"/>
        <v>6.0130380749192809E-3</v>
      </c>
      <c r="JA376" s="223">
        <f t="shared" ca="1" si="851"/>
        <v>1.0551397827985001E-3</v>
      </c>
      <c r="JB376" s="223">
        <f t="shared" ca="1" si="852"/>
        <v>-4.0441624366889953E-3</v>
      </c>
    </row>
    <row r="377" spans="2:262">
      <c r="B377" s="230">
        <v>16</v>
      </c>
      <c r="C377" s="229">
        <f t="shared" si="853"/>
        <v>3.1250000000000001E-4</v>
      </c>
      <c r="D377" s="226">
        <f t="shared" ca="1" si="597"/>
        <v>24.445894018830693</v>
      </c>
      <c r="E377" s="225">
        <f ca="1">V361</f>
        <v>0.44589401883069379</v>
      </c>
      <c r="F377" s="224">
        <v>16</v>
      </c>
      <c r="G377" s="223">
        <f t="shared" ca="1" si="854"/>
        <v>-9.2776745744718985E-4</v>
      </c>
      <c r="H377" s="223">
        <f t="shared" ca="1" si="598"/>
        <v>-1.3285333899547816E-3</v>
      </c>
      <c r="I377" s="223">
        <f t="shared" ca="1" si="599"/>
        <v>-1.5270421570269276E-3</v>
      </c>
      <c r="J377" s="223">
        <f t="shared" ca="1" si="600"/>
        <v>-1.493072598363348E-3</v>
      </c>
      <c r="K377" s="223">
        <f t="shared" ca="1" si="601"/>
        <v>-1.2317962713357567E-3</v>
      </c>
      <c r="L377" s="223">
        <f t="shared" ca="1" si="602"/>
        <v>-7.8299012825830232E-4</v>
      </c>
      <c r="M377" s="223">
        <f t="shared" ca="1" si="603"/>
        <v>-2.1498083597670873E-4</v>
      </c>
      <c r="N377" s="223">
        <f t="shared" ca="1" si="604"/>
        <v>3.8575733977620785E-4</v>
      </c>
      <c r="O377" s="223">
        <f t="shared" ca="1" si="605"/>
        <v>9.2776745744718963E-4</v>
      </c>
      <c r="P377" s="223">
        <f t="shared" ca="1" si="606"/>
        <v>1.3285333899547818E-3</v>
      </c>
      <c r="Q377" s="223">
        <f t="shared" ca="1" si="607"/>
        <v>1.5270421570269276E-3</v>
      </c>
      <c r="R377" s="223">
        <f t="shared" ca="1" si="608"/>
        <v>1.493072598363348E-3</v>
      </c>
      <c r="S377" s="223">
        <f t="shared" ca="1" si="609"/>
        <v>1.2317962713357564E-3</v>
      </c>
      <c r="T377" s="223">
        <f t="shared" ca="1" si="610"/>
        <v>7.8299012825830232E-4</v>
      </c>
      <c r="U377" s="223">
        <f t="shared" ca="1" si="611"/>
        <v>2.1498083597670944E-4</v>
      </c>
      <c r="V377" s="223">
        <f t="shared" ca="1" si="612"/>
        <v>-3.8575733977620763E-4</v>
      </c>
      <c r="W377" s="223">
        <f t="shared" ca="1" si="613"/>
        <v>-9.2776745744719007E-4</v>
      </c>
      <c r="X377" s="223">
        <f t="shared" ca="1" si="614"/>
        <v>-1.3285333899547814E-3</v>
      </c>
      <c r="Y377" s="223">
        <f t="shared" ca="1" si="615"/>
        <v>-1.5270421570269276E-3</v>
      </c>
      <c r="Z377" s="223">
        <f t="shared" ca="1" si="616"/>
        <v>-1.4930725983633483E-3</v>
      </c>
      <c r="AA377" s="223">
        <f t="shared" ca="1" si="617"/>
        <v>-1.2317962713357567E-3</v>
      </c>
      <c r="AB377" s="223">
        <f t="shared" ca="1" si="618"/>
        <v>-7.8299012825830362E-4</v>
      </c>
      <c r="AC377" s="223">
        <f t="shared" ca="1" si="619"/>
        <v>-2.1498083597670971E-4</v>
      </c>
      <c r="AD377" s="223">
        <f t="shared" ca="1" si="620"/>
        <v>3.8575733977620747E-4</v>
      </c>
      <c r="AE377" s="223">
        <f t="shared" ca="1" si="621"/>
        <v>9.2776745744718985E-4</v>
      </c>
      <c r="AF377" s="223">
        <f t="shared" ca="1" si="622"/>
        <v>1.3285333899547822E-3</v>
      </c>
      <c r="AG377" s="223">
        <f t="shared" ca="1" si="623"/>
        <v>1.5270421570269274E-3</v>
      </c>
      <c r="AH377" s="223">
        <f t="shared" ca="1" si="624"/>
        <v>1.4930725983633483E-3</v>
      </c>
      <c r="AI377" s="223">
        <f t="shared" ca="1" si="625"/>
        <v>1.2317962713357567E-3</v>
      </c>
      <c r="AJ377" s="223">
        <f t="shared" ca="1" si="626"/>
        <v>7.8299012825830394E-4</v>
      </c>
      <c r="AK377" s="223">
        <f t="shared" ca="1" si="627"/>
        <v>2.1498083597670982E-4</v>
      </c>
      <c r="AL377" s="223">
        <f t="shared" ca="1" si="628"/>
        <v>-3.8575733977620731E-4</v>
      </c>
      <c r="AM377" s="223">
        <f t="shared" ca="1" si="629"/>
        <v>-9.2776745744718963E-4</v>
      </c>
      <c r="AN377" s="223">
        <f t="shared" ca="1" si="630"/>
        <v>-1.328533389954782E-3</v>
      </c>
      <c r="AO377" s="223">
        <f t="shared" ca="1" si="631"/>
        <v>-1.5270421570269274E-3</v>
      </c>
      <c r="AP377" s="223">
        <f t="shared" ca="1" si="632"/>
        <v>-1.4930725983633483E-3</v>
      </c>
      <c r="AQ377" s="223">
        <f t="shared" ca="1" si="633"/>
        <v>-1.2317962713357569E-3</v>
      </c>
      <c r="AR377" s="223">
        <f t="shared" ca="1" si="634"/>
        <v>-7.8299012825830405E-4</v>
      </c>
      <c r="AS377" s="223">
        <f t="shared" ca="1" si="635"/>
        <v>-2.1498083597671003E-4</v>
      </c>
      <c r="AT377" s="223">
        <f t="shared" ca="1" si="636"/>
        <v>3.8575733977620709E-4</v>
      </c>
      <c r="AU377" s="223">
        <f t="shared" ca="1" si="637"/>
        <v>9.2776745744718747E-4</v>
      </c>
      <c r="AV377" s="223">
        <f t="shared" ca="1" si="638"/>
        <v>1.3285333899547818E-3</v>
      </c>
      <c r="AW377" s="223">
        <f t="shared" ca="1" si="639"/>
        <v>1.5270421570269274E-3</v>
      </c>
      <c r="AX377" s="223">
        <f t="shared" ca="1" si="640"/>
        <v>1.4930725983633489E-3</v>
      </c>
      <c r="AY377" s="223">
        <f t="shared" ca="1" si="641"/>
        <v>1.2317962713357571E-3</v>
      </c>
      <c r="AZ377" s="223">
        <f t="shared" ca="1" si="642"/>
        <v>7.8299012825830427E-4</v>
      </c>
      <c r="BA377" s="223">
        <f t="shared" ca="1" si="643"/>
        <v>2.1498083597670754E-4</v>
      </c>
      <c r="BB377" s="223">
        <f t="shared" ca="1" si="644"/>
        <v>-3.8575733977620693E-4</v>
      </c>
      <c r="BC377" s="223">
        <f t="shared" ca="1" si="645"/>
        <v>-9.2776745744718725E-4</v>
      </c>
      <c r="BD377" s="223">
        <f t="shared" ca="1" si="646"/>
        <v>-1.3285333899547818E-3</v>
      </c>
      <c r="BE377" s="223">
        <f t="shared" ca="1" si="647"/>
        <v>-1.5270421570269274E-3</v>
      </c>
      <c r="BF377" s="223">
        <f t="shared" ca="1" si="648"/>
        <v>-1.4930725983633476E-3</v>
      </c>
      <c r="BG377" s="223">
        <f t="shared" ca="1" si="649"/>
        <v>-1.2317962713357571E-3</v>
      </c>
      <c r="BH377" s="223">
        <f t="shared" ca="1" si="650"/>
        <v>-7.8299012825830427E-4</v>
      </c>
      <c r="BI377" s="223">
        <f t="shared" ca="1" si="651"/>
        <v>-2.1498083597670776E-4</v>
      </c>
      <c r="BJ377" s="223">
        <f t="shared" ca="1" si="652"/>
        <v>3.8575733977620671E-4</v>
      </c>
      <c r="BK377" s="223">
        <f t="shared" ca="1" si="653"/>
        <v>9.2776745744718714E-4</v>
      </c>
      <c r="BL377" s="223">
        <f t="shared" ca="1" si="654"/>
        <v>1.3285333899547818E-3</v>
      </c>
      <c r="BM377" s="223">
        <f t="shared" ca="1" si="655"/>
        <v>1.5270421570269274E-3</v>
      </c>
      <c r="BN377" s="223">
        <f t="shared" ca="1" si="656"/>
        <v>1.4930725983633491E-3</v>
      </c>
      <c r="BO377" s="223">
        <f t="shared" ca="1" si="657"/>
        <v>1.2317962713357573E-3</v>
      </c>
      <c r="BP377" s="223">
        <f t="shared" ca="1" si="658"/>
        <v>7.8299012825830449E-4</v>
      </c>
      <c r="BQ377" s="223">
        <f t="shared" ca="1" si="659"/>
        <v>2.1498083597670792E-4</v>
      </c>
      <c r="BR377" s="223">
        <f t="shared" ca="1" si="660"/>
        <v>-3.8575733977620655E-4</v>
      </c>
      <c r="BS377" s="223">
        <f t="shared" ca="1" si="661"/>
        <v>-9.2776745744718692E-4</v>
      </c>
      <c r="BT377" s="223">
        <f t="shared" ca="1" si="662"/>
        <v>-1.3285333899547816E-3</v>
      </c>
      <c r="BU377" s="223">
        <f t="shared" ca="1" si="663"/>
        <v>-1.5270421570269272E-3</v>
      </c>
      <c r="BV377" s="223">
        <f t="shared" ca="1" si="664"/>
        <v>-1.4930725983633478E-3</v>
      </c>
      <c r="BW377" s="223">
        <f t="shared" ca="1" si="665"/>
        <v>-1.2317962713357573E-3</v>
      </c>
      <c r="BX377" s="223">
        <f t="shared" ca="1" si="666"/>
        <v>-7.829901282583047E-4</v>
      </c>
      <c r="BY377" s="223">
        <f t="shared" ca="1" si="667"/>
        <v>-2.1498083597670814E-4</v>
      </c>
      <c r="BZ377" s="223">
        <f t="shared" ca="1" si="668"/>
        <v>3.8575733977620638E-4</v>
      </c>
      <c r="CA377" s="223">
        <f t="shared" ca="1" si="669"/>
        <v>9.2776745744718682E-4</v>
      </c>
      <c r="CB377" s="223">
        <f t="shared" ca="1" si="670"/>
        <v>1.3285333899547814E-3</v>
      </c>
      <c r="CC377" s="223">
        <f t="shared" ca="1" si="671"/>
        <v>1.5270421570269272E-3</v>
      </c>
      <c r="CD377" s="223">
        <f t="shared" ca="1" si="672"/>
        <v>1.4930725983633491E-3</v>
      </c>
      <c r="CE377" s="223">
        <f t="shared" ca="1" si="673"/>
        <v>1.2317962713357573E-3</v>
      </c>
      <c r="CF377" s="223">
        <f t="shared" ca="1" si="674"/>
        <v>7.8299012825830503E-4</v>
      </c>
      <c r="CG377" s="223">
        <f t="shared" ca="1" si="675"/>
        <v>2.1498083597670825E-4</v>
      </c>
      <c r="CH377" s="223">
        <f t="shared" ca="1" si="676"/>
        <v>-3.8575733977620617E-4</v>
      </c>
      <c r="CI377" s="223">
        <f t="shared" ca="1" si="677"/>
        <v>-9.277674574471866E-4</v>
      </c>
      <c r="CJ377" s="223">
        <f t="shared" ca="1" si="678"/>
        <v>-1.3285333899547786E-3</v>
      </c>
      <c r="CK377" s="223">
        <f t="shared" ca="1" si="679"/>
        <v>-1.5270421570269281E-3</v>
      </c>
      <c r="CL377" s="223">
        <f t="shared" ca="1" si="680"/>
        <v>-1.4930725983633478E-3</v>
      </c>
      <c r="CM377" s="223">
        <f t="shared" ca="1" si="681"/>
        <v>-1.2317962713357575E-3</v>
      </c>
      <c r="CN377" s="223">
        <f t="shared" ca="1" si="682"/>
        <v>-7.8299012825830503E-4</v>
      </c>
      <c r="CO377" s="223">
        <f t="shared" ca="1" si="683"/>
        <v>-2.1498083597671388E-4</v>
      </c>
      <c r="CP377" s="223">
        <f t="shared" ca="1" si="684"/>
        <v>3.8575733977620069E-4</v>
      </c>
      <c r="CQ377" s="223">
        <f t="shared" ca="1" si="685"/>
        <v>9.2776745744719094E-4</v>
      </c>
      <c r="CR377" s="223">
        <f t="shared" ca="1" si="686"/>
        <v>1.3285333899547814E-3</v>
      </c>
      <c r="CS377" s="223">
        <f t="shared" ca="1" si="687"/>
        <v>1.5270421570269274E-3</v>
      </c>
      <c r="CT377" s="223">
        <f t="shared" ca="1" si="688"/>
        <v>1.4930725983633493E-3</v>
      </c>
      <c r="CU377" s="223">
        <f t="shared" ca="1" si="689"/>
        <v>1.231796271335761E-3</v>
      </c>
      <c r="CV377" s="223">
        <f t="shared" ca="1" si="690"/>
        <v>7.8299012825830037E-4</v>
      </c>
      <c r="CW377" s="223">
        <f t="shared" ca="1" si="691"/>
        <v>2.1498083597670873E-4</v>
      </c>
      <c r="CX377" s="223">
        <f t="shared" ca="1" si="692"/>
        <v>-3.8575733977620584E-4</v>
      </c>
      <c r="CY377" s="223">
        <f t="shared" ca="1" si="693"/>
        <v>-9.2776745744718638E-4</v>
      </c>
      <c r="CZ377" s="223">
        <f t="shared" ca="1" si="694"/>
        <v>-1.3285333899547783E-3</v>
      </c>
      <c r="DA377" s="223">
        <f t="shared" ca="1" si="695"/>
        <v>-1.5270421570269281E-3</v>
      </c>
      <c r="DB377" s="223">
        <f t="shared" ca="1" si="696"/>
        <v>-1.493072598363348E-3</v>
      </c>
      <c r="DC377" s="223">
        <f t="shared" ca="1" si="697"/>
        <v>-1.2317962713357577E-3</v>
      </c>
      <c r="DD377" s="223">
        <f t="shared" ca="1" si="698"/>
        <v>-7.8299012825830535E-4</v>
      </c>
      <c r="DE377" s="223">
        <f t="shared" ca="1" si="699"/>
        <v>-2.1498083597671426E-4</v>
      </c>
      <c r="DF377" s="223">
        <f t="shared" ca="1" si="700"/>
        <v>3.8575733977621094E-4</v>
      </c>
      <c r="DG377" s="223">
        <f t="shared" ca="1" si="701"/>
        <v>9.2776745744719061E-4</v>
      </c>
      <c r="DH377" s="223">
        <f t="shared" ca="1" si="702"/>
        <v>1.3285333899547812E-3</v>
      </c>
      <c r="DI377" s="223">
        <f t="shared" ca="1" si="703"/>
        <v>1.5270421570269272E-3</v>
      </c>
      <c r="DJ377" s="223">
        <f t="shared" ca="1" si="704"/>
        <v>1.4930725983633493E-3</v>
      </c>
      <c r="DK377" s="223">
        <f t="shared" ca="1" si="705"/>
        <v>1.2317962713357612E-3</v>
      </c>
      <c r="DL377" s="223">
        <f t="shared" ca="1" si="706"/>
        <v>7.8299012825830069E-4</v>
      </c>
      <c r="DM377" s="223">
        <f t="shared" ca="1" si="707"/>
        <v>2.1498083597670911E-4</v>
      </c>
      <c r="DN377" s="223">
        <f t="shared" ca="1" si="708"/>
        <v>-3.8575733977620546E-4</v>
      </c>
      <c r="DO377" s="223">
        <f t="shared" ca="1" si="709"/>
        <v>-9.2776745744718606E-4</v>
      </c>
      <c r="DP377" s="223">
        <f t="shared" ca="1" si="710"/>
        <v>-1.3285333899547781E-3</v>
      </c>
      <c r="DQ377" s="223">
        <f t="shared" ca="1" si="711"/>
        <v>-1.5270421570269281E-3</v>
      </c>
      <c r="DR377" s="223">
        <f t="shared" ca="1" si="712"/>
        <v>-1.493072598363348E-3</v>
      </c>
      <c r="DS377" s="223">
        <f t="shared" ca="1" si="713"/>
        <v>-1.231796271335758E-3</v>
      </c>
      <c r="DT377" s="223">
        <f t="shared" ca="1" si="714"/>
        <v>-7.8299012825830579E-4</v>
      </c>
      <c r="DU377" s="223">
        <f t="shared" ca="1" si="715"/>
        <v>-2.1498083597671464E-4</v>
      </c>
      <c r="DV377" s="223">
        <f t="shared" ca="1" si="716"/>
        <v>3.8575733977619999E-4</v>
      </c>
      <c r="DW377" s="223">
        <f t="shared" ca="1" si="717"/>
        <v>9.2776745744719029E-4</v>
      </c>
      <c r="DX377" s="223">
        <f t="shared" ca="1" si="718"/>
        <v>1.3285333899547809E-3</v>
      </c>
      <c r="DY377" s="223">
        <f t="shared" ca="1" si="719"/>
        <v>1.5270421570269272E-3</v>
      </c>
      <c r="DZ377" s="223">
        <f t="shared" ca="1" si="720"/>
        <v>1.4930725983633496E-3</v>
      </c>
      <c r="EA377" s="223">
        <f t="shared" ca="1" si="721"/>
        <v>1.2317962713357614E-3</v>
      </c>
      <c r="EB377" s="223">
        <f t="shared" ca="1" si="722"/>
        <v>7.8299012825830123E-4</v>
      </c>
      <c r="EC377" s="223">
        <f t="shared" ca="1" si="723"/>
        <v>2.1498083597670944E-4</v>
      </c>
      <c r="ED377" s="223">
        <f t="shared" ca="1" si="724"/>
        <v>-3.8575733977620508E-4</v>
      </c>
      <c r="EE377" s="223">
        <f t="shared" ca="1" si="725"/>
        <v>-9.2776745744718573E-4</v>
      </c>
      <c r="EF377" s="223">
        <f t="shared" ca="1" si="726"/>
        <v>-1.3285333899547781E-3</v>
      </c>
      <c r="EG377" s="223">
        <f t="shared" ca="1" si="727"/>
        <v>-1.5270421570269279E-3</v>
      </c>
      <c r="EH377" s="223">
        <f t="shared" ca="1" si="728"/>
        <v>-1.493072598363348E-3</v>
      </c>
      <c r="EI377" s="223">
        <f t="shared" ca="1" si="729"/>
        <v>-1.2317962713357584E-3</v>
      </c>
      <c r="EJ377" s="223">
        <f t="shared" ca="1" si="730"/>
        <v>-7.829901282583059E-4</v>
      </c>
      <c r="EK377" s="223">
        <f t="shared" ca="1" si="731"/>
        <v>-2.1498083597671502E-4</v>
      </c>
      <c r="EL377" s="223">
        <f t="shared" ca="1" si="732"/>
        <v>3.8575733977621018E-4</v>
      </c>
      <c r="EM377" s="223">
        <f t="shared" ca="1" si="733"/>
        <v>9.2776745744719007E-4</v>
      </c>
      <c r="EN377" s="223">
        <f t="shared" ca="1" si="734"/>
        <v>1.3285333899547807E-3</v>
      </c>
      <c r="EO377" s="223">
        <f t="shared" ca="1" si="735"/>
        <v>1.527042157026927E-3</v>
      </c>
      <c r="EP377" s="223">
        <f t="shared" ca="1" si="736"/>
        <v>1.4930725983633496E-3</v>
      </c>
      <c r="EQ377" s="223">
        <f t="shared" ca="1" si="737"/>
        <v>1.2317962713357616E-3</v>
      </c>
      <c r="ER377" s="223">
        <f t="shared" ca="1" si="738"/>
        <v>7.8299012825830145E-4</v>
      </c>
      <c r="ES377" s="223">
        <f t="shared" ca="1" si="739"/>
        <v>2.1498083597670982E-4</v>
      </c>
      <c r="ET377" s="223">
        <f t="shared" ca="1" si="740"/>
        <v>-3.857573397762047E-4</v>
      </c>
      <c r="EU377" s="223">
        <f t="shared" ca="1" si="741"/>
        <v>-9.2776745744718551E-4</v>
      </c>
      <c r="EV377" s="223">
        <f t="shared" ca="1" si="742"/>
        <v>-1.3285333899547779E-3</v>
      </c>
      <c r="EW377" s="223">
        <f t="shared" ca="1" si="743"/>
        <v>-1.5270421570269276E-3</v>
      </c>
      <c r="EX377" s="223">
        <f t="shared" ca="1" si="744"/>
        <v>-1.4930725983633483E-3</v>
      </c>
      <c r="EY377" s="223">
        <f t="shared" ca="1" si="745"/>
        <v>-1.2317962713357584E-3</v>
      </c>
      <c r="EZ377" s="223">
        <f t="shared" ca="1" si="746"/>
        <v>-7.8299012825830644E-4</v>
      </c>
      <c r="FA377" s="223">
        <f t="shared" ca="1" si="747"/>
        <v>-2.1498083597671535E-4</v>
      </c>
      <c r="FB377" s="223">
        <f t="shared" ca="1" si="748"/>
        <v>3.8575733977619923E-4</v>
      </c>
      <c r="FC377" s="223">
        <f t="shared" ca="1" si="749"/>
        <v>9.2776745744718963E-4</v>
      </c>
      <c r="FD377" s="223">
        <f t="shared" ca="1" si="750"/>
        <v>1.3285333899547805E-3</v>
      </c>
      <c r="FE377" s="223">
        <f t="shared" ca="1" si="751"/>
        <v>1.5270421570269268E-3</v>
      </c>
      <c r="FF377" s="223">
        <f t="shared" ca="1" si="752"/>
        <v>1.4930725983633496E-3</v>
      </c>
      <c r="FG377" s="223">
        <f t="shared" ca="1" si="753"/>
        <v>1.2317962713357619E-3</v>
      </c>
      <c r="FH377" s="223">
        <f t="shared" ca="1" si="754"/>
        <v>7.8299012825830178E-4</v>
      </c>
      <c r="FI377" s="223">
        <f t="shared" ca="1" si="755"/>
        <v>2.149808359767102E-4</v>
      </c>
      <c r="FJ377" s="223">
        <f t="shared" ca="1" si="756"/>
        <v>-3.8575733977620438E-4</v>
      </c>
      <c r="FK377" s="223">
        <f t="shared" ca="1" si="757"/>
        <v>-9.2776745744718519E-4</v>
      </c>
      <c r="FL377" s="223">
        <f t="shared" ca="1" si="758"/>
        <v>-1.3285333899547775E-3</v>
      </c>
      <c r="FM377" s="223">
        <f t="shared" ca="1" si="759"/>
        <v>-1.5270421570269263E-3</v>
      </c>
      <c r="FN377" s="223">
        <f t="shared" ca="1" si="760"/>
        <v>-1.4930725983633511E-3</v>
      </c>
      <c r="FO377" s="223">
        <f t="shared" ca="1" si="761"/>
        <v>-1.2317962713357653E-3</v>
      </c>
      <c r="FP377" s="223">
        <f t="shared" ca="1" si="762"/>
        <v>-7.8299012825829711E-4</v>
      </c>
      <c r="FQ377" s="223">
        <f t="shared" ca="1" si="763"/>
        <v>-2.1498083597670488E-4</v>
      </c>
      <c r="FR377" s="223">
        <f t="shared" ca="1" si="764"/>
        <v>3.8575733977620947E-4</v>
      </c>
      <c r="FS377" s="223">
        <f t="shared" ca="1" si="765"/>
        <v>9.2776745744718931E-4</v>
      </c>
      <c r="FT377" s="223">
        <f t="shared" ca="1" si="766"/>
        <v>1.3285333899547803E-3</v>
      </c>
      <c r="FU377" s="223">
        <f t="shared" ca="1" si="767"/>
        <v>1.527042157026927E-3</v>
      </c>
      <c r="FV377" s="223">
        <f t="shared" ca="1" si="768"/>
        <v>1.4930725983633498E-3</v>
      </c>
      <c r="FW377" s="223">
        <f t="shared" ca="1" si="769"/>
        <v>1.2317962713357621E-3</v>
      </c>
      <c r="FX377" s="223">
        <f t="shared" ca="1" si="770"/>
        <v>7.8299012825831164E-4</v>
      </c>
      <c r="FY377" s="223">
        <f t="shared" ca="1" si="771"/>
        <v>2.1498083597672147E-4</v>
      </c>
      <c r="FZ377" s="223">
        <f t="shared" ca="1" si="772"/>
        <v>-3.8575733977619337E-4</v>
      </c>
      <c r="GA377" s="223">
        <f t="shared" ca="1" si="773"/>
        <v>-9.2776745744719354E-4</v>
      </c>
      <c r="GB377" s="223">
        <f t="shared" ca="1" si="774"/>
        <v>-1.3285333899547829E-3</v>
      </c>
      <c r="GC377" s="223">
        <f t="shared" ca="1" si="775"/>
        <v>-1.5270421570269276E-3</v>
      </c>
      <c r="GD377" s="223">
        <f t="shared" ca="1" si="776"/>
        <v>-1.4930725983633485E-3</v>
      </c>
      <c r="GE377" s="223">
        <f t="shared" ca="1" si="777"/>
        <v>-1.2317962713357588E-3</v>
      </c>
      <c r="GF377" s="223">
        <f t="shared" ca="1" si="778"/>
        <v>-7.8299012825830698E-4</v>
      </c>
      <c r="GG377" s="223">
        <f t="shared" ca="1" si="779"/>
        <v>-2.1498083597671605E-4</v>
      </c>
      <c r="GH377" s="223">
        <f t="shared" ca="1" si="780"/>
        <v>3.8575733977619852E-4</v>
      </c>
      <c r="GI377" s="223">
        <f t="shared" ca="1" si="781"/>
        <v>9.2776745744718031E-4</v>
      </c>
      <c r="GJ377" s="223">
        <f t="shared" ca="1" si="782"/>
        <v>1.3285333899547744E-3</v>
      </c>
      <c r="GK377" s="223">
        <f t="shared" ca="1" si="783"/>
        <v>1.5270421570269285E-3</v>
      </c>
      <c r="GL377" s="223">
        <f t="shared" ca="1" si="784"/>
        <v>1.4930725983633472E-3</v>
      </c>
      <c r="GM377" s="223">
        <f t="shared" ca="1" si="785"/>
        <v>1.2317962713357556E-3</v>
      </c>
      <c r="GN377" s="223">
        <f t="shared" ca="1" si="786"/>
        <v>7.8299012825830232E-4</v>
      </c>
      <c r="GO377" s="223">
        <f t="shared" ca="1" si="787"/>
        <v>2.149808359767109E-4</v>
      </c>
      <c r="GP377" s="223">
        <f t="shared" ca="1" si="788"/>
        <v>-3.8575733977620362E-4</v>
      </c>
      <c r="GQ377" s="223">
        <f t="shared" ca="1" si="789"/>
        <v>-9.2776745744718443E-4</v>
      </c>
      <c r="GR377" s="223">
        <f t="shared" ca="1" si="790"/>
        <v>-1.3285333899547773E-3</v>
      </c>
      <c r="GS377" s="223">
        <f t="shared" ca="1" si="791"/>
        <v>-1.5270421570269261E-3</v>
      </c>
      <c r="GT377" s="223">
        <f t="shared" ca="1" si="792"/>
        <v>-1.4930725983633513E-3</v>
      </c>
      <c r="GU377" s="223">
        <f t="shared" ca="1" si="793"/>
        <v>-1.2317962713357658E-3</v>
      </c>
      <c r="GV377" s="223">
        <f t="shared" ca="1" si="794"/>
        <v>-7.8299012825829798E-4</v>
      </c>
      <c r="GW377" s="223">
        <f t="shared" ca="1" si="795"/>
        <v>-2.1498083597670564E-4</v>
      </c>
      <c r="GX377" s="223">
        <f t="shared" ca="1" si="796"/>
        <v>3.8575733977620871E-4</v>
      </c>
      <c r="GY377" s="223">
        <f t="shared" ca="1" si="797"/>
        <v>9.2776745744718877E-4</v>
      </c>
      <c r="GZ377" s="223">
        <f t="shared" ca="1" si="798"/>
        <v>1.3285333899547801E-3</v>
      </c>
      <c r="HA377" s="223">
        <f t="shared" ca="1" si="799"/>
        <v>1.527042157026927E-3</v>
      </c>
      <c r="HB377" s="223">
        <f t="shared" ca="1" si="800"/>
        <v>1.49307259836335E-3</v>
      </c>
      <c r="HC377" s="223">
        <f t="shared" ca="1" si="801"/>
        <v>1.2317962713357625E-3</v>
      </c>
      <c r="HD377" s="223">
        <f t="shared" ca="1" si="802"/>
        <v>7.8299012825831218E-4</v>
      </c>
      <c r="HE377" s="223">
        <f t="shared" ca="1" si="803"/>
        <v>2.1498083597672218E-4</v>
      </c>
      <c r="HF377" s="223">
        <f t="shared" ca="1" si="804"/>
        <v>-3.8575733977621386E-4</v>
      </c>
      <c r="HG377" s="223">
        <f t="shared" ca="1" si="805"/>
        <v>-9.27767457447193E-4</v>
      </c>
      <c r="HH377" s="223">
        <f t="shared" ca="1" si="806"/>
        <v>-1.3285333899547827E-3</v>
      </c>
      <c r="HI377" s="223">
        <f t="shared" ca="1" si="807"/>
        <v>-1.5270421570269276E-3</v>
      </c>
      <c r="HJ377" s="223">
        <f t="shared" ca="1" si="808"/>
        <v>-1.4930725983633487E-3</v>
      </c>
      <c r="HK377" s="223">
        <f t="shared" ca="1" si="809"/>
        <v>-1.2317962713357595E-3</v>
      </c>
      <c r="HL377" s="223">
        <f t="shared" ca="1" si="810"/>
        <v>-7.8299012825830752E-4</v>
      </c>
      <c r="HM377" s="223">
        <f t="shared" ca="1" si="811"/>
        <v>-2.1498083597671692E-4</v>
      </c>
      <c r="HN377" s="223">
        <f t="shared" ca="1" si="812"/>
        <v>3.8575733977619776E-4</v>
      </c>
      <c r="HO377" s="223">
        <f t="shared" ca="1" si="813"/>
        <v>9.2776745744717966E-4</v>
      </c>
      <c r="HP377" s="223">
        <f t="shared" ca="1" si="814"/>
        <v>1.3285333899547742E-3</v>
      </c>
      <c r="HQ377" s="223">
        <f t="shared" ca="1" si="815"/>
        <v>1.5270421570269283E-3</v>
      </c>
      <c r="HR377" s="223">
        <f t="shared" ca="1" si="816"/>
        <v>1.4930725983633474E-3</v>
      </c>
      <c r="HS377" s="223">
        <f t="shared" ca="1" si="817"/>
        <v>1.2317962713357562E-3</v>
      </c>
      <c r="HT377" s="223">
        <f t="shared" ca="1" si="818"/>
        <v>7.8299012825830318E-4</v>
      </c>
      <c r="HU377" s="223">
        <f t="shared" ca="1" si="819"/>
        <v>2.1498083597671161E-4</v>
      </c>
      <c r="HV377" s="223">
        <f t="shared" ca="1" si="820"/>
        <v>-3.8575733977620291E-4</v>
      </c>
      <c r="HW377" s="223">
        <f t="shared" ca="1" si="821"/>
        <v>-9.27767457447184E-4</v>
      </c>
      <c r="HX377" s="223">
        <f t="shared" ca="1" si="822"/>
        <v>-1.328533389954777E-3</v>
      </c>
      <c r="HY377" s="223">
        <f t="shared" ca="1" si="823"/>
        <v>-1.5270421570269259E-3</v>
      </c>
      <c r="HZ377" s="223">
        <f t="shared" ca="1" si="824"/>
        <v>-1.4930725983633515E-3</v>
      </c>
      <c r="IA377" s="223">
        <f t="shared" ca="1" si="825"/>
        <v>-1.2317962713357662E-3</v>
      </c>
      <c r="IB377" s="223">
        <f t="shared" ca="1" si="826"/>
        <v>-7.8299012825829841E-4</v>
      </c>
      <c r="IC377" s="223">
        <f t="shared" ca="1" si="827"/>
        <v>-2.1498083597670635E-4</v>
      </c>
      <c r="ID377" s="223">
        <f t="shared" ca="1" si="828"/>
        <v>3.8575733977620801E-4</v>
      </c>
      <c r="IE377" s="223">
        <f t="shared" ca="1" si="829"/>
        <v>9.2776745744719289E-4</v>
      </c>
      <c r="IF377" s="223">
        <f t="shared" ca="1" si="830"/>
        <v>1.3285333899547796E-3</v>
      </c>
      <c r="IG377" s="223">
        <f t="shared" ca="1" si="831"/>
        <v>1.5270421570269268E-3</v>
      </c>
      <c r="IH377" s="223">
        <f t="shared" ca="1" si="832"/>
        <v>1.4930725983633502E-3</v>
      </c>
      <c r="II377" s="223">
        <f t="shared" ca="1" si="833"/>
        <v>1.2317962713357629E-3</v>
      </c>
      <c r="IJ377" s="223">
        <f t="shared" ca="1" si="834"/>
        <v>7.8299012825831294E-4</v>
      </c>
      <c r="IK377" s="223">
        <f t="shared" ca="1" si="835"/>
        <v>2.1498083597672288E-4</v>
      </c>
      <c r="IL377" s="223">
        <f t="shared" ca="1" si="836"/>
        <v>-3.8575733977619191E-4</v>
      </c>
      <c r="IM377" s="223">
        <f t="shared" ca="1" si="837"/>
        <v>-9.2776745744719235E-4</v>
      </c>
      <c r="IN377" s="223">
        <f t="shared" ca="1" si="838"/>
        <v>-1.3285333899547822E-3</v>
      </c>
      <c r="IO377" s="223">
        <f t="shared" ca="1" si="839"/>
        <v>-1.5270421570269276E-3</v>
      </c>
      <c r="IP377" s="223">
        <f t="shared" ca="1" si="840"/>
        <v>-1.4930725983633487E-3</v>
      </c>
      <c r="IQ377" s="223">
        <f t="shared" ca="1" si="841"/>
        <v>-1.2317962713357599E-3</v>
      </c>
      <c r="IR377" s="223">
        <f t="shared" ca="1" si="842"/>
        <v>-7.8299012825830839E-4</v>
      </c>
      <c r="IS377" s="223">
        <f t="shared" ca="1" si="843"/>
        <v>-2.1498083597671762E-4</v>
      </c>
      <c r="IT377" s="223">
        <f t="shared" ca="1" si="844"/>
        <v>3.8575733977619706E-4</v>
      </c>
      <c r="IU377" s="223">
        <f t="shared" ca="1" si="845"/>
        <v>9.2776745744717901E-4</v>
      </c>
      <c r="IV377" s="223">
        <f t="shared" ca="1" si="846"/>
        <v>1.328533389954774E-3</v>
      </c>
      <c r="IW377" s="223">
        <f t="shared" ca="1" si="847"/>
        <v>1.5270421570269283E-3</v>
      </c>
      <c r="IX377" s="223">
        <f t="shared" ca="1" si="848"/>
        <v>1.4930725983633474E-3</v>
      </c>
      <c r="IY377" s="223">
        <f t="shared" ca="1" si="849"/>
        <v>1.2317962713357567E-3</v>
      </c>
      <c r="IZ377" s="223">
        <f t="shared" ca="1" si="850"/>
        <v>7.8299012825830362E-4</v>
      </c>
      <c r="JA377" s="223">
        <f t="shared" ca="1" si="851"/>
        <v>2.1498083597671247E-4</v>
      </c>
      <c r="JB377" s="223">
        <f t="shared" ca="1" si="852"/>
        <v>-3.8575733977620216E-4</v>
      </c>
    </row>
    <row r="378" spans="2:262">
      <c r="B378" s="230">
        <v>17</v>
      </c>
      <c r="C378" s="229">
        <f t="shared" si="853"/>
        <v>3.3203125000000002E-4</v>
      </c>
      <c r="D378" s="226">
        <f t="shared" ca="1" si="597"/>
        <v>24.440544431677552</v>
      </c>
      <c r="E378" s="225">
        <f ca="1">W361</f>
        <v>0.4405444316775522</v>
      </c>
      <c r="F378" s="224">
        <v>17</v>
      </c>
      <c r="G378" s="223">
        <f t="shared" ca="1" si="854"/>
        <v>5.6826535461389971E-3</v>
      </c>
      <c r="H378" s="223">
        <f t="shared" ca="1" si="598"/>
        <v>7.9881670313776496E-3</v>
      </c>
      <c r="I378" s="223">
        <f t="shared" ca="1" si="599"/>
        <v>8.9230669144105199E-3</v>
      </c>
      <c r="J378" s="223">
        <f t="shared" ca="1" si="600"/>
        <v>8.3269426165213482E-3</v>
      </c>
      <c r="K378" s="223">
        <f t="shared" ca="1" si="601"/>
        <v>6.3020774360040797E-3</v>
      </c>
      <c r="L378" s="223">
        <f t="shared" ca="1" si="602"/>
        <v>3.195898729866694E-3</v>
      </c>
      <c r="M378" s="223">
        <f t="shared" ca="1" si="603"/>
        <v>-4.5863384183476808E-4</v>
      </c>
      <c r="N378" s="223">
        <f t="shared" ca="1" si="604"/>
        <v>-4.0344737948689634E-3</v>
      </c>
      <c r="O378" s="223">
        <f t="shared" ca="1" si="605"/>
        <v>-6.9180767629641359E-3</v>
      </c>
      <c r="P378" s="223">
        <f t="shared" ca="1" si="606"/>
        <v>-8.6146727399464655E-3</v>
      </c>
      <c r="Q378" s="223">
        <f t="shared" ca="1" si="607"/>
        <v>-8.8331589591405125E-3</v>
      </c>
      <c r="R378" s="223">
        <f t="shared" ca="1" si="608"/>
        <v>-7.5360474483061324E-3</v>
      </c>
      <c r="S378" s="223">
        <f t="shared" ca="1" si="609"/>
        <v>-4.9458972342318226E-3</v>
      </c>
      <c r="T378" s="223">
        <f t="shared" ca="1" si="610"/>
        <v>-1.5071275561775468E-3</v>
      </c>
      <c r="U378" s="223">
        <f t="shared" ca="1" si="611"/>
        <v>2.1902358043375471E-3</v>
      </c>
      <c r="V378" s="223">
        <f t="shared" ca="1" si="612"/>
        <v>5.5117974354106638E-3</v>
      </c>
      <c r="W378" s="223">
        <f t="shared" ca="1" si="613"/>
        <v>7.8876421694907099E-3</v>
      </c>
      <c r="X378" s="223">
        <f t="shared" ca="1" si="614"/>
        <v>8.9101214062832727E-3</v>
      </c>
      <c r="Y378" s="223">
        <f t="shared" ca="1" si="615"/>
        <v>8.403797658763347E-3</v>
      </c>
      <c r="Z378" s="223">
        <f t="shared" ca="1" si="616"/>
        <v>6.4555462029166188E-3</v>
      </c>
      <c r="AA378" s="223">
        <f t="shared" ca="1" si="617"/>
        <v>3.3996489754391534E-3</v>
      </c>
      <c r="AB378" s="223">
        <f t="shared" ca="1" si="618"/>
        <v>-2.3956168428863238E-4</v>
      </c>
      <c r="AC378" s="223">
        <f t="shared" ca="1" si="619"/>
        <v>-3.8376682331780279E-3</v>
      </c>
      <c r="AD378" s="223">
        <f t="shared" ca="1" si="620"/>
        <v>-6.7773057915611491E-3</v>
      </c>
      <c r="AE378" s="223">
        <f t="shared" ca="1" si="621"/>
        <v>-8.5540899108844451E-3</v>
      </c>
      <c r="AF378" s="223">
        <f t="shared" ca="1" si="622"/>
        <v>-8.8631591038302628E-3</v>
      </c>
      <c r="AG378" s="223">
        <f t="shared" ca="1" si="623"/>
        <v>-7.6514831272639361E-3</v>
      </c>
      <c r="AH378" s="223">
        <f t="shared" ca="1" si="624"/>
        <v>-5.1269619372610268E-3</v>
      </c>
      <c r="AI378" s="223">
        <f t="shared" ca="1" si="625"/>
        <v>-1.7227541130654823E-3</v>
      </c>
      <c r="AJ378" s="223">
        <f t="shared" ca="1" si="626"/>
        <v>1.9770447035753324E-3</v>
      </c>
      <c r="AK378" s="223">
        <f t="shared" ca="1" si="627"/>
        <v>5.337621224006623E-3</v>
      </c>
      <c r="AL378" s="223">
        <f t="shared" ca="1" si="628"/>
        <v>7.7823660868988048E-3</v>
      </c>
      <c r="AM378" s="223">
        <f t="shared" ca="1" si="629"/>
        <v>8.8918087741917777E-3</v>
      </c>
      <c r="AN378" s="223">
        <f t="shared" ca="1" si="630"/>
        <v>8.4755905675339433E-3</v>
      </c>
      <c r="AO378" s="223">
        <f t="shared" ca="1" si="631"/>
        <v>6.6051263901849349E-3</v>
      </c>
      <c r="AP378" s="223">
        <f t="shared" ca="1" si="632"/>
        <v>3.6013513995898851E-3</v>
      </c>
      <c r="AQ378" s="223">
        <f t="shared" ca="1" si="633"/>
        <v>-2.0345223741674232E-5</v>
      </c>
      <c r="AR378" s="223">
        <f t="shared" ca="1" si="634"/>
        <v>-3.6385510036430909E-3</v>
      </c>
      <c r="AS378" s="223">
        <f t="shared" ca="1" si="635"/>
        <v>-6.6324524245691113E-3</v>
      </c>
      <c r="AT378" s="223">
        <f t="shared" ca="1" si="636"/>
        <v>-8.4883544179181255E-3</v>
      </c>
      <c r="AU378" s="223">
        <f t="shared" ca="1" si="637"/>
        <v>-8.8878204128907297E-3</v>
      </c>
      <c r="AV378" s="223">
        <f t="shared" ca="1" si="638"/>
        <v>-7.7623098388932424E-3</v>
      </c>
      <c r="AW378" s="223">
        <f t="shared" ca="1" si="639"/>
        <v>-5.3049383501286929E-3</v>
      </c>
      <c r="AX378" s="223">
        <f t="shared" ca="1" si="640"/>
        <v>-1.9373429472936241E-3</v>
      </c>
      <c r="AY378" s="223">
        <f t="shared" ca="1" si="641"/>
        <v>1.7626627050101708E-3</v>
      </c>
      <c r="AZ378" s="223">
        <f t="shared" ca="1" si="642"/>
        <v>5.1602298291637417E-3</v>
      </c>
      <c r="BA378" s="223">
        <f t="shared" ca="1" si="643"/>
        <v>7.6724021979775675E-3</v>
      </c>
      <c r="BB378" s="223">
        <f t="shared" ca="1" si="644"/>
        <v>8.8681400489808576E-3</v>
      </c>
      <c r="BC378" s="223">
        <f t="shared" ca="1" si="645"/>
        <v>8.5422780974694062E-3</v>
      </c>
      <c r="BD378" s="223">
        <f t="shared" ca="1" si="646"/>
        <v>6.7507278962973894E-3</v>
      </c>
      <c r="BE378" s="223">
        <f t="shared" ca="1" si="647"/>
        <v>3.8008845043207068E-3</v>
      </c>
      <c r="BF378" s="223">
        <f t="shared" ca="1" si="648"/>
        <v>1.9888349200732503E-4</v>
      </c>
      <c r="BG378" s="223">
        <f t="shared" ca="1" si="649"/>
        <v>-3.4372420470377444E-3</v>
      </c>
      <c r="BH378" s="223">
        <f t="shared" ca="1" si="650"/>
        <v>-6.4836039162398593E-3</v>
      </c>
      <c r="BI378" s="223">
        <f t="shared" ca="1" si="651"/>
        <v>-8.4175058576504702E-3</v>
      </c>
      <c r="BJ378" s="223">
        <f t="shared" ca="1" si="652"/>
        <v>-8.9071280312714839E-3</v>
      </c>
      <c r="BK378" s="223">
        <f t="shared" ca="1" si="653"/>
        <v>-7.8684608253270817E-3</v>
      </c>
      <c r="BL378" s="223">
        <f t="shared" ca="1" si="654"/>
        <v>-5.4797192664986496E-3</v>
      </c>
      <c r="BM378" s="223">
        <f t="shared" ca="1" si="655"/>
        <v>-2.1507647985722356E-3</v>
      </c>
      <c r="BN378" s="223">
        <f t="shared" ca="1" si="656"/>
        <v>1.5472189443416677E-3</v>
      </c>
      <c r="BO378" s="223">
        <f t="shared" ca="1" si="657"/>
        <v>4.9797301048252057E-3</v>
      </c>
      <c r="BP378" s="223">
        <f t="shared" ca="1" si="658"/>
        <v>7.5578167408618651E-3</v>
      </c>
      <c r="BQ378" s="223">
        <f t="shared" ca="1" si="659"/>
        <v>8.8391294878055401E-3</v>
      </c>
      <c r="BR378" s="223">
        <f t="shared" ca="1" si="660"/>
        <v>8.6038200784952987E-3</v>
      </c>
      <c r="BS378" s="223">
        <f t="shared" ca="1" si="661"/>
        <v>6.8922630163510881E-3</v>
      </c>
      <c r="BT378" s="223">
        <f t="shared" ca="1" si="662"/>
        <v>3.9981280983503384E-3</v>
      </c>
      <c r="BU378" s="223">
        <f t="shared" ca="1" si="663"/>
        <v>4.1799240777745618E-4</v>
      </c>
      <c r="BV378" s="223">
        <f t="shared" ca="1" si="664"/>
        <v>-3.2338626243500214E-3</v>
      </c>
      <c r="BW378" s="223">
        <f t="shared" ca="1" si="665"/>
        <v>-6.330849927349053E-3</v>
      </c>
      <c r="BX378" s="223">
        <f t="shared" ca="1" si="666"/>
        <v>-8.3415869066049871E-3</v>
      </c>
      <c r="BY378" s="223">
        <f t="shared" ca="1" si="667"/>
        <v>-8.9210703287851707E-3</v>
      </c>
      <c r="BZ378" s="223">
        <f t="shared" ca="1" si="668"/>
        <v>-7.9698721451804296E-3</v>
      </c>
      <c r="CA378" s="223">
        <f t="shared" ca="1" si="669"/>
        <v>-5.6511994048823698E-3</v>
      </c>
      <c r="CB378" s="223">
        <f t="shared" ca="1" si="670"/>
        <v>-2.3628911095584623E-3</v>
      </c>
      <c r="CC378" s="223">
        <f t="shared" ca="1" si="671"/>
        <v>1.3308431968353676E-3</v>
      </c>
      <c r="CD378" s="223">
        <f t="shared" ca="1" si="672"/>
        <v>4.7962307772756261E-3</v>
      </c>
      <c r="CE378" s="223">
        <f t="shared" ca="1" si="673"/>
        <v>7.4386787375464369E-3</v>
      </c>
      <c r="CF378" s="223">
        <f t="shared" ca="1" si="674"/>
        <v>8.8047945655431205E-3</v>
      </c>
      <c r="CG378" s="223">
        <f t="shared" ca="1" si="675"/>
        <v>8.6601794400234678E-3</v>
      </c>
      <c r="CH378" s="223">
        <f t="shared" ca="1" si="676"/>
        <v>7.0296464948820716E-3</v>
      </c>
      <c r="CI378" s="223">
        <f t="shared" ca="1" si="677"/>
        <v>4.1929633695131615E-3</v>
      </c>
      <c r="CJ378" s="223">
        <f t="shared" ca="1" si="678"/>
        <v>6.3684954055088496E-4</v>
      </c>
      <c r="CK378" s="223">
        <f t="shared" ca="1" si="679"/>
        <v>-3.0285352437393019E-3</v>
      </c>
      <c r="CL378" s="223">
        <f t="shared" ca="1" si="680"/>
        <v>-6.1742824711877612E-3</v>
      </c>
      <c r="CM378" s="223">
        <f t="shared" ca="1" si="681"/>
        <v>-8.2606432955189771E-3</v>
      </c>
      <c r="CN378" s="223">
        <f t="shared" ca="1" si="682"/>
        <v>-8.9296389071131018E-3</v>
      </c>
      <c r="CO378" s="223">
        <f t="shared" ca="1" si="683"/>
        <v>-8.0664827120662374E-3</v>
      </c>
      <c r="CP378" s="223">
        <f t="shared" ca="1" si="684"/>
        <v>-5.8192754720565445E-3</v>
      </c>
      <c r="CQ378" s="223">
        <f t="shared" ca="1" si="685"/>
        <v>-2.5735941032944817E-3</v>
      </c>
      <c r="CR378" s="223">
        <f t="shared" ca="1" si="686"/>
        <v>1.1136657991507575E-3</v>
      </c>
      <c r="CS378" s="223">
        <f t="shared" ca="1" si="687"/>
        <v>4.6098423796484085E-3</v>
      </c>
      <c r="CT378" s="223">
        <f t="shared" ca="1" si="688"/>
        <v>7.3150599523096084E-3</v>
      </c>
      <c r="CU378" s="223">
        <f t="shared" ca="1" si="689"/>
        <v>8.7651559642668801E-3</v>
      </c>
      <c r="CV378" s="223">
        <f t="shared" ca="1" si="690"/>
        <v>8.7113222332819221E-3</v>
      </c>
      <c r="CW378" s="223">
        <f t="shared" ca="1" si="691"/>
        <v>7.1627955772199103E-3</v>
      </c>
      <c r="CX378" s="223">
        <f t="shared" ca="1" si="692"/>
        <v>4.3852729563271615E-3</v>
      </c>
      <c r="CY378" s="223">
        <f t="shared" ca="1" si="693"/>
        <v>8.5532305897445581E-4</v>
      </c>
      <c r="CZ378" s="223">
        <f t="shared" ca="1" si="694"/>
        <v>-2.8213835867419504E-3</v>
      </c>
      <c r="DA378" s="223">
        <f t="shared" ca="1" si="695"/>
        <v>-6.0139958581370721E-3</v>
      </c>
      <c r="DB378" s="223">
        <f t="shared" ca="1" si="696"/>
        <v>-8.1747237817971184E-3</v>
      </c>
      <c r="DC378" s="223">
        <f t="shared" ca="1" si="697"/>
        <v>-8.9328286048640931E-3</v>
      </c>
      <c r="DD378" s="223">
        <f t="shared" ca="1" si="698"/>
        <v>-8.1582343313915222E-3</v>
      </c>
      <c r="DE378" s="223">
        <f t="shared" ca="1" si="699"/>
        <v>-5.9838462252831022E-3</v>
      </c>
      <c r="DF378" s="223">
        <f t="shared" ca="1" si="700"/>
        <v>-2.7827468601755874E-3</v>
      </c>
      <c r="DG378" s="223">
        <f t="shared" ca="1" si="701"/>
        <v>8.9581757083132289E-4</v>
      </c>
      <c r="DH378" s="223">
        <f t="shared" ca="1" si="702"/>
        <v>4.4206771853448545E-3</v>
      </c>
      <c r="DI378" s="223">
        <f t="shared" ca="1" si="703"/>
        <v>7.1870348484852544E-3</v>
      </c>
      <c r="DJ378" s="223">
        <f t="shared" ca="1" si="704"/>
        <v>8.7202375607880571E-3</v>
      </c>
      <c r="DK378" s="223">
        <f t="shared" ca="1" si="705"/>
        <v>8.7572176517643763E-3</v>
      </c>
      <c r="DL378" s="223">
        <f t="shared" ca="1" si="706"/>
        <v>7.2916300593362507E-3</v>
      </c>
      <c r="DM378" s="223">
        <f t="shared" ca="1" si="707"/>
        <v>4.5749410186882427E-3</v>
      </c>
      <c r="DN378" s="223">
        <f t="shared" ca="1" si="708"/>
        <v>1.073281362769826E-3</v>
      </c>
      <c r="DO378" s="223">
        <f t="shared" ca="1" si="709"/>
        <v>-2.6125324337703338E-3</v>
      </c>
      <c r="DP378" s="223">
        <f t="shared" ca="1" si="710"/>
        <v>-5.8500866388592294E-3</v>
      </c>
      <c r="DQ378" s="223">
        <f t="shared" ca="1" si="711"/>
        <v>-8.0838801201416916E-3</v>
      </c>
      <c r="DR378" s="223">
        <f t="shared" ca="1" si="712"/>
        <v>-8.9306375006834894E-3</v>
      </c>
      <c r="DS378" s="223">
        <f t="shared" ca="1" si="713"/>
        <v>-8.2450717354115854E-3</v>
      </c>
      <c r="DT378" s="223">
        <f t="shared" ca="1" si="714"/>
        <v>-6.1448125332939233E-3</v>
      </c>
      <c r="DU378" s="223">
        <f t="shared" ca="1" si="715"/>
        <v>-2.9902233944016717E-3</v>
      </c>
      <c r="DV378" s="223">
        <f t="shared" ca="1" si="716"/>
        <v>6.7742973550399539E-4</v>
      </c>
      <c r="DW378" s="223">
        <f t="shared" ca="1" si="717"/>
        <v>4.2288491404045602E-3</v>
      </c>
      <c r="DX378" s="223">
        <f t="shared" ca="1" si="718"/>
        <v>7.054680543608677E-3</v>
      </c>
      <c r="DY378" s="223">
        <f t="shared" ca="1" si="719"/>
        <v>8.6700664122733133E-3</v>
      </c>
      <c r="DZ378" s="223">
        <f t="shared" ca="1" si="720"/>
        <v>8.7978380497868575E-3</v>
      </c>
      <c r="EA378" s="223">
        <f t="shared" ca="1" si="721"/>
        <v>7.4160723361564171E-3</v>
      </c>
      <c r="EB378" s="223">
        <f t="shared" ca="1" si="722"/>
        <v>4.7618533076477284E-3</v>
      </c>
      <c r="EC378" s="223">
        <f t="shared" ca="1" si="723"/>
        <v>1.2905931620049022E-3</v>
      </c>
      <c r="ED378" s="223">
        <f t="shared" ca="1" si="724"/>
        <v>-2.4021075889494327E-3</v>
      </c>
      <c r="EE378" s="223">
        <f t="shared" ca="1" si="725"/>
        <v>-5.6826535461390161E-3</v>
      </c>
      <c r="EF378" s="223">
        <f t="shared" ca="1" si="726"/>
        <v>-7.9881670313776652E-3</v>
      </c>
      <c r="EG378" s="223">
        <f t="shared" ca="1" si="727"/>
        <v>-8.9230669144105181E-3</v>
      </c>
      <c r="EH378" s="223">
        <f t="shared" ca="1" si="728"/>
        <v>-8.32694261652135E-3</v>
      </c>
      <c r="EI378" s="223">
        <f t="shared" ca="1" si="729"/>
        <v>-6.3020774360040745E-3</v>
      </c>
      <c r="EJ378" s="223">
        <f t="shared" ca="1" si="730"/>
        <v>-3.1958987298666809E-3</v>
      </c>
      <c r="EK378" s="223">
        <f t="shared" ca="1" si="731"/>
        <v>4.5863384183479302E-4</v>
      </c>
      <c r="EL378" s="223">
        <f t="shared" ca="1" si="732"/>
        <v>4.0344737948689972E-3</v>
      </c>
      <c r="EM378" s="223">
        <f t="shared" ca="1" si="733"/>
        <v>6.9180767629641263E-3</v>
      </c>
      <c r="EN378" s="223">
        <f t="shared" ca="1" si="734"/>
        <v>8.6146727399464655E-3</v>
      </c>
      <c r="EO378" s="223">
        <f t="shared" ca="1" si="735"/>
        <v>8.8331589591405107E-3</v>
      </c>
      <c r="EP378" s="223">
        <f t="shared" ca="1" si="736"/>
        <v>7.5360474483061254E-3</v>
      </c>
      <c r="EQ378" s="223">
        <f t="shared" ca="1" si="737"/>
        <v>4.9458972342317983E-3</v>
      </c>
      <c r="ER378" s="223">
        <f t="shared" ca="1" si="738"/>
        <v>1.5071275561775103E-3</v>
      </c>
      <c r="ES378" s="223">
        <f t="shared" ca="1" si="739"/>
        <v>-2.1902358043375363E-3</v>
      </c>
      <c r="ET378" s="223">
        <f t="shared" ca="1" si="740"/>
        <v>-5.5117974354106612E-3</v>
      </c>
      <c r="EU378" s="223">
        <f t="shared" ca="1" si="741"/>
        <v>-7.8876421694907134E-3</v>
      </c>
      <c r="EV378" s="223">
        <f t="shared" ca="1" si="742"/>
        <v>-8.9101214062832727E-3</v>
      </c>
      <c r="EW378" s="223">
        <f t="shared" ca="1" si="743"/>
        <v>-8.4037976587633383E-3</v>
      </c>
      <c r="EX378" s="223">
        <f t="shared" ca="1" si="744"/>
        <v>-6.4555462029165876E-3</v>
      </c>
      <c r="EY378" s="223">
        <f t="shared" ca="1" si="745"/>
        <v>-3.3996489754391703E-3</v>
      </c>
      <c r="EZ378" s="223">
        <f t="shared" ca="1" si="746"/>
        <v>2.3956168428862978E-4</v>
      </c>
      <c r="FA378" s="223">
        <f t="shared" ca="1" si="747"/>
        <v>3.8376682331780401E-3</v>
      </c>
      <c r="FB378" s="223">
        <f t="shared" ca="1" si="748"/>
        <v>6.7773057915611577E-3</v>
      </c>
      <c r="FC378" s="223">
        <f t="shared" ca="1" si="749"/>
        <v>8.554089910884452E-3</v>
      </c>
      <c r="FD378" s="223">
        <f t="shared" ca="1" si="750"/>
        <v>8.8631591038302576E-3</v>
      </c>
      <c r="FE378" s="223">
        <f t="shared" ca="1" si="751"/>
        <v>7.6514831272639049E-3</v>
      </c>
      <c r="FF378" s="223">
        <f t="shared" ca="1" si="752"/>
        <v>5.1269619372609765E-3</v>
      </c>
      <c r="FG378" s="223">
        <f t="shared" ca="1" si="753"/>
        <v>1.7227541130654068E-3</v>
      </c>
      <c r="FH378" s="223">
        <f t="shared" ca="1" si="754"/>
        <v>-1.977044703575299E-3</v>
      </c>
      <c r="FI378" s="223">
        <f t="shared" ca="1" si="755"/>
        <v>-5.3376212240065952E-3</v>
      </c>
      <c r="FJ378" s="223">
        <f t="shared" ca="1" si="756"/>
        <v>-7.7823660868987961E-3</v>
      </c>
      <c r="FK378" s="223">
        <f t="shared" ca="1" si="757"/>
        <v>-8.8918087741917777E-3</v>
      </c>
      <c r="FL378" s="223">
        <f t="shared" ca="1" si="758"/>
        <v>-8.4755905675339433E-3</v>
      </c>
      <c r="FM378" s="223">
        <f t="shared" ca="1" si="759"/>
        <v>-6.6051263901849271E-3</v>
      </c>
      <c r="FN378" s="223">
        <f t="shared" ca="1" si="760"/>
        <v>-3.6013513995898595E-3</v>
      </c>
      <c r="FO378" s="223">
        <f t="shared" ca="1" si="761"/>
        <v>2.0345223741703722E-5</v>
      </c>
      <c r="FP378" s="223">
        <f t="shared" ca="1" si="762"/>
        <v>3.6385510036431321E-3</v>
      </c>
      <c r="FQ378" s="223">
        <f t="shared" ca="1" si="763"/>
        <v>6.6324524245691407E-3</v>
      </c>
      <c r="FR378" s="223">
        <f t="shared" ca="1" si="764"/>
        <v>8.488354417918148E-3</v>
      </c>
      <c r="FS378" s="223">
        <f t="shared" ca="1" si="765"/>
        <v>8.8878204128907349E-3</v>
      </c>
      <c r="FT378" s="223">
        <f t="shared" ca="1" si="766"/>
        <v>7.7623098388932658E-3</v>
      </c>
      <c r="FU378" s="223">
        <f t="shared" ca="1" si="767"/>
        <v>5.3049383501287076E-3</v>
      </c>
      <c r="FV378" s="223">
        <f t="shared" ca="1" si="768"/>
        <v>1.9373429472936418E-3</v>
      </c>
      <c r="FW378" s="223">
        <f t="shared" ca="1" si="769"/>
        <v>-1.7626627050101524E-3</v>
      </c>
      <c r="FX378" s="223">
        <f t="shared" ca="1" si="770"/>
        <v>-5.1602298291637521E-3</v>
      </c>
      <c r="FY378" s="223">
        <f t="shared" ca="1" si="771"/>
        <v>-7.6724021979775745E-3</v>
      </c>
      <c r="FZ378" s="223">
        <f t="shared" ca="1" si="772"/>
        <v>-8.8681400489808576E-3</v>
      </c>
      <c r="GA378" s="223">
        <f t="shared" ca="1" si="773"/>
        <v>-8.5422780974693923E-3</v>
      </c>
      <c r="GB378" s="223">
        <f t="shared" ca="1" si="774"/>
        <v>-6.7507278962973608E-3</v>
      </c>
      <c r="GC378" s="223">
        <f t="shared" ca="1" si="775"/>
        <v>-3.8008845043206387E-3</v>
      </c>
      <c r="GD378" s="223">
        <f t="shared" ca="1" si="776"/>
        <v>-1.9888349200724827E-4</v>
      </c>
      <c r="GE378" s="223">
        <f t="shared" ca="1" si="777"/>
        <v>3.4372420470376976E-3</v>
      </c>
      <c r="GF378" s="223">
        <f t="shared" ca="1" si="778"/>
        <v>6.4836039162398471E-3</v>
      </c>
      <c r="GG378" s="223">
        <f t="shared" ca="1" si="779"/>
        <v>8.4175058576504667E-3</v>
      </c>
      <c r="GH378" s="223">
        <f t="shared" ca="1" si="780"/>
        <v>8.9071280312714857E-3</v>
      </c>
      <c r="GI378" s="223">
        <f t="shared" ca="1" si="781"/>
        <v>7.8684608253270748E-3</v>
      </c>
      <c r="GJ378" s="223">
        <f t="shared" ca="1" si="782"/>
        <v>5.4797192664986392E-3</v>
      </c>
      <c r="GK378" s="223">
        <f t="shared" ca="1" si="783"/>
        <v>2.1507647985722226E-3</v>
      </c>
      <c r="GL378" s="223">
        <f t="shared" ca="1" si="784"/>
        <v>-1.547218944341712E-3</v>
      </c>
      <c r="GM378" s="223">
        <f t="shared" ca="1" si="785"/>
        <v>-4.979730104825243E-3</v>
      </c>
      <c r="GN378" s="223">
        <f t="shared" ca="1" si="786"/>
        <v>-7.5578167408618885E-3</v>
      </c>
      <c r="GO378" s="223">
        <f t="shared" ca="1" si="787"/>
        <v>-8.8391294878055506E-3</v>
      </c>
      <c r="GP378" s="223">
        <f t="shared" ca="1" si="788"/>
        <v>-8.6038200784952779E-3</v>
      </c>
      <c r="GQ378" s="223">
        <f t="shared" ca="1" si="789"/>
        <v>-6.892263016351121E-3</v>
      </c>
      <c r="GR378" s="223">
        <f t="shared" ca="1" si="790"/>
        <v>-3.9981280983503549E-3</v>
      </c>
      <c r="GS378" s="223">
        <f t="shared" ca="1" si="791"/>
        <v>-4.1799240777747482E-4</v>
      </c>
      <c r="GT378" s="223">
        <f t="shared" ca="1" si="792"/>
        <v>3.2338626243500041E-3</v>
      </c>
      <c r="GU378" s="223">
        <f t="shared" ca="1" si="793"/>
        <v>6.3308499273490625E-3</v>
      </c>
      <c r="GV378" s="223">
        <f t="shared" ca="1" si="794"/>
        <v>8.3415869066049923E-3</v>
      </c>
      <c r="GW378" s="223">
        <f t="shared" ca="1" si="795"/>
        <v>8.9210703287851689E-3</v>
      </c>
      <c r="GX378" s="223">
        <f t="shared" ca="1" si="796"/>
        <v>7.9698721451804087E-3</v>
      </c>
      <c r="GY378" s="223">
        <f t="shared" ca="1" si="797"/>
        <v>5.6511994048823351E-3</v>
      </c>
      <c r="GZ378" s="223">
        <f t="shared" ca="1" si="798"/>
        <v>2.3628911095584185E-3</v>
      </c>
      <c r="HA378" s="223">
        <f t="shared" ca="1" si="799"/>
        <v>-1.3308431968354433E-3</v>
      </c>
      <c r="HB378" s="223">
        <f t="shared" ca="1" si="800"/>
        <v>-4.7962307772755836E-3</v>
      </c>
      <c r="HC378" s="223">
        <f t="shared" ca="1" si="801"/>
        <v>-7.43867873754641E-3</v>
      </c>
      <c r="HD378" s="223">
        <f t="shared" ca="1" si="802"/>
        <v>-8.8047945655431118E-3</v>
      </c>
      <c r="HE378" s="223">
        <f t="shared" ca="1" si="803"/>
        <v>-8.6601794400234661E-3</v>
      </c>
      <c r="HF378" s="223">
        <f t="shared" ca="1" si="804"/>
        <v>-7.0296464948820629E-3</v>
      </c>
      <c r="HG378" s="223">
        <f t="shared" ca="1" si="805"/>
        <v>-4.1929633695131502E-3</v>
      </c>
      <c r="HH378" s="223">
        <f t="shared" ca="1" si="806"/>
        <v>-6.3684954055087195E-4</v>
      </c>
      <c r="HI378" s="223">
        <f t="shared" ca="1" si="807"/>
        <v>3.0285352437393141E-3</v>
      </c>
      <c r="HJ378" s="223">
        <f t="shared" ca="1" si="808"/>
        <v>6.1742824711877708E-3</v>
      </c>
      <c r="HK378" s="223">
        <f t="shared" ca="1" si="809"/>
        <v>8.2606432955190066E-3</v>
      </c>
      <c r="HL378" s="223">
        <f t="shared" ca="1" si="810"/>
        <v>8.9296389071131001E-3</v>
      </c>
      <c r="HM378" s="223">
        <f t="shared" ca="1" si="811"/>
        <v>8.0664827120662044E-3</v>
      </c>
      <c r="HN378" s="223">
        <f t="shared" ca="1" si="812"/>
        <v>5.8192754720565835E-3</v>
      </c>
      <c r="HO378" s="223">
        <f t="shared" ca="1" si="813"/>
        <v>2.5735941032945298E-3</v>
      </c>
      <c r="HP378" s="223">
        <f t="shared" ca="1" si="814"/>
        <v>-1.1136657991507079E-3</v>
      </c>
      <c r="HQ378" s="223">
        <f t="shared" ca="1" si="815"/>
        <v>-4.6098423796484198E-3</v>
      </c>
      <c r="HR378" s="223">
        <f t="shared" ca="1" si="816"/>
        <v>-7.3150599523096153E-3</v>
      </c>
      <c r="HS378" s="223">
        <f t="shared" ca="1" si="817"/>
        <v>-8.7651559642668835E-3</v>
      </c>
      <c r="HT378" s="223">
        <f t="shared" ca="1" si="818"/>
        <v>-8.7113222332819169E-3</v>
      </c>
      <c r="HU378" s="223">
        <f t="shared" ca="1" si="819"/>
        <v>-7.1627955772199043E-3</v>
      </c>
      <c r="HV378" s="223">
        <f t="shared" ca="1" si="820"/>
        <v>-4.3852729563271502E-3</v>
      </c>
      <c r="HW378" s="223">
        <f t="shared" ca="1" si="821"/>
        <v>-8.5532305897437905E-4</v>
      </c>
      <c r="HX378" s="223">
        <f t="shared" ca="1" si="822"/>
        <v>2.8213835867420232E-3</v>
      </c>
      <c r="HY378" s="223">
        <f t="shared" ca="1" si="823"/>
        <v>6.0139958581370348E-3</v>
      </c>
      <c r="HZ378" s="223">
        <f t="shared" ca="1" si="824"/>
        <v>8.1747237817970993E-3</v>
      </c>
      <c r="IA378" s="223">
        <f t="shared" ca="1" si="825"/>
        <v>8.9328286048640931E-3</v>
      </c>
      <c r="IB378" s="223">
        <f t="shared" ca="1" si="826"/>
        <v>8.1582343313915187E-3</v>
      </c>
      <c r="IC378" s="223">
        <f t="shared" ca="1" si="827"/>
        <v>5.9838462252830918E-3</v>
      </c>
      <c r="ID378" s="223">
        <f t="shared" ca="1" si="828"/>
        <v>2.7827468601755753E-3</v>
      </c>
      <c r="IE378" s="223">
        <f t="shared" ca="1" si="829"/>
        <v>-1.0394045077710509E-2</v>
      </c>
      <c r="IF378" s="223">
        <f t="shared" ca="1" si="830"/>
        <v>-4.4206771853448658E-3</v>
      </c>
      <c r="IG378" s="223">
        <f t="shared" ca="1" si="831"/>
        <v>-7.1870348484852613E-3</v>
      </c>
      <c r="IH378" s="223">
        <f t="shared" ca="1" si="832"/>
        <v>-8.7202375607880727E-3</v>
      </c>
      <c r="II378" s="223">
        <f t="shared" ca="1" si="833"/>
        <v>-8.7572176517643607E-3</v>
      </c>
      <c r="IJ378" s="223">
        <f t="shared" ca="1" si="834"/>
        <v>-7.2916300593362047E-3</v>
      </c>
      <c r="IK378" s="223">
        <f t="shared" ca="1" si="835"/>
        <v>-4.5749410186882861E-3</v>
      </c>
      <c r="IL378" s="223">
        <f t="shared" ca="1" si="836"/>
        <v>-1.0732813627698764E-3</v>
      </c>
      <c r="IM378" s="223">
        <f t="shared" ca="1" si="837"/>
        <v>2.6125324337702856E-3</v>
      </c>
      <c r="IN378" s="223">
        <f t="shared" ca="1" si="838"/>
        <v>5.8500866388592389E-3</v>
      </c>
      <c r="IO378" s="223">
        <f t="shared" ca="1" si="839"/>
        <v>8.0838801201416968E-3</v>
      </c>
      <c r="IP378" s="223">
        <f t="shared" ca="1" si="840"/>
        <v>8.9306375006834911E-3</v>
      </c>
      <c r="IQ378" s="223">
        <f t="shared" ca="1" si="841"/>
        <v>8.2450717354115802E-3</v>
      </c>
      <c r="IR378" s="223">
        <f t="shared" ca="1" si="842"/>
        <v>6.1448125332939137E-3</v>
      </c>
      <c r="IS378" s="223">
        <f t="shared" ca="1" si="843"/>
        <v>2.9902233944016587E-3</v>
      </c>
      <c r="IT378" s="223">
        <f t="shared" ca="1" si="844"/>
        <v>-6.774297355040715E-4</v>
      </c>
      <c r="IU378" s="223">
        <f t="shared" ca="1" si="845"/>
        <v>-4.2288491404046278E-3</v>
      </c>
      <c r="IV378" s="223">
        <f t="shared" ca="1" si="846"/>
        <v>-7.0546805436087247E-3</v>
      </c>
      <c r="IW378" s="223">
        <f t="shared" ca="1" si="847"/>
        <v>-8.6700664122732994E-3</v>
      </c>
      <c r="IX378" s="223">
        <f t="shared" ca="1" si="848"/>
        <v>-8.7978380497868661E-3</v>
      </c>
      <c r="IY378" s="223">
        <f t="shared" ca="1" si="849"/>
        <v>-7.4160723361564457E-3</v>
      </c>
      <c r="IZ378" s="223">
        <f t="shared" ca="1" si="850"/>
        <v>-4.761853307647718E-3</v>
      </c>
      <c r="JA378" s="223">
        <f t="shared" ca="1" si="851"/>
        <v>-1.2905931620048887E-3</v>
      </c>
      <c r="JB378" s="223">
        <f t="shared" ca="1" si="852"/>
        <v>2.4021075889494453E-3</v>
      </c>
    </row>
    <row r="379" spans="2:262">
      <c r="B379" s="230">
        <v>18</v>
      </c>
      <c r="C379" s="229">
        <f t="shared" si="853"/>
        <v>3.5156250000000004E-4</v>
      </c>
      <c r="D379" s="226">
        <f t="shared" ca="1" si="597"/>
        <v>24.433609507847571</v>
      </c>
      <c r="E379" s="225">
        <f ca="1">X361</f>
        <v>0.43360950784757196</v>
      </c>
      <c r="F379" s="224">
        <v>18</v>
      </c>
      <c r="G379" s="223">
        <f t="shared" ca="1" si="854"/>
        <v>-4.8357923306847005E-4</v>
      </c>
      <c r="H379" s="223">
        <f t="shared" ca="1" si="598"/>
        <v>-6.7887223113502926E-4</v>
      </c>
      <c r="I379" s="223">
        <f t="shared" ca="1" si="599"/>
        <v>-7.438072236213097E-4</v>
      </c>
      <c r="J379" s="223">
        <f t="shared" ca="1" si="600"/>
        <v>-6.6591530146804822E-4</v>
      </c>
      <c r="K379" s="223">
        <f t="shared" ca="1" si="601"/>
        <v>-4.6015338168706144E-4</v>
      </c>
      <c r="L379" s="223">
        <f t="shared" ca="1" si="602"/>
        <v>-1.660321590112493E-4</v>
      </c>
      <c r="M379" s="223">
        <f t="shared" ca="1" si="603"/>
        <v>1.5997079356638497E-4</v>
      </c>
      <c r="N379" s="223">
        <f t="shared" ca="1" si="604"/>
        <v>4.5525592820419428E-4</v>
      </c>
      <c r="O379" s="223">
        <f t="shared" ca="1" si="605"/>
        <v>6.6312217588874837E-4</v>
      </c>
      <c r="P379" s="223">
        <f t="shared" ca="1" si="606"/>
        <v>7.4365476586810446E-4</v>
      </c>
      <c r="Q379" s="223">
        <f t="shared" ca="1" si="607"/>
        <v>6.8138971636122632E-4</v>
      </c>
      <c r="R379" s="223">
        <f t="shared" ca="1" si="608"/>
        <v>4.8828325020183316E-4</v>
      </c>
      <c r="S379" s="223">
        <f t="shared" ca="1" si="609"/>
        <v>2.0141594402671841E-4</v>
      </c>
      <c r="T379" s="223">
        <f t="shared" ca="1" si="610"/>
        <v>-1.2412753647282485E-4</v>
      </c>
      <c r="U379" s="223">
        <f t="shared" ca="1" si="611"/>
        <v>-4.2583587193316456E-4</v>
      </c>
      <c r="V379" s="223">
        <f t="shared" ca="1" si="612"/>
        <v>-6.4577460123810878E-4</v>
      </c>
      <c r="W379" s="223">
        <f t="shared" ca="1" si="613"/>
        <v>-7.4171077864745838E-4</v>
      </c>
      <c r="X379" s="223">
        <f t="shared" ca="1" si="614"/>
        <v>-6.952226037450004E-4</v>
      </c>
      <c r="Y379" s="223">
        <f t="shared" ca="1" si="615"/>
        <v>-5.1523680159830691E-4</v>
      </c>
      <c r="Z379" s="223">
        <f t="shared" ca="1" si="616"/>
        <v>-2.3631450039107404E-4</v>
      </c>
      <c r="AA379" s="223">
        <f t="shared" ca="1" si="617"/>
        <v>8.7985245271613585E-5</v>
      </c>
      <c r="AB379" s="223">
        <f t="shared" ca="1" si="618"/>
        <v>3.9538993974783153E-4</v>
      </c>
      <c r="AC379" s="223">
        <f t="shared" ca="1" si="619"/>
        <v>6.2687129900991176E-4</v>
      </c>
      <c r="AD379" s="223">
        <f t="shared" ca="1" si="620"/>
        <v>7.3797994519485895E-4</v>
      </c>
      <c r="AE379" s="223">
        <f t="shared" ca="1" si="621"/>
        <v>7.0738063898204422E-4</v>
      </c>
      <c r="AF379" s="223">
        <f t="shared" ca="1" si="622"/>
        <v>5.4094910241031654E-4</v>
      </c>
      <c r="AG379" s="223">
        <f t="shared" ca="1" si="623"/>
        <v>2.7064375442528189E-4</v>
      </c>
      <c r="AH379" s="223">
        <f t="shared" ca="1" si="624"/>
        <v>-5.1630989907945727E-5</v>
      </c>
      <c r="AI379" s="223">
        <f t="shared" ca="1" si="625"/>
        <v>-3.6399147856557576E-4</v>
      </c>
      <c r="AJ379" s="223">
        <f t="shared" ca="1" si="626"/>
        <v>-6.0645780891495913E-4</v>
      </c>
      <c r="AK379" s="223">
        <f t="shared" ca="1" si="627"/>
        <v>-7.3247125341487649E-4</v>
      </c>
      <c r="AL379" s="223">
        <f t="shared" ca="1" si="628"/>
        <v>-7.178345323005541E-4</v>
      </c>
      <c r="AM379" s="223">
        <f t="shared" ca="1" si="629"/>
        <v>-5.6535820945307431E-4</v>
      </c>
      <c r="AN379" s="223">
        <f t="shared" ca="1" si="630"/>
        <v>-3.0432100394948622E-4</v>
      </c>
      <c r="AO379" s="223">
        <f t="shared" ca="1" si="631"/>
        <v>1.515235096724899E-5</v>
      </c>
      <c r="AP379" s="223">
        <f t="shared" ca="1" si="632"/>
        <v>3.3171613002956851E-4</v>
      </c>
      <c r="AQ379" s="223">
        <f t="shared" ca="1" si="633"/>
        <v>5.8458330883889994E-4</v>
      </c>
      <c r="AR379" s="223">
        <f t="shared" ca="1" si="634"/>
        <v>7.2519797422851298E-4</v>
      </c>
      <c r="AS379" s="223">
        <f t="shared" ca="1" si="635"/>
        <v>7.2655909935587281E-4</v>
      </c>
      <c r="AT379" s="223">
        <f t="shared" ca="1" si="636"/>
        <v>5.8840531904972887E-4</v>
      </c>
      <c r="AU379" s="223">
        <f t="shared" ca="1" si="637"/>
        <v>3.3726511751980444E-4</v>
      </c>
      <c r="AV379" s="223">
        <f t="shared" ca="1" si="638"/>
        <v>2.1362791314117046E-5</v>
      </c>
      <c r="AW379" s="223">
        <f t="shared" ca="1" si="639"/>
        <v>-2.9864164828141985E-4</v>
      </c>
      <c r="AX379" s="223">
        <f t="shared" ca="1" si="640"/>
        <v>-5.6130049636839835E-4</v>
      </c>
      <c r="AY379" s="223">
        <f t="shared" ca="1" si="641"/>
        <v>-7.1617762960239195E-4</v>
      </c>
      <c r="AZ379" s="223">
        <f t="shared" ca="1" si="642"/>
        <v>-7.3353332190178233E-4</v>
      </c>
      <c r="BA379" s="223">
        <f t="shared" ca="1" si="643"/>
        <v>-6.1003490869457463E-4</v>
      </c>
      <c r="BB379" s="223">
        <f t="shared" ca="1" si="644"/>
        <v>-3.6939672988108312E-4</v>
      </c>
      <c r="BC379" s="223">
        <f t="shared" ca="1" si="645"/>
        <v>-5.7826468760049167E-5</v>
      </c>
      <c r="BD379" s="223">
        <f t="shared" ca="1" si="646"/>
        <v>2.6484771264463977E-4</v>
      </c>
      <c r="BE379" s="223">
        <f t="shared" ca="1" si="647"/>
        <v>5.3666546183802656E-4</v>
      </c>
      <c r="BF379" s="223">
        <f t="shared" ca="1" si="648"/>
        <v>7.0543195033680791E-4</v>
      </c>
      <c r="BG379" s="223">
        <f t="shared" ca="1" si="649"/>
        <v>7.3874039842529915E-4</v>
      </c>
      <c r="BH379" s="223">
        <f t="shared" ca="1" si="650"/>
        <v>6.3019487081162609E-4</v>
      </c>
      <c r="BI379" s="223">
        <f t="shared" ca="1" si="651"/>
        <v>4.0063843316474391E-4</v>
      </c>
      <c r="BJ379" s="223">
        <f t="shared" ca="1" si="652"/>
        <v>9.4150837177735242E-5</v>
      </c>
      <c r="BK379" s="223">
        <f t="shared" ca="1" si="653"/>
        <v>-2.3041573567018138E-4</v>
      </c>
      <c r="BL379" s="223">
        <f t="shared" ca="1" si="654"/>
        <v>-5.1073755320374414E-4</v>
      </c>
      <c r="BM379" s="223">
        <f t="shared" ca="1" si="655"/>
        <v>-6.9298682371432031E-4</v>
      </c>
      <c r="BN379" s="223">
        <f t="shared" ca="1" si="656"/>
        <v>-7.4216778462299316E-4</v>
      </c>
      <c r="BO379" s="223">
        <f t="shared" ca="1" si="657"/>
        <v>-6.4883663828634247E-4</v>
      </c>
      <c r="BP379" s="223">
        <f t="shared" ca="1" si="658"/>
        <v>-4.3091496337113071E-4</v>
      </c>
      <c r="BQ379" s="223">
        <f t="shared" ca="1" si="659"/>
        <v>-1.3024838798202334E-4</v>
      </c>
      <c r="BR379" s="223">
        <f t="shared" ca="1" si="660"/>
        <v>1.9542866700645621E-4</v>
      </c>
      <c r="BS379" s="223">
        <f t="shared" ca="1" si="661"/>
        <v>4.8357923306846951E-4</v>
      </c>
      <c r="BT379" s="223">
        <f t="shared" ca="1" si="662"/>
        <v>6.7887223113502905E-4</v>
      </c>
      <c r="BU379" s="223">
        <f t="shared" ca="1" si="663"/>
        <v>7.438072236213097E-4</v>
      </c>
      <c r="BV379" s="223">
        <f t="shared" ca="1" si="664"/>
        <v>6.6591530146804822E-4</v>
      </c>
      <c r="BW379" s="223">
        <f t="shared" ca="1" si="665"/>
        <v>4.6015338168706134E-4</v>
      </c>
      <c r="BX379" s="223">
        <f t="shared" ca="1" si="666"/>
        <v>1.6603215901124881E-4</v>
      </c>
      <c r="BY379" s="223">
        <f t="shared" ca="1" si="667"/>
        <v>-1.5997079356638288E-4</v>
      </c>
      <c r="BZ379" s="223">
        <f t="shared" ca="1" si="668"/>
        <v>-4.5525592820419276E-4</v>
      </c>
      <c r="CA379" s="223">
        <f t="shared" ca="1" si="669"/>
        <v>-6.6312217588874881E-4</v>
      </c>
      <c r="CB379" s="223">
        <f t="shared" ca="1" si="670"/>
        <v>-7.4365476586810435E-4</v>
      </c>
      <c r="CC379" s="223">
        <f t="shared" ca="1" si="671"/>
        <v>-6.81389716361226E-4</v>
      </c>
      <c r="CD379" s="223">
        <f t="shared" ca="1" si="672"/>
        <v>-4.8828325020183381E-4</v>
      </c>
      <c r="CE379" s="223">
        <f t="shared" ca="1" si="673"/>
        <v>-2.0141594402672177E-4</v>
      </c>
      <c r="CF379" s="223">
        <f t="shared" ca="1" si="674"/>
        <v>1.2412753647282404E-4</v>
      </c>
      <c r="CG379" s="223">
        <f t="shared" ca="1" si="675"/>
        <v>4.2583587193316223E-4</v>
      </c>
      <c r="CH379" s="223">
        <f t="shared" ca="1" si="676"/>
        <v>6.4577460123810878E-4</v>
      </c>
      <c r="CI379" s="223">
        <f t="shared" ca="1" si="677"/>
        <v>7.4171077864745806E-4</v>
      </c>
      <c r="CJ379" s="223">
        <f t="shared" ca="1" si="678"/>
        <v>6.9522260374500018E-4</v>
      </c>
      <c r="CK379" s="223">
        <f t="shared" ca="1" si="679"/>
        <v>5.1523680159830843E-4</v>
      </c>
      <c r="CL379" s="223">
        <f t="shared" ca="1" si="680"/>
        <v>2.3631450039107349E-4</v>
      </c>
      <c r="CM379" s="223">
        <f t="shared" ca="1" si="681"/>
        <v>-8.7985245271611444E-5</v>
      </c>
      <c r="CN379" s="223">
        <f t="shared" ca="1" si="682"/>
        <v>-3.9538993974783197E-4</v>
      </c>
      <c r="CO379" s="223">
        <f t="shared" ca="1" si="683"/>
        <v>-6.2687129900991132E-4</v>
      </c>
      <c r="CP379" s="223">
        <f t="shared" ca="1" si="684"/>
        <v>-7.3797994519485927E-4</v>
      </c>
      <c r="CQ379" s="223">
        <f t="shared" ca="1" si="685"/>
        <v>-7.0738063898204454E-4</v>
      </c>
      <c r="CR379" s="223">
        <f t="shared" ca="1" si="686"/>
        <v>-5.4094910241031882E-4</v>
      </c>
      <c r="CS379" s="223">
        <f t="shared" ca="1" si="687"/>
        <v>-2.7064375442528271E-4</v>
      </c>
      <c r="CT379" s="223">
        <f t="shared" ca="1" si="688"/>
        <v>5.163098990794223E-5</v>
      </c>
      <c r="CU379" s="223">
        <f t="shared" ca="1" si="689"/>
        <v>3.639914785655762E-4</v>
      </c>
      <c r="CV379" s="223">
        <f t="shared" ca="1" si="690"/>
        <v>6.0645780891495794E-4</v>
      </c>
      <c r="CW379" s="223">
        <f t="shared" ca="1" si="691"/>
        <v>7.3247125341487649E-4</v>
      </c>
      <c r="CX379" s="223">
        <f t="shared" ca="1" si="692"/>
        <v>7.1783453230055464E-4</v>
      </c>
      <c r="CY379" s="223">
        <f t="shared" ca="1" si="693"/>
        <v>5.6535820945307399E-4</v>
      </c>
      <c r="CZ379" s="223">
        <f t="shared" ca="1" si="694"/>
        <v>3.0432100394948817E-4</v>
      </c>
      <c r="DA379" s="223">
        <f t="shared" ca="1" si="695"/>
        <v>-1.5152350967249478E-5</v>
      </c>
      <c r="DB379" s="223">
        <f t="shared" ca="1" si="696"/>
        <v>-3.3171613002956775E-4</v>
      </c>
      <c r="DC379" s="223">
        <f t="shared" ca="1" si="697"/>
        <v>-5.8458330883890113E-4</v>
      </c>
      <c r="DD379" s="223">
        <f t="shared" ca="1" si="698"/>
        <v>-7.2519797422851277E-4</v>
      </c>
      <c r="DE379" s="223">
        <f t="shared" ca="1" si="699"/>
        <v>-7.2655909935587346E-4</v>
      </c>
      <c r="DF379" s="223">
        <f t="shared" ca="1" si="700"/>
        <v>-5.8840531904972941E-4</v>
      </c>
      <c r="DG379" s="223">
        <f t="shared" ca="1" si="701"/>
        <v>-3.3726511751980753E-4</v>
      </c>
      <c r="DH379" s="223">
        <f t="shared" ca="1" si="702"/>
        <v>-2.1362791314117859E-5</v>
      </c>
      <c r="DI379" s="223">
        <f t="shared" ca="1" si="703"/>
        <v>2.986416482814166E-4</v>
      </c>
      <c r="DJ379" s="223">
        <f t="shared" ca="1" si="704"/>
        <v>5.6130049636839781E-4</v>
      </c>
      <c r="DK379" s="223">
        <f t="shared" ca="1" si="705"/>
        <v>7.1617762960239173E-4</v>
      </c>
      <c r="DL379" s="223">
        <f t="shared" ca="1" si="706"/>
        <v>7.3353332190178189E-4</v>
      </c>
      <c r="DM379" s="223">
        <f t="shared" ca="1" si="707"/>
        <v>6.1003490869457496E-4</v>
      </c>
      <c r="DN379" s="223">
        <f t="shared" ca="1" si="708"/>
        <v>3.693967298810816E-4</v>
      </c>
      <c r="DO379" s="223">
        <f t="shared" ca="1" si="709"/>
        <v>5.7826468760049953E-5</v>
      </c>
      <c r="DP379" s="223">
        <f t="shared" ca="1" si="710"/>
        <v>-2.6484771264464145E-4</v>
      </c>
      <c r="DQ379" s="223">
        <f t="shared" ca="1" si="711"/>
        <v>-5.3666546183802602E-4</v>
      </c>
      <c r="DR379" s="223">
        <f t="shared" ca="1" si="712"/>
        <v>-7.0543195033680671E-4</v>
      </c>
      <c r="DS379" s="223">
        <f t="shared" ca="1" si="713"/>
        <v>-7.3874039842529936E-4</v>
      </c>
      <c r="DT379" s="223">
        <f t="shared" ca="1" si="714"/>
        <v>-6.3019487081162793E-4</v>
      </c>
      <c r="DU379" s="223">
        <f t="shared" ca="1" si="715"/>
        <v>-4.0063843316474456E-4</v>
      </c>
      <c r="DV379" s="223">
        <f t="shared" ca="1" si="716"/>
        <v>-9.415083717773863E-5</v>
      </c>
      <c r="DW379" s="223">
        <f t="shared" ca="1" si="717"/>
        <v>2.304157356701806E-4</v>
      </c>
      <c r="DX379" s="223">
        <f t="shared" ca="1" si="718"/>
        <v>5.1073755320374349E-4</v>
      </c>
      <c r="DY379" s="223">
        <f t="shared" ca="1" si="719"/>
        <v>6.9298682371432107E-4</v>
      </c>
      <c r="DZ379" s="223">
        <f t="shared" ca="1" si="720"/>
        <v>7.4216778462299316E-4</v>
      </c>
      <c r="EA379" s="223">
        <f t="shared" ca="1" si="721"/>
        <v>6.4883663828634161E-4</v>
      </c>
      <c r="EB379" s="223">
        <f t="shared" ca="1" si="722"/>
        <v>4.3091496337113147E-4</v>
      </c>
      <c r="EC379" s="223">
        <f t="shared" ca="1" si="723"/>
        <v>1.3024838798202153E-4</v>
      </c>
      <c r="ED379" s="223">
        <f t="shared" ca="1" si="724"/>
        <v>-1.9542866700645543E-4</v>
      </c>
      <c r="EE379" s="223">
        <f t="shared" ca="1" si="725"/>
        <v>-4.8357923306846696E-4</v>
      </c>
      <c r="EF379" s="223">
        <f t="shared" ca="1" si="726"/>
        <v>-6.7887223113502872E-4</v>
      </c>
      <c r="EG379" s="223">
        <f t="shared" ca="1" si="727"/>
        <v>-7.4380722362130981E-4</v>
      </c>
      <c r="EH379" s="223">
        <f t="shared" ca="1" si="728"/>
        <v>-6.6591530146804855E-4</v>
      </c>
      <c r="EI379" s="223">
        <f t="shared" ca="1" si="729"/>
        <v>-4.601533816870641E-4</v>
      </c>
      <c r="EJ379" s="223">
        <f t="shared" ca="1" si="730"/>
        <v>-1.6603215901124963E-4</v>
      </c>
      <c r="EK379" s="223">
        <f t="shared" ca="1" si="731"/>
        <v>1.5997079356638207E-4</v>
      </c>
      <c r="EL379" s="223">
        <f t="shared" ca="1" si="732"/>
        <v>4.5525592820419428E-4</v>
      </c>
      <c r="EM379" s="223">
        <f t="shared" ca="1" si="733"/>
        <v>6.6312217588874729E-4</v>
      </c>
      <c r="EN379" s="223">
        <f t="shared" ca="1" si="734"/>
        <v>7.4365476586810435E-4</v>
      </c>
      <c r="EO379" s="223">
        <f t="shared" ca="1" si="735"/>
        <v>6.813897163612273E-4</v>
      </c>
      <c r="EP379" s="223">
        <f t="shared" ca="1" si="736"/>
        <v>4.8828325020183251E-4</v>
      </c>
      <c r="EQ379" s="223">
        <f t="shared" ca="1" si="737"/>
        <v>2.0141594402671998E-4</v>
      </c>
      <c r="ER379" s="223">
        <f t="shared" ca="1" si="738"/>
        <v>-1.2412753647282062E-4</v>
      </c>
      <c r="ES379" s="223">
        <f t="shared" ca="1" si="739"/>
        <v>-4.2583587193316375E-4</v>
      </c>
      <c r="ET379" s="223">
        <f t="shared" ca="1" si="740"/>
        <v>-6.4577460123810715E-4</v>
      </c>
      <c r="EU379" s="223">
        <f t="shared" ca="1" si="741"/>
        <v>-7.4171077864745828E-4</v>
      </c>
      <c r="EV379" s="223">
        <f t="shared" ca="1" si="742"/>
        <v>-6.9522260374499953E-4</v>
      </c>
      <c r="EW379" s="223">
        <f t="shared" ca="1" si="743"/>
        <v>-5.1523680159831103E-4</v>
      </c>
      <c r="EX379" s="223">
        <f t="shared" ca="1" si="744"/>
        <v>-2.3631450039107686E-4</v>
      </c>
      <c r="EY379" s="223">
        <f t="shared" ca="1" si="745"/>
        <v>8.798524527161326E-5</v>
      </c>
      <c r="EZ379" s="223">
        <f t="shared" ca="1" si="746"/>
        <v>3.9538993974783348E-4</v>
      </c>
      <c r="FA379" s="223">
        <f t="shared" ca="1" si="747"/>
        <v>6.2687129900990948E-4</v>
      </c>
      <c r="FB379" s="223">
        <f t="shared" ca="1" si="748"/>
        <v>7.3797994519485884E-4</v>
      </c>
      <c r="FC379" s="223">
        <f t="shared" ca="1" si="749"/>
        <v>7.07380638982044E-4</v>
      </c>
      <c r="FD379" s="223">
        <f t="shared" ca="1" si="750"/>
        <v>5.4094910241032131E-4</v>
      </c>
      <c r="FE379" s="223">
        <f t="shared" ca="1" si="751"/>
        <v>2.7064375442528596E-4</v>
      </c>
      <c r="FF379" s="223">
        <f t="shared" ca="1" si="752"/>
        <v>-5.1630989907944073E-5</v>
      </c>
      <c r="FG379" s="223">
        <f t="shared" ca="1" si="753"/>
        <v>-3.6399147856557777E-4</v>
      </c>
      <c r="FH379" s="223">
        <f t="shared" ca="1" si="754"/>
        <v>-6.0645780891495588E-4</v>
      </c>
      <c r="FI379" s="223">
        <f t="shared" ca="1" si="755"/>
        <v>-7.3247125341487584E-4</v>
      </c>
      <c r="FJ379" s="223">
        <f t="shared" ca="1" si="756"/>
        <v>-7.1783453230055421E-4</v>
      </c>
      <c r="FK379" s="223">
        <f t="shared" ca="1" si="757"/>
        <v>-5.653582094530728E-4</v>
      </c>
      <c r="FL379" s="223">
        <f t="shared" ca="1" si="758"/>
        <v>-3.0432100394949143E-4</v>
      </c>
      <c r="FM379" s="223">
        <f t="shared" ca="1" si="759"/>
        <v>1.5152350967246009E-5</v>
      </c>
      <c r="FN379" s="223">
        <f t="shared" ca="1" si="760"/>
        <v>3.3171613002956943E-4</v>
      </c>
      <c r="FO379" s="223">
        <f t="shared" ca="1" si="761"/>
        <v>5.8458330883890222E-4</v>
      </c>
      <c r="FP379" s="223">
        <f t="shared" ca="1" si="762"/>
        <v>7.251979742285119E-4</v>
      </c>
      <c r="FQ379" s="223">
        <f t="shared" ca="1" si="763"/>
        <v>7.2655909935587302E-4</v>
      </c>
      <c r="FR379" s="223">
        <f t="shared" ca="1" si="764"/>
        <v>5.8840531904972833E-4</v>
      </c>
      <c r="FS379" s="223">
        <f t="shared" ca="1" si="765"/>
        <v>3.3726511751981062E-4</v>
      </c>
      <c r="FT379" s="223">
        <f t="shared" ca="1" si="766"/>
        <v>2.1362791314121328E-5</v>
      </c>
      <c r="FU379" s="223">
        <f t="shared" ca="1" si="767"/>
        <v>-2.9864164828141834E-4</v>
      </c>
      <c r="FV379" s="223">
        <f t="shared" ca="1" si="768"/>
        <v>-5.61300496368399E-4</v>
      </c>
      <c r="FW379" s="223">
        <f t="shared" ca="1" si="769"/>
        <v>-7.1617762960239075E-4</v>
      </c>
      <c r="FX379" s="223">
        <f t="shared" ca="1" si="770"/>
        <v>-7.3353332190178254E-4</v>
      </c>
      <c r="FY379" s="223">
        <f t="shared" ca="1" si="771"/>
        <v>-6.1003490869457398E-4</v>
      </c>
      <c r="FZ379" s="223">
        <f t="shared" ca="1" si="772"/>
        <v>-3.6939672988107997E-4</v>
      </c>
      <c r="GA379" s="223">
        <f t="shared" ca="1" si="773"/>
        <v>-5.7826468760053423E-5</v>
      </c>
      <c r="GB379" s="223">
        <f t="shared" ca="1" si="774"/>
        <v>2.6484771264463825E-4</v>
      </c>
      <c r="GC379" s="223">
        <f t="shared" ca="1" si="775"/>
        <v>5.3666546183802732E-4</v>
      </c>
      <c r="GD379" s="223">
        <f t="shared" ca="1" si="776"/>
        <v>7.0543195033680574E-4</v>
      </c>
      <c r="GE379" s="223">
        <f t="shared" ca="1" si="777"/>
        <v>7.3874039842529969E-4</v>
      </c>
      <c r="GF379" s="223">
        <f t="shared" ca="1" si="778"/>
        <v>6.3019487081162706E-4</v>
      </c>
      <c r="GG379" s="223">
        <f t="shared" ca="1" si="779"/>
        <v>4.0063843316474304E-4</v>
      </c>
      <c r="GH379" s="223">
        <f t="shared" ca="1" si="780"/>
        <v>9.4150837177742072E-5</v>
      </c>
      <c r="GI379" s="223">
        <f t="shared" ca="1" si="781"/>
        <v>-2.3041573567017732E-4</v>
      </c>
      <c r="GJ379" s="223">
        <f t="shared" ca="1" si="782"/>
        <v>-5.1073755320374479E-4</v>
      </c>
      <c r="GK379" s="223">
        <f t="shared" ca="1" si="783"/>
        <v>-6.9298682371432172E-4</v>
      </c>
      <c r="GL379" s="223">
        <f t="shared" ca="1" si="784"/>
        <v>-7.4216778462299349E-4</v>
      </c>
      <c r="GM379" s="223">
        <f t="shared" ca="1" si="785"/>
        <v>-6.4883663828634323E-4</v>
      </c>
      <c r="GN379" s="223">
        <f t="shared" ca="1" si="786"/>
        <v>-4.3091496337112985E-4</v>
      </c>
      <c r="GO379" s="223">
        <f t="shared" ca="1" si="787"/>
        <v>-1.3024838798201979E-4</v>
      </c>
      <c r="GP379" s="223">
        <f t="shared" ca="1" si="788"/>
        <v>1.9542866700645206E-4</v>
      </c>
      <c r="GQ379" s="223">
        <f t="shared" ca="1" si="789"/>
        <v>4.8357923306846843E-4</v>
      </c>
      <c r="GR379" s="223">
        <f t="shared" ca="1" si="790"/>
        <v>6.7887223113502948E-4</v>
      </c>
      <c r="GS379" s="223">
        <f t="shared" ca="1" si="791"/>
        <v>7.4380722362130992E-4</v>
      </c>
      <c r="GT379" s="223">
        <f t="shared" ca="1" si="792"/>
        <v>6.6591530146805006E-4</v>
      </c>
      <c r="GU379" s="223">
        <f t="shared" ca="1" si="793"/>
        <v>4.6015338168706253E-4</v>
      </c>
      <c r="GV379" s="223">
        <f t="shared" ca="1" si="794"/>
        <v>1.6603215901124784E-4</v>
      </c>
      <c r="GW379" s="223">
        <f t="shared" ca="1" si="795"/>
        <v>-1.5997079356637868E-4</v>
      </c>
      <c r="GX379" s="223">
        <f t="shared" ca="1" si="796"/>
        <v>-4.5525592820419146E-4</v>
      </c>
      <c r="GY379" s="223">
        <f t="shared" ca="1" si="797"/>
        <v>-6.6312217588874816E-4</v>
      </c>
      <c r="GZ379" s="223">
        <f t="shared" ca="1" si="798"/>
        <v>-7.4365476586810456E-4</v>
      </c>
      <c r="HA379" s="223">
        <f t="shared" ca="1" si="799"/>
        <v>-6.8138971636122882E-4</v>
      </c>
      <c r="HB379" s="223">
        <f t="shared" ca="1" si="800"/>
        <v>-4.8828325020183511E-4</v>
      </c>
      <c r="HC379" s="223">
        <f t="shared" ca="1" si="801"/>
        <v>-2.0141594402671824E-4</v>
      </c>
      <c r="HD379" s="223">
        <f t="shared" ca="1" si="802"/>
        <v>1.2412753647281721E-4</v>
      </c>
      <c r="HE379" s="223">
        <f t="shared" ca="1" si="803"/>
        <v>4.2583587193316093E-4</v>
      </c>
      <c r="HF379" s="223">
        <f t="shared" ca="1" si="804"/>
        <v>6.4577460123810802E-4</v>
      </c>
      <c r="HG379" s="223">
        <f t="shared" ca="1" si="805"/>
        <v>7.4171077864745838E-4</v>
      </c>
      <c r="HH379" s="223">
        <f t="shared" ca="1" si="806"/>
        <v>6.9522260374500267E-4</v>
      </c>
      <c r="HI379" s="223">
        <f t="shared" ca="1" si="807"/>
        <v>5.1523680159830973E-4</v>
      </c>
      <c r="HJ379" s="223">
        <f t="shared" ca="1" si="808"/>
        <v>2.3631450039107509E-4</v>
      </c>
      <c r="HK379" s="223">
        <f t="shared" ca="1" si="809"/>
        <v>-8.7985245271615076E-5</v>
      </c>
      <c r="HL379" s="223">
        <f t="shared" ca="1" si="810"/>
        <v>-3.9538993974782611E-4</v>
      </c>
      <c r="HM379" s="223">
        <f t="shared" ca="1" si="811"/>
        <v>-6.2687129900991035E-4</v>
      </c>
      <c r="HN379" s="223">
        <f t="shared" ca="1" si="812"/>
        <v>-7.3797994519485906E-4</v>
      </c>
      <c r="HO379" s="223">
        <f t="shared" ca="1" si="813"/>
        <v>-7.0738063898204335E-4</v>
      </c>
      <c r="HP379" s="223">
        <f t="shared" ca="1" si="814"/>
        <v>-5.4094910241032001E-4</v>
      </c>
      <c r="HQ379" s="223">
        <f t="shared" ca="1" si="815"/>
        <v>-2.7064375442528417E-4</v>
      </c>
      <c r="HR379" s="223">
        <f t="shared" ca="1" si="816"/>
        <v>5.1630989907945862E-5</v>
      </c>
      <c r="HS379" s="223">
        <f t="shared" ca="1" si="817"/>
        <v>3.6399147856557013E-4</v>
      </c>
      <c r="HT379" s="223">
        <f t="shared" ca="1" si="818"/>
        <v>6.0645780891495696E-4</v>
      </c>
      <c r="HU379" s="223">
        <f t="shared" ca="1" si="819"/>
        <v>7.3247125341487616E-4</v>
      </c>
      <c r="HV379" s="223">
        <f t="shared" ca="1" si="820"/>
        <v>7.1783453230055366E-4</v>
      </c>
      <c r="HW379" s="223">
        <f t="shared" ca="1" si="821"/>
        <v>5.6535820945307843E-4</v>
      </c>
      <c r="HX379" s="223">
        <f t="shared" ca="1" si="822"/>
        <v>3.0432100394948974E-4</v>
      </c>
      <c r="HY379" s="223">
        <f t="shared" ca="1" si="823"/>
        <v>-1.5152350967247825E-5</v>
      </c>
      <c r="HZ379" s="223">
        <f t="shared" ca="1" si="824"/>
        <v>-3.3171613002957101E-4</v>
      </c>
      <c r="IA379" s="223">
        <f t="shared" ca="1" si="825"/>
        <v>-5.845833088388968E-4</v>
      </c>
      <c r="IB379" s="223">
        <f t="shared" ca="1" si="826"/>
        <v>-7.2519797422851233E-4</v>
      </c>
      <c r="IC379" s="223">
        <f t="shared" ca="1" si="827"/>
        <v>-7.265590993558727E-4</v>
      </c>
      <c r="ID379" s="223">
        <f t="shared" ca="1" si="828"/>
        <v>-5.8840531904973375E-4</v>
      </c>
      <c r="IE379" s="223">
        <f t="shared" ca="1" si="829"/>
        <v>7.9371782217902754E-4</v>
      </c>
      <c r="IF379" s="223">
        <f t="shared" ca="1" si="830"/>
        <v>-2.1362791314119512E-5</v>
      </c>
      <c r="IG379" s="223">
        <f t="shared" ca="1" si="831"/>
        <v>2.9864164828142002E-4</v>
      </c>
      <c r="IH379" s="223">
        <f t="shared" ca="1" si="832"/>
        <v>5.6130049636839326E-4</v>
      </c>
      <c r="II379" s="223">
        <f t="shared" ca="1" si="833"/>
        <v>7.161776296023913E-4</v>
      </c>
      <c r="IJ379" s="223">
        <f t="shared" ca="1" si="834"/>
        <v>7.3353332190178222E-4</v>
      </c>
      <c r="IK379" s="223">
        <f t="shared" ca="1" si="835"/>
        <v>6.100349086945729E-4</v>
      </c>
      <c r="IL379" s="223">
        <f t="shared" ca="1" si="836"/>
        <v>3.6939672988108756E-4</v>
      </c>
      <c r="IM379" s="223">
        <f t="shared" ca="1" si="837"/>
        <v>5.7826468760051607E-5</v>
      </c>
      <c r="IN379" s="223">
        <f t="shared" ca="1" si="838"/>
        <v>-2.6484771264463994E-4</v>
      </c>
      <c r="IO379" s="223">
        <f t="shared" ca="1" si="839"/>
        <v>-5.3666546183802851E-4</v>
      </c>
      <c r="IP379" s="223">
        <f t="shared" ca="1" si="840"/>
        <v>-7.0543195033680628E-4</v>
      </c>
      <c r="IQ379" s="223">
        <f t="shared" ca="1" si="841"/>
        <v>-7.3874039842529947E-4</v>
      </c>
      <c r="IR379" s="223">
        <f t="shared" ca="1" si="842"/>
        <v>-6.3019487081162609E-4</v>
      </c>
      <c r="IS379" s="223">
        <f t="shared" ca="1" si="843"/>
        <v>-4.0063843316475036E-4</v>
      </c>
      <c r="IT379" s="223">
        <f t="shared" ca="1" si="844"/>
        <v>-9.4150837177740256E-5</v>
      </c>
      <c r="IU379" s="223">
        <f t="shared" ca="1" si="845"/>
        <v>2.3041573567017905E-4</v>
      </c>
      <c r="IV379" s="223">
        <f t="shared" ca="1" si="846"/>
        <v>5.1073755320374609E-4</v>
      </c>
      <c r="IW379" s="223">
        <f t="shared" ca="1" si="847"/>
        <v>6.9298682371431847E-4</v>
      </c>
      <c r="IX379" s="223">
        <f t="shared" ca="1" si="848"/>
        <v>7.4216778462299327E-4</v>
      </c>
      <c r="IY379" s="223">
        <f t="shared" ca="1" si="849"/>
        <v>6.4883663828634237E-4</v>
      </c>
      <c r="IZ379" s="223">
        <f t="shared" ca="1" si="850"/>
        <v>4.3091496337112844E-4</v>
      </c>
      <c r="JA379" s="223">
        <f t="shared" ca="1" si="851"/>
        <v>1.3024838798202839E-4</v>
      </c>
      <c r="JB379" s="223">
        <f t="shared" ca="1" si="852"/>
        <v>-1.9542866700645383E-4</v>
      </c>
    </row>
    <row r="380" spans="2:262">
      <c r="B380" s="230">
        <v>19</v>
      </c>
      <c r="C380" s="229">
        <f t="shared" si="853"/>
        <v>3.7109375000000006E-4</v>
      </c>
      <c r="D380" s="226">
        <f t="shared" ca="1" si="597"/>
        <v>24.427873019654591</v>
      </c>
      <c r="E380" s="225">
        <f ca="1">Y361</f>
        <v>0.4278730196545894</v>
      </c>
      <c r="F380" s="224">
        <v>19</v>
      </c>
      <c r="G380" s="223">
        <f t="shared" ca="1" si="854"/>
        <v>-6.0205714196187744E-3</v>
      </c>
      <c r="H380" s="223">
        <f t="shared" ca="1" si="598"/>
        <v>-8.4763784273279644E-3</v>
      </c>
      <c r="I380" s="223">
        <f t="shared" ca="1" si="599"/>
        <v>-9.1220429752187481E-3</v>
      </c>
      <c r="J380" s="223">
        <f t="shared" ca="1" si="600"/>
        <v>-7.8196824967024878E-3</v>
      </c>
      <c r="K380" s="223">
        <f t="shared" ca="1" si="601"/>
        <v>-4.8474178921570164E-3</v>
      </c>
      <c r="L380" s="223">
        <f t="shared" ca="1" si="602"/>
        <v>-8.3998042194669258E-4</v>
      </c>
      <c r="M380" s="223">
        <f t="shared" ca="1" si="603"/>
        <v>3.3468360413345197E-3</v>
      </c>
      <c r="N380" s="223">
        <f t="shared" ca="1" si="604"/>
        <v>6.8189309904206777E-3</v>
      </c>
      <c r="O380" s="223">
        <f t="shared" ca="1" si="605"/>
        <v>8.8348336963033867E-3</v>
      </c>
      <c r="P380" s="223">
        <f t="shared" ca="1" si="606"/>
        <v>8.9640453186976884E-3</v>
      </c>
      <c r="Q380" s="223">
        <f t="shared" ca="1" si="607"/>
        <v>7.1789725350539617E-3</v>
      </c>
      <c r="R380" s="223">
        <f t="shared" ca="1" si="608"/>
        <v>3.8608201331530546E-3</v>
      </c>
      <c r="S380" s="223">
        <f t="shared" ca="1" si="609"/>
        <v>-2.8181580409953472E-4</v>
      </c>
      <c r="T380" s="223">
        <f t="shared" ca="1" si="610"/>
        <v>-4.3642695825183674E-3</v>
      </c>
      <c r="U380" s="223">
        <f t="shared" ca="1" si="611"/>
        <v>-7.5147274920480955E-3</v>
      </c>
      <c r="V380" s="223">
        <f t="shared" ca="1" si="612"/>
        <v>-9.0604048430004067E-3</v>
      </c>
      <c r="W380" s="223">
        <f t="shared" ca="1" si="613"/>
        <v>-8.6712200768269045E-3</v>
      </c>
      <c r="X380" s="223">
        <f t="shared" ca="1" si="614"/>
        <v>-6.4302841442720618E-3</v>
      </c>
      <c r="Y380" s="223">
        <f t="shared" ca="1" si="615"/>
        <v>-2.8161520456851316E-3</v>
      </c>
      <c r="Z380" s="223">
        <f t="shared" ca="1" si="616"/>
        <v>1.3993732581372314E-3</v>
      </c>
      <c r="AA380" s="223">
        <f t="shared" ca="1" si="617"/>
        <v>5.3160604469077565E-3</v>
      </c>
      <c r="AB380" s="223">
        <f t="shared" ca="1" si="618"/>
        <v>8.0974954974673725E-3</v>
      </c>
      <c r="AC380" s="223">
        <f t="shared" ca="1" si="619"/>
        <v>9.149699067410498E-3</v>
      </c>
      <c r="AD380" s="223">
        <f t="shared" ca="1" si="620"/>
        <v>8.2479716138066286E-3</v>
      </c>
      <c r="AE380" s="223">
        <f t="shared" ca="1" si="621"/>
        <v>5.5848782946352517E-3</v>
      </c>
      <c r="AF380" s="223">
        <f t="shared" ca="1" si="622"/>
        <v>1.7291264101685065E-3</v>
      </c>
      <c r="AG380" s="223">
        <f t="shared" ca="1" si="623"/>
        <v>-2.4958828358322888E-3</v>
      </c>
      <c r="AH380" s="223">
        <f t="shared" ca="1" si="624"/>
        <v>-6.1878928139728635E-3</v>
      </c>
      <c r="AI380" s="223">
        <f t="shared" ca="1" si="625"/>
        <v>-8.5584696334350431E-3</v>
      </c>
      <c r="AJ380" s="223">
        <f t="shared" ca="1" si="626"/>
        <v>-9.1013733012832408E-3</v>
      </c>
      <c r="AK380" s="223">
        <f t="shared" ca="1" si="627"/>
        <v>-7.7006659804814397E-3</v>
      </c>
      <c r="AL380" s="223">
        <f t="shared" ca="1" si="628"/>
        <v>-4.6554706770279893E-3</v>
      </c>
      <c r="AM380" s="223">
        <f t="shared" ca="1" si="629"/>
        <v>-6.1609310396763903E-4</v>
      </c>
      <c r="AN380" s="223">
        <f t="shared" ca="1" si="630"/>
        <v>3.5548520125022621E-3</v>
      </c>
      <c r="AO380" s="223">
        <f t="shared" ca="1" si="631"/>
        <v>6.9666535134092437E-3</v>
      </c>
      <c r="AP380" s="223">
        <f t="shared" ca="1" si="632"/>
        <v>8.8907164198702357E-3</v>
      </c>
      <c r="AQ380" s="223">
        <f t="shared" ca="1" si="633"/>
        <v>8.916154409122929E-3</v>
      </c>
      <c r="AR380" s="223">
        <f t="shared" ca="1" si="634"/>
        <v>7.0375351630100544E-3</v>
      </c>
      <c r="AS380" s="223">
        <f t="shared" ca="1" si="635"/>
        <v>3.6560404471141219E-3</v>
      </c>
      <c r="AT380" s="223">
        <f t="shared" ca="1" si="636"/>
        <v>-5.0620681597798433E-4</v>
      </c>
      <c r="AU380" s="223">
        <f t="shared" ca="1" si="637"/>
        <v>-4.5603529060387763E-3</v>
      </c>
      <c r="AV380" s="223">
        <f t="shared" ca="1" si="638"/>
        <v>-7.6406292594248656E-3</v>
      </c>
      <c r="AW380" s="223">
        <f t="shared" ca="1" si="639"/>
        <v>-9.0892385558487936E-3</v>
      </c>
      <c r="AX380" s="223">
        <f t="shared" ca="1" si="640"/>
        <v>-8.5968282554698891E-3</v>
      </c>
      <c r="AY380" s="223">
        <f t="shared" ca="1" si="641"/>
        <v>-6.2685532661311168E-3</v>
      </c>
      <c r="AZ380" s="223">
        <f t="shared" ca="1" si="642"/>
        <v>-2.6016199658237481E-3</v>
      </c>
      <c r="BA380" s="223">
        <f t="shared" ca="1" si="643"/>
        <v>1.6208929142326567E-3</v>
      </c>
      <c r="BB380" s="223">
        <f t="shared" ca="1" si="644"/>
        <v>5.4972618470802027E-3</v>
      </c>
      <c r="BC380" s="223">
        <f t="shared" ca="1" si="645"/>
        <v>8.1996828294613102E-3</v>
      </c>
      <c r="BD380" s="223">
        <f t="shared" ca="1" si="646"/>
        <v>9.1510500836606921E-3</v>
      </c>
      <c r="BE380" s="223">
        <f t="shared" ca="1" si="647"/>
        <v>8.1481978029046484E-3</v>
      </c>
      <c r="BF380" s="223">
        <f t="shared" ca="1" si="648"/>
        <v>5.4052864933439894E-3</v>
      </c>
      <c r="BG380" s="223">
        <f t="shared" ca="1" si="649"/>
        <v>1.5080686986528391E-3</v>
      </c>
      <c r="BH380" s="223">
        <f t="shared" ca="1" si="650"/>
        <v>-2.7111992743259631E-3</v>
      </c>
      <c r="BI380" s="223">
        <f t="shared" ca="1" si="651"/>
        <v>-6.3514868530760351E-3</v>
      </c>
      <c r="BJ380" s="223">
        <f t="shared" ca="1" si="652"/>
        <v>-8.6354055374567272E-3</v>
      </c>
      <c r="BK380" s="223">
        <f t="shared" ca="1" si="653"/>
        <v>-9.0752213003933054E-3</v>
      </c>
      <c r="BL380" s="223">
        <f t="shared" ca="1" si="654"/>
        <v>-7.5770108710201999E-3</v>
      </c>
      <c r="BM380" s="223">
        <f t="shared" ca="1" si="655"/>
        <v>-4.4607191804423799E-3</v>
      </c>
      <c r="BN380" s="223">
        <f t="shared" ca="1" si="656"/>
        <v>-3.9183467453995664E-4</v>
      </c>
      <c r="BO380" s="223">
        <f t="shared" ca="1" si="657"/>
        <v>3.7607266737421296E-3</v>
      </c>
      <c r="BP380" s="223">
        <f t="shared" ca="1" si="658"/>
        <v>7.1101795848212768E-3</v>
      </c>
      <c r="BQ380" s="223">
        <f t="shared" ca="1" si="659"/>
        <v>8.9412437083110537E-3</v>
      </c>
      <c r="BR380" s="223">
        <f t="shared" ca="1" si="660"/>
        <v>8.8628927415286066E-3</v>
      </c>
      <c r="BS380" s="223">
        <f t="shared" ca="1" si="661"/>
        <v>6.891858642934341E-3</v>
      </c>
      <c r="BT380" s="223">
        <f t="shared" ca="1" si="662"/>
        <v>3.4490584990179963E-3</v>
      </c>
      <c r="BU380" s="223">
        <f t="shared" ca="1" si="663"/>
        <v>-7.3029290779876499E-4</v>
      </c>
      <c r="BV380" s="223">
        <f t="shared" ca="1" si="664"/>
        <v>-4.7536892434911528E-3</v>
      </c>
      <c r="BW380" s="223">
        <f t="shared" ca="1" si="665"/>
        <v>-7.7619285974372659E-3</v>
      </c>
      <c r="BX380" s="223">
        <f t="shared" ca="1" si="666"/>
        <v>-9.1125972512596624E-3</v>
      </c>
      <c r="BY380" s="223">
        <f t="shared" ca="1" si="667"/>
        <v>-8.5172580262278773E-3</v>
      </c>
      <c r="BZ380" s="223">
        <f t="shared" ca="1" si="668"/>
        <v>-6.1030464458989228E-3</v>
      </c>
      <c r="CA380" s="223">
        <f t="shared" ca="1" si="669"/>
        <v>-2.3855207673758034E-3</v>
      </c>
      <c r="CB380" s="223">
        <f t="shared" ca="1" si="670"/>
        <v>1.8414362050456379E-3</v>
      </c>
      <c r="CC380" s="223">
        <f t="shared" ca="1" si="671"/>
        <v>5.6751519022718282E-3</v>
      </c>
      <c r="CD380" s="223">
        <f t="shared" ca="1" si="672"/>
        <v>8.2969309791246729E-3</v>
      </c>
      <c r="CE380" s="223">
        <f t="shared" ca="1" si="673"/>
        <v>9.1468888495202932E-3</v>
      </c>
      <c r="CF380" s="223">
        <f t="shared" ca="1" si="674"/>
        <v>8.0435158223269628E-3</v>
      </c>
      <c r="CG380" s="223">
        <f t="shared" ca="1" si="675"/>
        <v>5.2224387495858572E-3</v>
      </c>
      <c r="CH380" s="223">
        <f t="shared" ca="1" si="676"/>
        <v>1.2861025829433922E-3</v>
      </c>
      <c r="CI380" s="223">
        <f t="shared" ca="1" si="677"/>
        <v>-2.9248825877550857E-3</v>
      </c>
      <c r="CJ380" s="223">
        <f t="shared" ca="1" si="678"/>
        <v>-6.5112549939963273E-3</v>
      </c>
      <c r="CK380" s="223">
        <f t="shared" ca="1" si="679"/>
        <v>-8.7071397960812764E-3</v>
      </c>
      <c r="CL380" s="223">
        <f t="shared" ca="1" si="680"/>
        <v>-9.0436027255363979E-3</v>
      </c>
      <c r="CM380" s="223">
        <f t="shared" ca="1" si="681"/>
        <v>-7.4487916535329428E-3</v>
      </c>
      <c r="CN380" s="223">
        <f t="shared" ca="1" si="682"/>
        <v>-4.263280713419507E-3</v>
      </c>
      <c r="CO380" s="223">
        <f t="shared" ca="1" si="683"/>
        <v>-1.6734021855597386E-4</v>
      </c>
      <c r="CP380" s="223">
        <f t="shared" ca="1" si="684"/>
        <v>3.9643360138563776E-3</v>
      </c>
      <c r="CQ380" s="223">
        <f t="shared" ca="1" si="685"/>
        <v>7.2494227499181321E-3</v>
      </c>
      <c r="CR380" s="223">
        <f t="shared" ca="1" si="686"/>
        <v>8.9863851258766159E-3</v>
      </c>
      <c r="CS380" s="223">
        <f t="shared" ca="1" si="687"/>
        <v>8.8042923987516827E-3</v>
      </c>
      <c r="CT380" s="223">
        <f t="shared" ca="1" si="688"/>
        <v>6.742030724915294E-3</v>
      </c>
      <c r="CU380" s="223">
        <f t="shared" ca="1" si="689"/>
        <v>3.2399989670506375E-3</v>
      </c>
      <c r="CV380" s="223">
        <f t="shared" ca="1" si="690"/>
        <v>-9.5393909847929764E-4</v>
      </c>
      <c r="CW380" s="223">
        <f t="shared" ca="1" si="691"/>
        <v>-4.9441621362951403E-3</v>
      </c>
      <c r="CX380" s="223">
        <f t="shared" ca="1" si="692"/>
        <v>-7.8785524398998098E-3</v>
      </c>
      <c r="CY380" s="223">
        <f t="shared" ca="1" si="693"/>
        <v>-9.1304668588283247E-3</v>
      </c>
      <c r="CZ380" s="223">
        <f t="shared" ca="1" si="694"/>
        <v>-8.4325573192316813E-3</v>
      </c>
      <c r="DA380" s="223">
        <f t="shared" ca="1" si="695"/>
        <v>-5.9338633786953738E-3</v>
      </c>
      <c r="DB380" s="223">
        <f t="shared" ca="1" si="696"/>
        <v>-2.1679846204179904E-3</v>
      </c>
      <c r="DC380" s="223">
        <f t="shared" ca="1" si="697"/>
        <v>2.060870283544403E-3</v>
      </c>
      <c r="DD380" s="223">
        <f t="shared" ca="1" si="698"/>
        <v>5.8496234581651482E-3</v>
      </c>
      <c r="DE380" s="223">
        <f t="shared" ca="1" si="699"/>
        <v>8.3891813678084546E-3</v>
      </c>
      <c r="DF380" s="223">
        <f t="shared" ca="1" si="700"/>
        <v>9.137217871561144E-3</v>
      </c>
      <c r="DG380" s="223">
        <f t="shared" ca="1" si="701"/>
        <v>7.9339887285843052E-3</v>
      </c>
      <c r="DH380" s="223">
        <f t="shared" ca="1" si="702"/>
        <v>5.0364452040044848E-3</v>
      </c>
      <c r="DI380" s="223">
        <f t="shared" ca="1" si="703"/>
        <v>1.0633617671285175E-3</v>
      </c>
      <c r="DJ380" s="223">
        <f t="shared" ca="1" si="704"/>
        <v>-3.1368040612816872E-3</v>
      </c>
      <c r="DK380" s="223">
        <f t="shared" ca="1" si="705"/>
        <v>-6.6671009983796988E-3</v>
      </c>
      <c r="DL380" s="223">
        <f t="shared" ca="1" si="706"/>
        <v>-8.7736291992735749E-3</v>
      </c>
      <c r="DM380" s="223">
        <f t="shared" ca="1" si="707"/>
        <v>-9.0065366225597198E-3</v>
      </c>
      <c r="DN380" s="223">
        <f t="shared" ca="1" si="708"/>
        <v>-7.3160855624818787E-3</v>
      </c>
      <c r="DO380" s="223">
        <f t="shared" ca="1" si="709"/>
        <v>-4.0632742055091752E-3</v>
      </c>
      <c r="DP380" s="223">
        <f t="shared" ca="1" si="710"/>
        <v>5.7255036918445711E-5</v>
      </c>
      <c r="DQ380" s="223">
        <f t="shared" ca="1" si="711"/>
        <v>4.1655573861919797E-3</v>
      </c>
      <c r="DR380" s="223">
        <f t="shared" ca="1" si="712"/>
        <v>7.3842991338238535E-3</v>
      </c>
      <c r="DS380" s="223">
        <f t="shared" ca="1" si="713"/>
        <v>9.0261134810649454E-3</v>
      </c>
      <c r="DT380" s="223">
        <f t="shared" ca="1" si="714"/>
        <v>8.7403886794474653E-3</v>
      </c>
      <c r="DU380" s="223">
        <f t="shared" ca="1" si="715"/>
        <v>6.5881416596883704E-3</v>
      </c>
      <c r="DV380" s="223">
        <f t="shared" ca="1" si="716"/>
        <v>3.0289877808569532E-3</v>
      </c>
      <c r="DW380" s="223">
        <f t="shared" ca="1" si="717"/>
        <v>-1.1770106719169551E-3</v>
      </c>
      <c r="DX380" s="223">
        <f t="shared" ca="1" si="718"/>
        <v>-5.1316568507023264E-3</v>
      </c>
      <c r="DY380" s="223">
        <f t="shared" ca="1" si="719"/>
        <v>-7.9904305369706084E-3</v>
      </c>
      <c r="DZ380" s="223">
        <f t="shared" ca="1" si="720"/>
        <v>-9.1428366145713813E-3</v>
      </c>
      <c r="EA380" s="223">
        <f t="shared" ca="1" si="721"/>
        <v>-8.3427771550199838E-3</v>
      </c>
      <c r="EB380" s="223">
        <f t="shared" ca="1" si="722"/>
        <v>-5.7611059740738917E-3</v>
      </c>
      <c r="EC380" s="223">
        <f t="shared" ca="1" si="723"/>
        <v>-1.9491425605909418E-3</v>
      </c>
      <c r="ED380" s="223">
        <f t="shared" ca="1" si="724"/>
        <v>2.2790629708453278E-3</v>
      </c>
      <c r="EE380" s="223">
        <f t="shared" ca="1" si="725"/>
        <v>6.0205714196187293E-3</v>
      </c>
      <c r="EF380" s="223">
        <f t="shared" ca="1" si="726"/>
        <v>8.4763784273279401E-3</v>
      </c>
      <c r="EG380" s="223">
        <f t="shared" ca="1" si="727"/>
        <v>9.1220429752187551E-3</v>
      </c>
      <c r="EH380" s="223">
        <f t="shared" ca="1" si="728"/>
        <v>7.8196824967025295E-3</v>
      </c>
      <c r="EI380" s="223">
        <f t="shared" ca="1" si="729"/>
        <v>4.8474178921570901E-3</v>
      </c>
      <c r="EJ380" s="223">
        <f t="shared" ca="1" si="730"/>
        <v>8.3998042194671774E-4</v>
      </c>
      <c r="EK380" s="223">
        <f t="shared" ca="1" si="731"/>
        <v>-3.346836041334492E-3</v>
      </c>
      <c r="EL380" s="223">
        <f t="shared" ca="1" si="732"/>
        <v>-6.8189309904206526E-3</v>
      </c>
      <c r="EM380" s="223">
        <f t="shared" ca="1" si="733"/>
        <v>-8.8348336963033746E-3</v>
      </c>
      <c r="EN380" s="223">
        <f t="shared" ca="1" si="734"/>
        <v>-8.9640453186977109E-3</v>
      </c>
      <c r="EO380" s="223">
        <f t="shared" ca="1" si="735"/>
        <v>-7.1789725350539964E-3</v>
      </c>
      <c r="EP380" s="223">
        <f t="shared" ca="1" si="736"/>
        <v>-3.8608201331530529E-3</v>
      </c>
      <c r="EQ380" s="223">
        <f t="shared" ca="1" si="737"/>
        <v>2.8181580409946489E-4</v>
      </c>
      <c r="ER380" s="223">
        <f t="shared" ca="1" si="738"/>
        <v>4.3642695825183622E-3</v>
      </c>
      <c r="ES380" s="223">
        <f t="shared" ca="1" si="739"/>
        <v>7.5147274920480504E-3</v>
      </c>
      <c r="ET380" s="223">
        <f t="shared" ca="1" si="740"/>
        <v>9.0604048430004032E-3</v>
      </c>
      <c r="EU380" s="223">
        <f t="shared" ca="1" si="741"/>
        <v>8.6712200768269358E-3</v>
      </c>
      <c r="EV380" s="223">
        <f t="shared" ca="1" si="742"/>
        <v>6.4302841442720887E-3</v>
      </c>
      <c r="EW380" s="223">
        <f t="shared" ca="1" si="743"/>
        <v>2.8161520456852296E-3</v>
      </c>
      <c r="EX380" s="223">
        <f t="shared" ca="1" si="744"/>
        <v>-1.3993732581371781E-3</v>
      </c>
      <c r="EY380" s="223">
        <f t="shared" ca="1" si="745"/>
        <v>-5.3160604469076602E-3</v>
      </c>
      <c r="EZ380" s="223">
        <f t="shared" ca="1" si="746"/>
        <v>-8.0974954974673465E-3</v>
      </c>
      <c r="FA380" s="223">
        <f t="shared" ca="1" si="747"/>
        <v>-9.1496990674104998E-3</v>
      </c>
      <c r="FB380" s="223">
        <f t="shared" ca="1" si="748"/>
        <v>-8.2479716138066581E-3</v>
      </c>
      <c r="FC380" s="223">
        <f t="shared" ca="1" si="749"/>
        <v>-5.5848782946352551E-3</v>
      </c>
      <c r="FD380" s="223">
        <f t="shared" ca="1" si="750"/>
        <v>-1.7291264101685915E-3</v>
      </c>
      <c r="FE380" s="223">
        <f t="shared" ca="1" si="751"/>
        <v>2.4958828358322689E-3</v>
      </c>
      <c r="FF380" s="223">
        <f t="shared" ca="1" si="752"/>
        <v>6.1878928139727993E-3</v>
      </c>
      <c r="FG380" s="223">
        <f t="shared" ca="1" si="753"/>
        <v>8.558469633435031E-3</v>
      </c>
      <c r="FH380" s="223">
        <f t="shared" ca="1" si="754"/>
        <v>9.1013733012832512E-3</v>
      </c>
      <c r="FI380" s="223">
        <f t="shared" ca="1" si="755"/>
        <v>7.7006659804814675E-3</v>
      </c>
      <c r="FJ380" s="223">
        <f t="shared" ca="1" si="756"/>
        <v>4.6554706770279789E-3</v>
      </c>
      <c r="FK380" s="223">
        <f t="shared" ca="1" si="757"/>
        <v>6.1609310396769281E-4</v>
      </c>
      <c r="FL380" s="223">
        <f t="shared" ca="1" si="758"/>
        <v>-3.5548520125022577E-3</v>
      </c>
      <c r="FM380" s="223">
        <f t="shared" ca="1" si="759"/>
        <v>-6.9666535134091882E-3</v>
      </c>
      <c r="FN380" s="223">
        <f t="shared" ca="1" si="760"/>
        <v>-8.8907164198702322E-3</v>
      </c>
      <c r="FO380" s="223">
        <f t="shared" ca="1" si="761"/>
        <v>-8.9161544091229498E-3</v>
      </c>
      <c r="FP380" s="223">
        <f t="shared" ca="1" si="762"/>
        <v>-7.0375351630100683E-3</v>
      </c>
      <c r="FQ380" s="223">
        <f t="shared" ca="1" si="763"/>
        <v>-3.6560404471142009E-3</v>
      </c>
      <c r="FR380" s="223">
        <f t="shared" ca="1" si="764"/>
        <v>5.0620681597793055E-4</v>
      </c>
      <c r="FS380" s="223">
        <f t="shared" ca="1" si="765"/>
        <v>4.5603529060386731E-3</v>
      </c>
      <c r="FT380" s="223">
        <f t="shared" ca="1" si="766"/>
        <v>7.6406292594248353E-3</v>
      </c>
      <c r="FU380" s="223">
        <f t="shared" ca="1" si="767"/>
        <v>9.0892385558487953E-3</v>
      </c>
      <c r="FV380" s="223">
        <f t="shared" ca="1" si="768"/>
        <v>8.5968282554699082E-3</v>
      </c>
      <c r="FW380" s="223">
        <f t="shared" ca="1" si="769"/>
        <v>6.268553266131109E-3</v>
      </c>
      <c r="FX380" s="223">
        <f t="shared" ca="1" si="770"/>
        <v>2.6016199658238314E-3</v>
      </c>
      <c r="FY380" s="223">
        <f t="shared" ca="1" si="771"/>
        <v>-1.6208929142326354E-3</v>
      </c>
      <c r="FZ380" s="223">
        <f t="shared" ca="1" si="772"/>
        <v>-5.4972618470801333E-3</v>
      </c>
      <c r="GA380" s="223">
        <f t="shared" ca="1" si="773"/>
        <v>-8.1996828294613015E-3</v>
      </c>
      <c r="GB380" s="223">
        <f t="shared" ca="1" si="774"/>
        <v>-9.1510500836606938E-3</v>
      </c>
      <c r="GC380" s="223">
        <f t="shared" ca="1" si="775"/>
        <v>-8.1481978029046727E-3</v>
      </c>
      <c r="GD380" s="223">
        <f t="shared" ca="1" si="776"/>
        <v>-5.4052864933440848E-3</v>
      </c>
      <c r="GE380" s="223">
        <f t="shared" ca="1" si="777"/>
        <v>-1.508068698652892E-3</v>
      </c>
      <c r="GF380" s="223">
        <f t="shared" ca="1" si="778"/>
        <v>2.7111992743259743E-3</v>
      </c>
      <c r="GG380" s="223">
        <f t="shared" ca="1" si="779"/>
        <v>6.3514868530759969E-3</v>
      </c>
      <c r="GH380" s="223">
        <f t="shared" ca="1" si="780"/>
        <v>8.6354055374567324E-3</v>
      </c>
      <c r="GI380" s="223">
        <f t="shared" ca="1" si="781"/>
        <v>9.0752213003933175E-3</v>
      </c>
      <c r="GJ380" s="223">
        <f t="shared" ca="1" si="782"/>
        <v>7.5770108710202112E-3</v>
      </c>
      <c r="GK380" s="223">
        <f t="shared" ca="1" si="783"/>
        <v>4.4607191804424563E-3</v>
      </c>
      <c r="GL380" s="223">
        <f t="shared" ca="1" si="784"/>
        <v>3.9183467453997832E-4</v>
      </c>
      <c r="GM380" s="223">
        <f t="shared" ca="1" si="785"/>
        <v>-3.7607266737420507E-3</v>
      </c>
      <c r="GN380" s="223">
        <f t="shared" ca="1" si="786"/>
        <v>-7.1101795848212421E-3</v>
      </c>
      <c r="GO380" s="223">
        <f t="shared" ca="1" si="787"/>
        <v>-8.9412437083110259E-3</v>
      </c>
      <c r="GP380" s="223">
        <f t="shared" ca="1" si="788"/>
        <v>-8.8628927415286204E-3</v>
      </c>
      <c r="GQ380" s="223">
        <f t="shared" ca="1" si="789"/>
        <v>-6.8918586429343332E-3</v>
      </c>
      <c r="GR380" s="223">
        <f t="shared" ca="1" si="790"/>
        <v>-3.4490584990180466E-3</v>
      </c>
      <c r="GS380" s="223">
        <f t="shared" ca="1" si="791"/>
        <v>7.302929077987433E-4</v>
      </c>
      <c r="GT380" s="223">
        <f t="shared" ca="1" si="792"/>
        <v>4.7536892434910782E-3</v>
      </c>
      <c r="GU380" s="223">
        <f t="shared" ca="1" si="793"/>
        <v>7.7619285974372711E-3</v>
      </c>
      <c r="GV380" s="223">
        <f t="shared" ca="1" si="794"/>
        <v>9.112597251259652E-3</v>
      </c>
      <c r="GW380" s="223">
        <f t="shared" ca="1" si="795"/>
        <v>8.5172580262278964E-3</v>
      </c>
      <c r="GX380" s="223">
        <f t="shared" ca="1" si="796"/>
        <v>6.1030464458990113E-3</v>
      </c>
      <c r="GY380" s="223">
        <f t="shared" ca="1" si="797"/>
        <v>2.385520767375855E-3</v>
      </c>
      <c r="GZ380" s="223">
        <f t="shared" ca="1" si="798"/>
        <v>-1.8414362050455217E-3</v>
      </c>
      <c r="HA380" s="223">
        <f t="shared" ca="1" si="799"/>
        <v>-5.6751519022717866E-3</v>
      </c>
      <c r="HB380" s="223">
        <f t="shared" ca="1" si="800"/>
        <v>-8.2969309791246764E-3</v>
      </c>
      <c r="HC380" s="223">
        <f t="shared" ca="1" si="801"/>
        <v>-9.1468888495202932E-3</v>
      </c>
      <c r="HD380" s="223">
        <f t="shared" ca="1" si="802"/>
        <v>-8.0435158223269576E-3</v>
      </c>
      <c r="HE380" s="223">
        <f t="shared" ca="1" si="803"/>
        <v>-5.2224387495859014E-3</v>
      </c>
      <c r="HF380" s="223">
        <f t="shared" ca="1" si="804"/>
        <v>-1.2861025829434456E-3</v>
      </c>
      <c r="HG380" s="223">
        <f t="shared" ca="1" si="805"/>
        <v>2.9248825877549733E-3</v>
      </c>
      <c r="HH380" s="223">
        <f t="shared" ca="1" si="806"/>
        <v>6.5112549939962891E-3</v>
      </c>
      <c r="HI380" s="223">
        <f t="shared" ca="1" si="807"/>
        <v>8.70713979608124E-3</v>
      </c>
      <c r="HJ380" s="223">
        <f t="shared" ca="1" si="808"/>
        <v>9.0436027255364083E-3</v>
      </c>
      <c r="HK380" s="223">
        <f t="shared" ca="1" si="809"/>
        <v>7.4487916535330122E-3</v>
      </c>
      <c r="HL380" s="223">
        <f t="shared" ca="1" si="810"/>
        <v>4.2632807134195547E-3</v>
      </c>
      <c r="HM380" s="223">
        <f t="shared" ca="1" si="811"/>
        <v>1.6734021855596302E-4</v>
      </c>
      <c r="HN380" s="223">
        <f t="shared" ca="1" si="812"/>
        <v>-3.964336013856329E-3</v>
      </c>
      <c r="HO380" s="223">
        <f t="shared" ca="1" si="813"/>
        <v>-7.249422749918139E-3</v>
      </c>
      <c r="HP380" s="223">
        <f t="shared" ca="1" si="814"/>
        <v>-8.9863851258766055E-3</v>
      </c>
      <c r="HQ380" s="223">
        <f t="shared" ca="1" si="815"/>
        <v>-8.8042923987516966E-3</v>
      </c>
      <c r="HR380" s="223">
        <f t="shared" ca="1" si="816"/>
        <v>-6.7420307249153755E-3</v>
      </c>
      <c r="HS380" s="223">
        <f t="shared" ca="1" si="817"/>
        <v>-3.2399989670506887E-3</v>
      </c>
      <c r="HT380" s="223">
        <f t="shared" ca="1" si="818"/>
        <v>9.5393909847917967E-4</v>
      </c>
      <c r="HU380" s="223">
        <f t="shared" ca="1" si="819"/>
        <v>4.9441621362950943E-3</v>
      </c>
      <c r="HV380" s="223">
        <f t="shared" ca="1" si="820"/>
        <v>7.878552439899749E-3</v>
      </c>
      <c r="HW380" s="223">
        <f t="shared" ca="1" si="821"/>
        <v>9.130466858828323E-3</v>
      </c>
      <c r="HX380" s="223">
        <f t="shared" ca="1" si="822"/>
        <v>8.4325573192316778E-3</v>
      </c>
      <c r="HY380" s="223">
        <f t="shared" ca="1" si="823"/>
        <v>5.9338633786954137E-3</v>
      </c>
      <c r="HZ380" s="223">
        <f t="shared" ca="1" si="824"/>
        <v>2.1679846204179795E-3</v>
      </c>
      <c r="IA380" s="223">
        <f t="shared" ca="1" si="825"/>
        <v>-2.0608702835443506E-3</v>
      </c>
      <c r="IB380" s="223">
        <f t="shared" ca="1" si="826"/>
        <v>-5.8496234581651065E-3</v>
      </c>
      <c r="IC380" s="223">
        <f t="shared" ca="1" si="827"/>
        <v>-8.389181367808406E-3</v>
      </c>
      <c r="ID380" s="223">
        <f t="shared" ca="1" si="828"/>
        <v>-9.1372178715611475E-3</v>
      </c>
      <c r="IE380" s="223">
        <f t="shared" ca="1" si="829"/>
        <v>3.3879827895443816E-3</v>
      </c>
      <c r="IF380" s="223">
        <f t="shared" ca="1" si="830"/>
        <v>-5.0364452040045291E-3</v>
      </c>
      <c r="IG380" s="223">
        <f t="shared" ca="1" si="831"/>
        <v>-1.0633617671285058E-3</v>
      </c>
      <c r="IH380" s="223">
        <f t="shared" ca="1" si="832"/>
        <v>3.136804061281636E-3</v>
      </c>
      <c r="II380" s="223">
        <f t="shared" ca="1" si="833"/>
        <v>6.6671009983797058E-3</v>
      </c>
      <c r="IJ380" s="223">
        <f t="shared" ca="1" si="834"/>
        <v>8.7736291992735593E-3</v>
      </c>
      <c r="IK380" s="223">
        <f t="shared" ca="1" si="835"/>
        <v>9.0065366225597198E-3</v>
      </c>
      <c r="IL380" s="223">
        <f t="shared" ca="1" si="836"/>
        <v>7.31608556248191E-3</v>
      </c>
      <c r="IM380" s="223">
        <f t="shared" ca="1" si="837"/>
        <v>4.0632742055092229E-3</v>
      </c>
      <c r="IN380" s="223">
        <f t="shared" ca="1" si="838"/>
        <v>-5.7255036918327316E-5</v>
      </c>
      <c r="IO380" s="223">
        <f t="shared" ca="1" si="839"/>
        <v>-4.1655573861919312E-3</v>
      </c>
      <c r="IP380" s="223">
        <f t="shared" ca="1" si="840"/>
        <v>-7.3842991338237841E-3</v>
      </c>
      <c r="IQ380" s="223">
        <f t="shared" ca="1" si="841"/>
        <v>-9.0261134810649367E-3</v>
      </c>
      <c r="IR380" s="223">
        <f t="shared" ca="1" si="842"/>
        <v>-8.7403886794474618E-3</v>
      </c>
      <c r="IS380" s="223">
        <f t="shared" ca="1" si="843"/>
        <v>-6.5881416596884085E-3</v>
      </c>
      <c r="IT380" s="223">
        <f t="shared" ca="1" si="844"/>
        <v>-3.0289877808569428E-3</v>
      </c>
      <c r="IU380" s="223">
        <f t="shared" ca="1" si="845"/>
        <v>1.1770106719169019E-3</v>
      </c>
      <c r="IV380" s="223">
        <f t="shared" ca="1" si="846"/>
        <v>5.131656850702335E-3</v>
      </c>
      <c r="IW380" s="223">
        <f t="shared" ca="1" si="847"/>
        <v>7.9904305369705511E-3</v>
      </c>
      <c r="IX380" s="223">
        <f t="shared" ca="1" si="848"/>
        <v>9.1428366145713796E-3</v>
      </c>
      <c r="IY380" s="223">
        <f t="shared" ca="1" si="849"/>
        <v>8.3427771550200307E-3</v>
      </c>
      <c r="IZ380" s="223">
        <f t="shared" ca="1" si="850"/>
        <v>5.7611059740739334E-3</v>
      </c>
      <c r="JA380" s="223">
        <f t="shared" ca="1" si="851"/>
        <v>1.9491425605910584E-3</v>
      </c>
      <c r="JB380" s="223">
        <f t="shared" ca="1" si="852"/>
        <v>-2.2790629708452758E-3</v>
      </c>
    </row>
    <row r="381" spans="2:262">
      <c r="B381" s="230">
        <v>20</v>
      </c>
      <c r="C381" s="229">
        <f t="shared" si="853"/>
        <v>3.9062500000000008E-4</v>
      </c>
      <c r="D381" s="226">
        <f t="shared" ca="1" si="597"/>
        <v>24.424044465153091</v>
      </c>
      <c r="E381" s="225">
        <f ca="1">Z361</f>
        <v>0.42404446515309124</v>
      </c>
      <c r="F381" s="224">
        <v>20</v>
      </c>
      <c r="G381" s="223">
        <f t="shared" ca="1" si="854"/>
        <v>-8.322832252285504E-4</v>
      </c>
      <c r="H381" s="223">
        <f t="shared" ca="1" si="598"/>
        <v>-1.1934990880908777E-3</v>
      </c>
      <c r="I381" s="223">
        <f t="shared" ca="1" si="599"/>
        <v>-1.2728612243068809E-3</v>
      </c>
      <c r="J381" s="223">
        <f t="shared" ca="1" si="600"/>
        <v>-1.0516276724705613E-3</v>
      </c>
      <c r="K381" s="223">
        <f t="shared" ca="1" si="601"/>
        <v>-5.8204438875102962E-4</v>
      </c>
      <c r="L381" s="223">
        <f t="shared" ca="1" si="602"/>
        <v>2.4993026002213901E-5</v>
      </c>
      <c r="M381" s="223">
        <f t="shared" ca="1" si="603"/>
        <v>6.2612815093455771E-4</v>
      </c>
      <c r="N381" s="223">
        <f t="shared" ca="1" si="604"/>
        <v>1.0793984350303916E-3</v>
      </c>
      <c r="O381" s="223">
        <f t="shared" ca="1" si="605"/>
        <v>1.2777607141807197E-3</v>
      </c>
      <c r="P381" s="223">
        <f t="shared" ca="1" si="606"/>
        <v>1.1743702541394429E-3</v>
      </c>
      <c r="Q381" s="223">
        <f t="shared" ca="1" si="607"/>
        <v>7.9364348450679343E-4</v>
      </c>
      <c r="R381" s="223">
        <f t="shared" ca="1" si="608"/>
        <v>2.2549187645668888E-4</v>
      </c>
      <c r="S381" s="223">
        <f t="shared" ca="1" si="609"/>
        <v>-3.9591132293686213E-4</v>
      </c>
      <c r="T381" s="223">
        <f t="shared" ca="1" si="610"/>
        <v>-9.2381710544530348E-4</v>
      </c>
      <c r="U381" s="223">
        <f t="shared" ca="1" si="611"/>
        <v>-1.2335565763850573E-3</v>
      </c>
      <c r="V381" s="223">
        <f t="shared" ca="1" si="612"/>
        <v>-1.251982445536172E-3</v>
      </c>
      <c r="W381" s="223">
        <f t="shared" ca="1" si="613"/>
        <v>-9.7474330623335565E-4</v>
      </c>
      <c r="X381" s="223">
        <f t="shared" ca="1" si="614"/>
        <v>-4.6731125256066123E-4</v>
      </c>
      <c r="Y381" s="223">
        <f t="shared" ca="1" si="615"/>
        <v>1.5047984482833196E-4</v>
      </c>
      <c r="Z381" s="223">
        <f t="shared" ca="1" si="616"/>
        <v>7.3273400258055477E-4</v>
      </c>
      <c r="AA381" s="223">
        <f t="shared" ca="1" si="617"/>
        <v>1.1419475511454155E-3</v>
      </c>
      <c r="AB381" s="223">
        <f t="shared" ca="1" si="618"/>
        <v>1.2814816536707904E-3</v>
      </c>
      <c r="AC381" s="223">
        <f t="shared" ca="1" si="619"/>
        <v>1.1183842893437127E-3</v>
      </c>
      <c r="AD381" s="223">
        <f t="shared" ca="1" si="620"/>
        <v>6.9117211929989894E-4</v>
      </c>
      <c r="AE381" s="223">
        <f t="shared" ca="1" si="621"/>
        <v>1.0073448932688403E-4</v>
      </c>
      <c r="AF381" s="223">
        <f t="shared" ca="1" si="622"/>
        <v>-5.1349234291859602E-4</v>
      </c>
      <c r="AG381" s="223">
        <f t="shared" ca="1" si="623"/>
        <v>-1.0064541219268188E-3</v>
      </c>
      <c r="AH381" s="223">
        <f t="shared" ca="1" si="624"/>
        <v>-1.2617342405180307E-3</v>
      </c>
      <c r="AI381" s="223">
        <f t="shared" ca="1" si="625"/>
        <v>-1.2190463914117274E-3</v>
      </c>
      <c r="AJ381" s="223">
        <f t="shared" ca="1" si="626"/>
        <v>-8.8847162910822976E-4</v>
      </c>
      <c r="AK381" s="223">
        <f t="shared" ca="1" si="627"/>
        <v>-3.4807765354981813E-4</v>
      </c>
      <c r="AL381" s="223">
        <f t="shared" ca="1" si="628"/>
        <v>2.7451746048810126E-4</v>
      </c>
      <c r="AM381" s="223">
        <f t="shared" ca="1" si="629"/>
        <v>8.3228322522854812E-4</v>
      </c>
      <c r="AN381" s="223">
        <f t="shared" ca="1" si="630"/>
        <v>1.1934990880908777E-3</v>
      </c>
      <c r="AO381" s="223">
        <f t="shared" ca="1" si="631"/>
        <v>1.2728612243068811E-3</v>
      </c>
      <c r="AP381" s="223">
        <f t="shared" ca="1" si="632"/>
        <v>1.0516276724705615E-3</v>
      </c>
      <c r="AQ381" s="223">
        <f t="shared" ca="1" si="633"/>
        <v>5.8204438875103189E-4</v>
      </c>
      <c r="AR381" s="223">
        <f t="shared" ca="1" si="634"/>
        <v>-2.4993026002214226E-5</v>
      </c>
      <c r="AS381" s="223">
        <f t="shared" ca="1" si="635"/>
        <v>-6.2612815093455597E-4</v>
      </c>
      <c r="AT381" s="223">
        <f t="shared" ca="1" si="636"/>
        <v>-1.0793984350303918E-3</v>
      </c>
      <c r="AU381" s="223">
        <f t="shared" ca="1" si="637"/>
        <v>-1.2777607141807193E-3</v>
      </c>
      <c r="AV381" s="223">
        <f t="shared" ca="1" si="638"/>
        <v>-1.1743702541394429E-3</v>
      </c>
      <c r="AW381" s="223">
        <f t="shared" ca="1" si="639"/>
        <v>-7.9364348450679505E-4</v>
      </c>
      <c r="AX381" s="223">
        <f t="shared" ca="1" si="640"/>
        <v>-2.2549187645668742E-4</v>
      </c>
      <c r="AY381" s="223">
        <f t="shared" ca="1" si="641"/>
        <v>3.9591132293686137E-4</v>
      </c>
      <c r="AZ381" s="223">
        <f t="shared" ca="1" si="642"/>
        <v>9.2381710544530457E-4</v>
      </c>
      <c r="BA381" s="223">
        <f t="shared" ca="1" si="643"/>
        <v>1.2335565763850571E-3</v>
      </c>
      <c r="BB381" s="223">
        <f t="shared" ca="1" si="644"/>
        <v>1.2519824455361726E-3</v>
      </c>
      <c r="BC381" s="223">
        <f t="shared" ca="1" si="645"/>
        <v>9.7474330623335598E-4</v>
      </c>
      <c r="BD381" s="223">
        <f t="shared" ca="1" si="646"/>
        <v>4.673112525606641E-4</v>
      </c>
      <c r="BE381" s="223">
        <f t="shared" ca="1" si="647"/>
        <v>-1.5047984482833115E-4</v>
      </c>
      <c r="BF381" s="223">
        <f t="shared" ca="1" si="648"/>
        <v>-7.3273400258055228E-4</v>
      </c>
      <c r="BG381" s="223">
        <f t="shared" ca="1" si="649"/>
        <v>-1.141947551145415E-3</v>
      </c>
      <c r="BH381" s="223">
        <f t="shared" ca="1" si="650"/>
        <v>-1.2814816536707904E-3</v>
      </c>
      <c r="BI381" s="223">
        <f t="shared" ca="1" si="651"/>
        <v>-1.1183842893437131E-3</v>
      </c>
      <c r="BJ381" s="223">
        <f t="shared" ca="1" si="652"/>
        <v>-6.911721192998997E-4</v>
      </c>
      <c r="BK381" s="223">
        <f t="shared" ca="1" si="653"/>
        <v>-1.0073448932688256E-4</v>
      </c>
      <c r="BL381" s="223">
        <f t="shared" ca="1" si="654"/>
        <v>5.1349234291859537E-4</v>
      </c>
      <c r="BM381" s="223">
        <f t="shared" ca="1" si="655"/>
        <v>1.0064541219268197E-3</v>
      </c>
      <c r="BN381" s="223">
        <f t="shared" ca="1" si="656"/>
        <v>1.2617342405180307E-3</v>
      </c>
      <c r="BO381" s="223">
        <f t="shared" ca="1" si="657"/>
        <v>1.2190463914117269E-3</v>
      </c>
      <c r="BP381" s="223">
        <f t="shared" ca="1" si="658"/>
        <v>8.884716291082303E-4</v>
      </c>
      <c r="BQ381" s="223">
        <f t="shared" ca="1" si="659"/>
        <v>3.4807765354981672E-4</v>
      </c>
      <c r="BR381" s="223">
        <f t="shared" ca="1" si="660"/>
        <v>-2.7451746048810051E-4</v>
      </c>
      <c r="BS381" s="223">
        <f t="shared" ca="1" si="661"/>
        <v>-8.3228322522854747E-4</v>
      </c>
      <c r="BT381" s="223">
        <f t="shared" ca="1" si="662"/>
        <v>-1.1934990880908755E-3</v>
      </c>
      <c r="BU381" s="223">
        <f t="shared" ca="1" si="663"/>
        <v>-1.2728612243068811E-3</v>
      </c>
      <c r="BV381" s="223">
        <f t="shared" ca="1" si="664"/>
        <v>-1.0516276724705619E-3</v>
      </c>
      <c r="BW381" s="223">
        <f t="shared" ca="1" si="665"/>
        <v>-5.8204438875102853E-4</v>
      </c>
      <c r="BX381" s="223">
        <f t="shared" ca="1" si="666"/>
        <v>2.4993026002208913E-5</v>
      </c>
      <c r="BY381" s="223">
        <f t="shared" ca="1" si="667"/>
        <v>6.2612815093455532E-4</v>
      </c>
      <c r="BZ381" s="223">
        <f t="shared" ca="1" si="668"/>
        <v>1.0793984350303913E-3</v>
      </c>
      <c r="CA381" s="223">
        <f t="shared" ca="1" si="669"/>
        <v>1.2777607141807197E-3</v>
      </c>
      <c r="CB381" s="223">
        <f t="shared" ca="1" si="670"/>
        <v>1.174370254139445E-3</v>
      </c>
      <c r="CC381" s="223">
        <f t="shared" ca="1" si="671"/>
        <v>7.936434845067956E-4</v>
      </c>
      <c r="CD381" s="223">
        <f t="shared" ca="1" si="672"/>
        <v>2.2549187645668818E-4</v>
      </c>
      <c r="CE381" s="223">
        <f t="shared" ca="1" si="673"/>
        <v>-3.9591132293686495E-4</v>
      </c>
      <c r="CF381" s="223">
        <f t="shared" ca="1" si="674"/>
        <v>-9.2381710544530088E-4</v>
      </c>
      <c r="CG381" s="223">
        <f t="shared" ca="1" si="675"/>
        <v>-1.2335565763850567E-3</v>
      </c>
      <c r="CH381" s="223">
        <f t="shared" ca="1" si="676"/>
        <v>-1.251982445536172E-3</v>
      </c>
      <c r="CI381" s="223">
        <f t="shared" ca="1" si="677"/>
        <v>-9.7474330623335934E-4</v>
      </c>
      <c r="CJ381" s="223">
        <f t="shared" ca="1" si="678"/>
        <v>-4.673112525606648E-4</v>
      </c>
      <c r="CK381" s="223">
        <f t="shared" ca="1" si="679"/>
        <v>1.5047984482833039E-4</v>
      </c>
      <c r="CL381" s="223">
        <f t="shared" ca="1" si="680"/>
        <v>7.3273400258055531E-4</v>
      </c>
      <c r="CM381" s="223">
        <f t="shared" ca="1" si="681"/>
        <v>1.1419475511454124E-3</v>
      </c>
      <c r="CN381" s="223">
        <f t="shared" ca="1" si="682"/>
        <v>1.2814816536707901E-3</v>
      </c>
      <c r="CO381" s="223">
        <f t="shared" ca="1" si="683"/>
        <v>1.1183842893437137E-3</v>
      </c>
      <c r="CP381" s="223">
        <f t="shared" ca="1" si="684"/>
        <v>6.9117211929989645E-4</v>
      </c>
      <c r="CQ381" s="223">
        <f t="shared" ca="1" si="685"/>
        <v>1.0073448932688793E-4</v>
      </c>
      <c r="CR381" s="223">
        <f t="shared" ca="1" si="686"/>
        <v>-5.1349234291859461E-4</v>
      </c>
      <c r="CS381" s="223">
        <f t="shared" ca="1" si="687"/>
        <v>-1.0064541219268191E-3</v>
      </c>
      <c r="CT381" s="223">
        <f t="shared" ca="1" si="688"/>
        <v>-1.2617342405180311E-3</v>
      </c>
      <c r="CU381" s="223">
        <f t="shared" ca="1" si="689"/>
        <v>-1.2190463914117284E-3</v>
      </c>
      <c r="CV381" s="223">
        <f t="shared" ca="1" si="690"/>
        <v>-8.8847162910823084E-4</v>
      </c>
      <c r="CW381" s="223">
        <f t="shared" ca="1" si="691"/>
        <v>-3.4807765354981753E-4</v>
      </c>
      <c r="CX381" s="223">
        <f t="shared" ca="1" si="692"/>
        <v>2.745174604880953E-4</v>
      </c>
      <c r="CY381" s="223">
        <f t="shared" ca="1" si="693"/>
        <v>8.3228322522854693E-4</v>
      </c>
      <c r="CZ381" s="223">
        <f t="shared" ca="1" si="694"/>
        <v>1.193499088090877E-3</v>
      </c>
      <c r="DA381" s="223">
        <f t="shared" ca="1" si="695"/>
        <v>1.2728612243068807E-3</v>
      </c>
      <c r="DB381" s="223">
        <f t="shared" ca="1" si="696"/>
        <v>1.051627672470565E-3</v>
      </c>
      <c r="DC381" s="223">
        <f t="shared" ca="1" si="697"/>
        <v>5.820443887510332E-4</v>
      </c>
      <c r="DD381" s="223">
        <f t="shared" ca="1" si="698"/>
        <v>-2.4993026002212708E-5</v>
      </c>
      <c r="DE381" s="223">
        <f t="shared" ca="1" si="699"/>
        <v>-6.2612815093455857E-4</v>
      </c>
      <c r="DF381" s="223">
        <f t="shared" ca="1" si="700"/>
        <v>-1.0793984350303885E-3</v>
      </c>
      <c r="DG381" s="223">
        <f t="shared" ca="1" si="701"/>
        <v>-1.2777607141807193E-3</v>
      </c>
      <c r="DH381" s="223">
        <f t="shared" ca="1" si="702"/>
        <v>-1.1743702541394435E-3</v>
      </c>
      <c r="DI381" s="223">
        <f t="shared" ca="1" si="703"/>
        <v>-7.9364348450679256E-4</v>
      </c>
      <c r="DJ381" s="223">
        <f t="shared" ca="1" si="704"/>
        <v>-2.2549187645669344E-4</v>
      </c>
      <c r="DK381" s="223">
        <f t="shared" ca="1" si="705"/>
        <v>3.9591132293685991E-4</v>
      </c>
      <c r="DL381" s="223">
        <f t="shared" ca="1" si="706"/>
        <v>9.2381710544530348E-4</v>
      </c>
      <c r="DM381" s="223">
        <f t="shared" ca="1" si="707"/>
        <v>1.2335565763850578E-3</v>
      </c>
      <c r="DN381" s="223">
        <f t="shared" ca="1" si="708"/>
        <v>1.2519824455361731E-3</v>
      </c>
      <c r="DO381" s="223">
        <f t="shared" ca="1" si="709"/>
        <v>9.7474330623335717E-4</v>
      </c>
      <c r="DP381" s="223">
        <f t="shared" ca="1" si="710"/>
        <v>4.6731125256066133E-4</v>
      </c>
      <c r="DQ381" s="223">
        <f t="shared" ca="1" si="711"/>
        <v>-1.5047984482832508E-4</v>
      </c>
      <c r="DR381" s="223">
        <f t="shared" ca="1" si="712"/>
        <v>-7.3273400258055098E-4</v>
      </c>
      <c r="DS381" s="223">
        <f t="shared" ca="1" si="713"/>
        <v>-1.1419475511454144E-3</v>
      </c>
      <c r="DT381" s="223">
        <f t="shared" ca="1" si="714"/>
        <v>-1.2814816536707901E-3</v>
      </c>
      <c r="DU381" s="223">
        <f t="shared" ca="1" si="715"/>
        <v>-1.1183842893437163E-3</v>
      </c>
      <c r="DV381" s="223">
        <f t="shared" ca="1" si="716"/>
        <v>-6.91172119299901E-4</v>
      </c>
      <c r="DW381" s="223">
        <f t="shared" ca="1" si="717"/>
        <v>-1.0073448932688408E-4</v>
      </c>
      <c r="DX381" s="223">
        <f t="shared" ca="1" si="718"/>
        <v>5.1349234291859808E-4</v>
      </c>
      <c r="DY381" s="223">
        <f t="shared" ca="1" si="719"/>
        <v>1.0064541219268158E-3</v>
      </c>
      <c r="DZ381" s="223">
        <f t="shared" ca="1" si="720"/>
        <v>1.2617342405180302E-3</v>
      </c>
      <c r="EA381" s="223">
        <f t="shared" ca="1" si="721"/>
        <v>1.2190463914117274E-3</v>
      </c>
      <c r="EB381" s="223">
        <f t="shared" ca="1" si="722"/>
        <v>8.8847162910822824E-4</v>
      </c>
      <c r="EC381" s="223">
        <f t="shared" ca="1" si="723"/>
        <v>3.4807765354982268E-4</v>
      </c>
      <c r="ED381" s="223">
        <f t="shared" ca="1" si="724"/>
        <v>-2.7451746048809893E-4</v>
      </c>
      <c r="EE381" s="223">
        <f t="shared" ca="1" si="725"/>
        <v>-8.3228322522854975E-4</v>
      </c>
      <c r="EF381" s="223">
        <f t="shared" ca="1" si="726"/>
        <v>-1.1934990880908749E-3</v>
      </c>
      <c r="EG381" s="223">
        <f t="shared" ca="1" si="727"/>
        <v>-1.2728612243068816E-3</v>
      </c>
      <c r="EH381" s="223">
        <f t="shared" ca="1" si="728"/>
        <v>-1.051627672470568E-3</v>
      </c>
      <c r="EI381" s="223">
        <f t="shared" ca="1" si="729"/>
        <v>-5.8204438875102994E-4</v>
      </c>
      <c r="EJ381" s="223">
        <f t="shared" ca="1" si="730"/>
        <v>2.4993026002207341E-5</v>
      </c>
      <c r="EK381" s="223">
        <f t="shared" ca="1" si="731"/>
        <v>6.2612815093456183E-4</v>
      </c>
      <c r="EL381" s="223">
        <f t="shared" ca="1" si="732"/>
        <v>1.0793984350303905E-3</v>
      </c>
      <c r="EM381" s="223">
        <f t="shared" ca="1" si="733"/>
        <v>1.2777607141807189E-3</v>
      </c>
      <c r="EN381" s="223">
        <f t="shared" ca="1" si="734"/>
        <v>1.1743702541394422E-3</v>
      </c>
      <c r="EO381" s="223">
        <f t="shared" ca="1" si="735"/>
        <v>7.9364348450679679E-4</v>
      </c>
      <c r="EP381" s="223">
        <f t="shared" ca="1" si="736"/>
        <v>2.2549187645669869E-4</v>
      </c>
      <c r="EQ381" s="223">
        <f t="shared" ca="1" si="737"/>
        <v>-3.9591132293686343E-4</v>
      </c>
      <c r="ER381" s="223">
        <f t="shared" ca="1" si="738"/>
        <v>-9.238171054452998E-4</v>
      </c>
      <c r="ES381" s="223">
        <f t="shared" ca="1" si="739"/>
        <v>-1.2335565763850588E-3</v>
      </c>
      <c r="ET381" s="223">
        <f t="shared" ca="1" si="740"/>
        <v>-1.2519824455361722E-3</v>
      </c>
      <c r="EU381" s="223">
        <f t="shared" ca="1" si="741"/>
        <v>-9.7474330623336053E-4</v>
      </c>
      <c r="EV381" s="223">
        <f t="shared" ca="1" si="742"/>
        <v>-4.6731125256065781E-4</v>
      </c>
      <c r="EW381" s="223">
        <f t="shared" ca="1" si="743"/>
        <v>1.5047984482832882E-4</v>
      </c>
      <c r="EX381" s="223">
        <f t="shared" ca="1" si="744"/>
        <v>7.3273400258054653E-4</v>
      </c>
      <c r="EY381" s="223">
        <f t="shared" ca="1" si="745"/>
        <v>1.1419475511454161E-3</v>
      </c>
      <c r="EZ381" s="223">
        <f t="shared" ca="1" si="746"/>
        <v>1.2814816536707904E-3</v>
      </c>
      <c r="FA381" s="223">
        <f t="shared" ca="1" si="747"/>
        <v>1.1183842893437187E-3</v>
      </c>
      <c r="FB381" s="223">
        <f t="shared" ca="1" si="748"/>
        <v>6.9117211929989775E-4</v>
      </c>
      <c r="FC381" s="223">
        <f t="shared" ca="1" si="749"/>
        <v>1.007344893268895E-4</v>
      </c>
      <c r="FD381" s="223">
        <f t="shared" ca="1" si="750"/>
        <v>-5.1349234291860144E-4</v>
      </c>
      <c r="FE381" s="223">
        <f t="shared" ca="1" si="751"/>
        <v>-1.0064541219268182E-3</v>
      </c>
      <c r="FF381" s="223">
        <f t="shared" ca="1" si="752"/>
        <v>-1.2617342405180294E-3</v>
      </c>
      <c r="FG381" s="223">
        <f t="shared" ca="1" si="753"/>
        <v>-1.2190463914117263E-3</v>
      </c>
      <c r="FH381" s="223">
        <f t="shared" ca="1" si="754"/>
        <v>-8.8847162910823203E-4</v>
      </c>
      <c r="FI381" s="223">
        <f t="shared" ca="1" si="755"/>
        <v>-3.4807765354982772E-4</v>
      </c>
      <c r="FJ381" s="223">
        <f t="shared" ca="1" si="756"/>
        <v>2.7451746048810262E-4</v>
      </c>
      <c r="FK381" s="223">
        <f t="shared" ca="1" si="757"/>
        <v>8.3228322522854573E-4</v>
      </c>
      <c r="FL381" s="223">
        <f t="shared" ca="1" si="758"/>
        <v>1.1934990880908729E-3</v>
      </c>
      <c r="FM381" s="223">
        <f t="shared" ca="1" si="759"/>
        <v>1.2728612243068811E-3</v>
      </c>
      <c r="FN381" s="223">
        <f t="shared" ca="1" si="760"/>
        <v>1.0516276724705659E-3</v>
      </c>
      <c r="FO381" s="223">
        <f t="shared" ca="1" si="761"/>
        <v>5.8204438875102647E-4</v>
      </c>
      <c r="FP381" s="223">
        <f t="shared" ca="1" si="762"/>
        <v>-2.4993026002211136E-5</v>
      </c>
      <c r="FQ381" s="223">
        <f t="shared" ca="1" si="763"/>
        <v>-6.2612815093454925E-4</v>
      </c>
      <c r="FR381" s="223">
        <f t="shared" ca="1" si="764"/>
        <v>-1.0793984350303924E-3</v>
      </c>
      <c r="FS381" s="223">
        <f t="shared" ca="1" si="765"/>
        <v>-1.2777607141807191E-3</v>
      </c>
      <c r="FT381" s="223">
        <f t="shared" ca="1" si="766"/>
        <v>-1.1743702541394479E-3</v>
      </c>
      <c r="FU381" s="223">
        <f t="shared" ca="1" si="767"/>
        <v>-7.9364348450679386E-4</v>
      </c>
      <c r="FV381" s="223">
        <f t="shared" ca="1" si="768"/>
        <v>-2.2549187645669506E-4</v>
      </c>
      <c r="FW381" s="223">
        <f t="shared" ca="1" si="769"/>
        <v>3.9591132293686706E-4</v>
      </c>
      <c r="FX381" s="223">
        <f t="shared" ca="1" si="770"/>
        <v>9.238171054453024E-4</v>
      </c>
      <c r="FY381" s="223">
        <f t="shared" ca="1" si="771"/>
        <v>1.2335565763850549E-3</v>
      </c>
      <c r="FZ381" s="223">
        <f t="shared" ca="1" si="772"/>
        <v>1.2519824455361715E-3</v>
      </c>
      <c r="GA381" s="223">
        <f t="shared" ca="1" si="773"/>
        <v>9.7474330623335804E-4</v>
      </c>
      <c r="GB381" s="223">
        <f t="shared" ca="1" si="774"/>
        <v>4.6731125256067115E-4</v>
      </c>
      <c r="GC381" s="223">
        <f t="shared" ca="1" si="775"/>
        <v>-1.5047984482833258E-4</v>
      </c>
      <c r="GD381" s="223">
        <f t="shared" ca="1" si="776"/>
        <v>-7.3273400258054967E-4</v>
      </c>
      <c r="GE381" s="223">
        <f t="shared" ca="1" si="777"/>
        <v>-1.1419475511454094E-3</v>
      </c>
      <c r="GF381" s="223">
        <f t="shared" ca="1" si="778"/>
        <v>-1.2814816536707901E-3</v>
      </c>
      <c r="GG381" s="223">
        <f t="shared" ca="1" si="779"/>
        <v>-1.118384289343717E-3</v>
      </c>
      <c r="GH381" s="223">
        <f t="shared" ca="1" si="780"/>
        <v>-6.911721192998946E-4</v>
      </c>
      <c r="GI381" s="223">
        <f t="shared" ca="1" si="781"/>
        <v>-1.0073448932688565E-4</v>
      </c>
      <c r="GJ381" s="223">
        <f t="shared" ca="1" si="782"/>
        <v>5.1349234291858832E-4</v>
      </c>
      <c r="GK381" s="223">
        <f t="shared" ca="1" si="783"/>
        <v>1.0064541219268206E-3</v>
      </c>
      <c r="GL381" s="223">
        <f t="shared" ca="1" si="784"/>
        <v>1.26173424051803E-3</v>
      </c>
      <c r="GM381" s="223">
        <f t="shared" ca="1" si="785"/>
        <v>1.2190463914117306E-3</v>
      </c>
      <c r="GN381" s="223">
        <f t="shared" ca="1" si="786"/>
        <v>8.8847162910822943E-4</v>
      </c>
      <c r="GO381" s="223">
        <f t="shared" ca="1" si="787"/>
        <v>3.4807765354982409E-4</v>
      </c>
      <c r="GP381" s="223">
        <f t="shared" ca="1" si="788"/>
        <v>-2.7451746048808853E-4</v>
      </c>
      <c r="GQ381" s="223">
        <f t="shared" ca="1" si="789"/>
        <v>-8.3228322522854855E-4</v>
      </c>
      <c r="GR381" s="223">
        <f t="shared" ca="1" si="790"/>
        <v>-1.1934990880908742E-3</v>
      </c>
      <c r="GS381" s="223">
        <f t="shared" ca="1" si="791"/>
        <v>-1.2728612243068805E-3</v>
      </c>
      <c r="GT381" s="223">
        <f t="shared" ca="1" si="792"/>
        <v>-1.0516276724705639E-3</v>
      </c>
      <c r="GU381" s="223">
        <f t="shared" ca="1" si="793"/>
        <v>-5.8204438875103938E-4</v>
      </c>
      <c r="GV381" s="223">
        <f t="shared" ca="1" si="794"/>
        <v>2.4993026002214822E-5</v>
      </c>
      <c r="GW381" s="223">
        <f t="shared" ca="1" si="795"/>
        <v>6.2612815093455261E-4</v>
      </c>
      <c r="GX381" s="223">
        <f t="shared" ca="1" si="796"/>
        <v>1.0793984350303848E-3</v>
      </c>
      <c r="GY381" s="223">
        <f t="shared" ca="1" si="797"/>
        <v>1.2777607141807197E-3</v>
      </c>
      <c r="GZ381" s="223">
        <f t="shared" ca="1" si="798"/>
        <v>1.1743702541394464E-3</v>
      </c>
      <c r="HA381" s="223">
        <f t="shared" ca="1" si="799"/>
        <v>7.9364348450679083E-4</v>
      </c>
      <c r="HB381" s="223">
        <f t="shared" ca="1" si="800"/>
        <v>2.2549187645669132E-4</v>
      </c>
      <c r="HC381" s="223">
        <f t="shared" ca="1" si="801"/>
        <v>-3.9591132293685335E-4</v>
      </c>
      <c r="HD381" s="223">
        <f t="shared" ca="1" si="802"/>
        <v>-9.23817105445305E-4</v>
      </c>
      <c r="HE381" s="223">
        <f t="shared" ca="1" si="803"/>
        <v>-1.233556576385056E-3</v>
      </c>
      <c r="HF381" s="223">
        <f t="shared" ca="1" si="804"/>
        <v>-1.2519824455361746E-3</v>
      </c>
      <c r="HG381" s="223">
        <f t="shared" ca="1" si="805"/>
        <v>-9.7474330623335565E-4</v>
      </c>
      <c r="HH381" s="223">
        <f t="shared" ca="1" si="806"/>
        <v>-4.6731125256066768E-4</v>
      </c>
      <c r="HI381" s="223">
        <f t="shared" ca="1" si="807"/>
        <v>1.5047984482831822E-4</v>
      </c>
      <c r="HJ381" s="223">
        <f t="shared" ca="1" si="808"/>
        <v>7.3273400258055271E-4</v>
      </c>
      <c r="HK381" s="223">
        <f t="shared" ca="1" si="809"/>
        <v>1.1419475511454111E-3</v>
      </c>
      <c r="HL381" s="223">
        <f t="shared" ca="1" si="810"/>
        <v>1.2814816536707904E-3</v>
      </c>
      <c r="HM381" s="223">
        <f t="shared" ca="1" si="811"/>
        <v>1.1183842893437153E-3</v>
      </c>
      <c r="HN381" s="223">
        <f t="shared" ca="1" si="812"/>
        <v>6.9117211929990675E-4</v>
      </c>
      <c r="HO381" s="223">
        <f t="shared" ca="1" si="813"/>
        <v>1.0073448932688197E-4</v>
      </c>
      <c r="HP381" s="223">
        <f t="shared" ca="1" si="814"/>
        <v>-5.1349234291859179E-4</v>
      </c>
      <c r="HQ381" s="223">
        <f t="shared" ca="1" si="815"/>
        <v>-1.0064541219268115E-3</v>
      </c>
      <c r="HR381" s="223">
        <f t="shared" ca="1" si="816"/>
        <v>-1.2617342405180304E-3</v>
      </c>
      <c r="HS381" s="223">
        <f t="shared" ca="1" si="817"/>
        <v>-1.2190463914117295E-3</v>
      </c>
      <c r="HT381" s="223">
        <f t="shared" ca="1" si="818"/>
        <v>-8.8847162910822672E-4</v>
      </c>
      <c r="HU381" s="223">
        <f t="shared" ca="1" si="819"/>
        <v>-3.4807765354982046E-4</v>
      </c>
      <c r="HV381" s="223">
        <f t="shared" ca="1" si="820"/>
        <v>2.7451746048809221E-4</v>
      </c>
      <c r="HW381" s="223">
        <f t="shared" ca="1" si="821"/>
        <v>8.3228322522855137E-4</v>
      </c>
      <c r="HX381" s="223">
        <f t="shared" ca="1" si="822"/>
        <v>1.1934990880908755E-3</v>
      </c>
      <c r="HY381" s="223">
        <f t="shared" ca="1" si="823"/>
        <v>1.2728612243068822E-3</v>
      </c>
      <c r="HZ381" s="223">
        <f t="shared" ca="1" si="824"/>
        <v>1.0516276724705615E-3</v>
      </c>
      <c r="IA381" s="223">
        <f t="shared" ca="1" si="825"/>
        <v>5.8204438875103601E-4</v>
      </c>
      <c r="IB381" s="223">
        <f t="shared" ca="1" si="826"/>
        <v>-2.4993026002200402E-5</v>
      </c>
      <c r="IC381" s="223">
        <f t="shared" ca="1" si="827"/>
        <v>-6.2612815093455575E-4</v>
      </c>
      <c r="ID381" s="223">
        <f t="shared" ca="1" si="828"/>
        <v>-1.0793984350303868E-3</v>
      </c>
      <c r="IE381" s="223">
        <f t="shared" ca="1" si="829"/>
        <v>-6.6986865180768942E-4</v>
      </c>
      <c r="IF381" s="223">
        <f t="shared" ca="1" si="830"/>
        <v>-1.1743702541394446E-3</v>
      </c>
      <c r="IG381" s="223">
        <f t="shared" ca="1" si="831"/>
        <v>-7.9364348450680232E-4</v>
      </c>
      <c r="IH381" s="223">
        <f t="shared" ca="1" si="832"/>
        <v>-2.2549187645668758E-4</v>
      </c>
      <c r="II381" s="223">
        <f t="shared" ca="1" si="833"/>
        <v>3.9591132293685693E-4</v>
      </c>
      <c r="IJ381" s="223">
        <f t="shared" ca="1" si="834"/>
        <v>9.2381710544529503E-4</v>
      </c>
      <c r="IK381" s="223">
        <f t="shared" ca="1" si="835"/>
        <v>1.2335565763850571E-3</v>
      </c>
      <c r="IL381" s="223">
        <f t="shared" ca="1" si="836"/>
        <v>1.2519824455361737E-3</v>
      </c>
      <c r="IM381" s="223">
        <f t="shared" ca="1" si="837"/>
        <v>9.7474330623336487E-4</v>
      </c>
      <c r="IN381" s="223">
        <f t="shared" ca="1" si="838"/>
        <v>4.6731125256066421E-4</v>
      </c>
      <c r="IO381" s="223">
        <f t="shared" ca="1" si="839"/>
        <v>-1.5047984482832199E-4</v>
      </c>
      <c r="IP381" s="223">
        <f t="shared" ca="1" si="840"/>
        <v>-7.3273400258055585E-4</v>
      </c>
      <c r="IQ381" s="223">
        <f t="shared" ca="1" si="841"/>
        <v>-1.1419475511454129E-3</v>
      </c>
      <c r="IR381" s="223">
        <f t="shared" ca="1" si="842"/>
        <v>-1.2814816536707904E-3</v>
      </c>
      <c r="IS381" s="223">
        <f t="shared" ca="1" si="843"/>
        <v>-1.1183842893437131E-3</v>
      </c>
      <c r="IT381" s="223">
        <f t="shared" ca="1" si="844"/>
        <v>-6.911721192999036E-4</v>
      </c>
      <c r="IU381" s="223">
        <f t="shared" ca="1" si="845"/>
        <v>-1.0073448932689633E-4</v>
      </c>
      <c r="IV381" s="223">
        <f t="shared" ca="1" si="846"/>
        <v>5.1349234291859526E-4</v>
      </c>
      <c r="IW381" s="223">
        <f t="shared" ca="1" si="847"/>
        <v>1.0064541219268139E-3</v>
      </c>
      <c r="IX381" s="223">
        <f t="shared" ca="1" si="848"/>
        <v>1.2617342405180313E-3</v>
      </c>
      <c r="IY381" s="223">
        <f t="shared" ca="1" si="849"/>
        <v>1.2190463914117284E-3</v>
      </c>
      <c r="IZ381" s="223">
        <f t="shared" ca="1" si="850"/>
        <v>8.8847162910823691E-4</v>
      </c>
      <c r="JA381" s="223">
        <f t="shared" ca="1" si="851"/>
        <v>3.4807765354981683E-4</v>
      </c>
      <c r="JB381" s="223">
        <f t="shared" ca="1" si="852"/>
        <v>-2.745174604880959E-4</v>
      </c>
    </row>
    <row r="382" spans="2:262">
      <c r="B382" s="230">
        <v>21</v>
      </c>
      <c r="C382" s="229">
        <f t="shared" si="853"/>
        <v>4.1015625000000009E-4</v>
      </c>
      <c r="D382" s="226">
        <f t="shared" ca="1" si="597"/>
        <v>24.421111043582961</v>
      </c>
      <c r="E382" s="225">
        <f ca="1">AA361</f>
        <v>0.42111104358295959</v>
      </c>
      <c r="F382" s="224">
        <v>21</v>
      </c>
      <c r="G382" s="223">
        <f t="shared" ca="1" si="854"/>
        <v>3.9791010996222398E-3</v>
      </c>
      <c r="H382" s="223">
        <f t="shared" ca="1" si="598"/>
        <v>5.5166253947645421E-3</v>
      </c>
      <c r="I382" s="223">
        <f t="shared" ca="1" si="599"/>
        <v>5.6207868819869375E-3</v>
      </c>
      <c r="J382" s="223">
        <f t="shared" ca="1" si="600"/>
        <v>4.2645216968581166E-3</v>
      </c>
      <c r="K382" s="223">
        <f t="shared" ca="1" si="601"/>
        <v>1.8002228214872534E-3</v>
      </c>
      <c r="L382" s="223">
        <f t="shared" ca="1" si="602"/>
        <v>-1.1318207807119582E-3</v>
      </c>
      <c r="M382" s="223">
        <f t="shared" ca="1" si="603"/>
        <v>-3.7697878966152145E-3</v>
      </c>
      <c r="N382" s="223">
        <f t="shared" ca="1" si="604"/>
        <v>-5.4282660354559812E-3</v>
      </c>
      <c r="O382" s="223">
        <f t="shared" ca="1" si="605"/>
        <v>-5.6763394268398029E-3</v>
      </c>
      <c r="P382" s="223">
        <f t="shared" ca="1" si="606"/>
        <v>-4.4495521493656022E-3</v>
      </c>
      <c r="Q382" s="223">
        <f t="shared" ca="1" si="607"/>
        <v>-2.06665545600583E-3</v>
      </c>
      <c r="R382" s="223">
        <f t="shared" ca="1" si="608"/>
        <v>8.5321209461657326E-4</v>
      </c>
      <c r="S382" s="223">
        <f t="shared" ca="1" si="609"/>
        <v>3.5513929443708207E-3</v>
      </c>
      <c r="T382" s="223">
        <f t="shared" ca="1" si="610"/>
        <v>5.326829507808056E-3</v>
      </c>
      <c r="U382" s="223">
        <f t="shared" ca="1" si="611"/>
        <v>5.718217172824799E-3</v>
      </c>
      <c r="V382" s="223">
        <f t="shared" ca="1" si="612"/>
        <v>4.6238632410105273E-3</v>
      </c>
      <c r="W382" s="223">
        <f t="shared" ca="1" si="613"/>
        <v>2.3281093365132453E-3</v>
      </c>
      <c r="X382" s="223">
        <f t="shared" ca="1" si="614"/>
        <v>-5.7254794585270396E-4</v>
      </c>
      <c r="Y382" s="223">
        <f t="shared" ca="1" si="615"/>
        <v>-3.3244423754581502E-3</v>
      </c>
      <c r="Z382" s="223">
        <f t="shared" ca="1" si="616"/>
        <v>-5.2125601813006617E-3</v>
      </c>
      <c r="AA382" s="223">
        <f t="shared" ca="1" si="617"/>
        <v>-5.7463192327837885E-3</v>
      </c>
      <c r="AB382" s="223">
        <f t="shared" ca="1" si="618"/>
        <v>-4.7870350411052705E-3</v>
      </c>
      <c r="AC382" s="223">
        <f t="shared" ca="1" si="619"/>
        <v>-2.5839545977107189E-3</v>
      </c>
      <c r="AD382" s="223">
        <f t="shared" ca="1" si="620"/>
        <v>2.9050447893799822E-4</v>
      </c>
      <c r="AE382" s="223">
        <f t="shared" ca="1" si="621"/>
        <v>3.0894829336762528E-3</v>
      </c>
      <c r="AF382" s="223">
        <f t="shared" ca="1" si="622"/>
        <v>5.0857333407501653E-3</v>
      </c>
      <c r="AG382" s="223">
        <f t="shared" ca="1" si="623"/>
        <v>5.7605779063928829E-3</v>
      </c>
      <c r="AH382" s="223">
        <f t="shared" ca="1" si="624"/>
        <v>4.9386744544912438E-3</v>
      </c>
      <c r="AI382" s="223">
        <f t="shared" ca="1" si="625"/>
        <v>2.833574885954598E-3</v>
      </c>
      <c r="AJ382" s="223">
        <f t="shared" ca="1" si="626"/>
        <v>-7.7611612883435842E-6</v>
      </c>
      <c r="AK382" s="223">
        <f t="shared" ca="1" si="627"/>
        <v>-2.8470806569003667E-3</v>
      </c>
      <c r="AL382" s="223">
        <f t="shared" ca="1" si="628"/>
        <v>-4.9466545231241707E-3</v>
      </c>
      <c r="AM382" s="223">
        <f t="shared" ca="1" si="629"/>
        <v>-5.760958843258444E-3</v>
      </c>
      <c r="AN382" s="223">
        <f t="shared" ca="1" si="630"/>
        <v>-5.0784161685395492E-3</v>
      </c>
      <c r="AO382" s="223">
        <f t="shared" ca="1" si="631"/>
        <v>-3.0763688441063819E-3</v>
      </c>
      <c r="AP382" s="223">
        <f t="shared" ca="1" si="632"/>
        <v>-2.7500085367865193E-4</v>
      </c>
      <c r="AQ382" s="223">
        <f t="shared" ca="1" si="633"/>
        <v>2.5978195134472122E-3</v>
      </c>
      <c r="AR382" s="223">
        <f t="shared" ca="1" si="634"/>
        <v>4.795658781476201E-3</v>
      </c>
      <c r="AS382" s="223">
        <f t="shared" ca="1" si="635"/>
        <v>5.7474611256701962E-3</v>
      </c>
      <c r="AT382" s="223">
        <f t="shared" ca="1" si="636"/>
        <v>5.2059235332211316E-3</v>
      </c>
      <c r="AU382" s="223">
        <f t="shared" ca="1" si="637"/>
        <v>3.3117515602546113E-3</v>
      </c>
      <c r="AV382" s="223">
        <f t="shared" ca="1" si="638"/>
        <v>5.5710036750189528E-4</v>
      </c>
      <c r="AW382" s="223">
        <f t="shared" ca="1" si="639"/>
        <v>-2.3422999952440295E-3</v>
      </c>
      <c r="AX382" s="223">
        <f t="shared" ca="1" si="640"/>
        <v>-4.6331098777735672E-3</v>
      </c>
      <c r="AY382" s="223">
        <f t="shared" ca="1" si="641"/>
        <v>-5.7201172708120727E-3</v>
      </c>
      <c r="AZ382" s="223">
        <f t="shared" ca="1" si="642"/>
        <v>-5.320889372126136E-3</v>
      </c>
      <c r="BA382" s="223">
        <f t="shared" ca="1" si="643"/>
        <v>-3.5391559768190258E-3</v>
      </c>
      <c r="BB382" s="223">
        <f t="shared" ca="1" si="644"/>
        <v>-8.3785777774361822E-4</v>
      </c>
      <c r="BC382" s="223">
        <f t="shared" ca="1" si="645"/>
        <v>2.0811376711910739E-3</v>
      </c>
      <c r="BD382" s="223">
        <f t="shared" ca="1" si="646"/>
        <v>4.4593994065628808E-3</v>
      </c>
      <c r="BE382" s="223">
        <f t="shared" ca="1" si="647"/>
        <v>5.6789931524254596E-3</v>
      </c>
      <c r="BF382" s="223">
        <f t="shared" ca="1" si="648"/>
        <v>5.4230367224788138E-3</v>
      </c>
      <c r="BG382" s="223">
        <f t="shared" ca="1" si="649"/>
        <v>3.7580342566418149E-3</v>
      </c>
      <c r="BH382" s="223">
        <f t="shared" ca="1" si="650"/>
        <v>1.1165967152110823E-3</v>
      </c>
      <c r="BI382" s="223">
        <f t="shared" ca="1" si="651"/>
        <v>-1.8149617042020688E-3</v>
      </c>
      <c r="BJ382" s="223">
        <f t="shared" ca="1" si="652"/>
        <v>-4.2749458515845152E-3</v>
      </c>
      <c r="BK382" s="223">
        <f t="shared" ca="1" si="653"/>
        <v>-5.6241878421136055E-3</v>
      </c>
      <c r="BL382" s="223">
        <f t="shared" ca="1" si="654"/>
        <v>-5.5121195023651263E-3</v>
      </c>
      <c r="BM382" s="223">
        <f t="shared" ca="1" si="655"/>
        <v>-3.9678591027754459E-3</v>
      </c>
      <c r="BN382" s="223">
        <f t="shared" ca="1" si="656"/>
        <v>-1.3926456733892622E-3</v>
      </c>
      <c r="BO382" s="223">
        <f t="shared" ca="1" si="657"/>
        <v>1.5444133354957903E-3</v>
      </c>
      <c r="BP382" s="223">
        <f t="shared" ca="1" si="658"/>
        <v>4.0801935776086486E-3</v>
      </c>
      <c r="BQ382" s="223">
        <f t="shared" ca="1" si="659"/>
        <v>5.5558333706694262E-3</v>
      </c>
      <c r="BR382" s="223">
        <f t="shared" ca="1" si="660"/>
        <v>5.5879231035655995E-3</v>
      </c>
      <c r="BS382" s="223">
        <f t="shared" ca="1" si="661"/>
        <v>4.1681250287870777E-3</v>
      </c>
      <c r="BT382" s="223">
        <f t="shared" ca="1" si="662"/>
        <v>1.6653396261588928E-3</v>
      </c>
      <c r="BU382" s="223">
        <f t="shared" ca="1" si="663"/>
        <v>-1.2701443397896515E-3</v>
      </c>
      <c r="BV382" s="223">
        <f t="shared" ca="1" si="664"/>
        <v>-3.8756117599216037E-3</v>
      </c>
      <c r="BW382" s="223">
        <f t="shared" ca="1" si="665"/>
        <v>-5.47409441000177E-3</v>
      </c>
      <c r="BX382" s="223">
        <f t="shared" ca="1" si="666"/>
        <v>-5.650264908565324E-3</v>
      </c>
      <c r="BY382" s="223">
        <f t="shared" ca="1" si="667"/>
        <v>-4.3583495765197018E-3</v>
      </c>
      <c r="BZ382" s="223">
        <f t="shared" ca="1" si="668"/>
        <v>-1.934021629902602E-3</v>
      </c>
      <c r="CA382" s="223">
        <f t="shared" ca="1" si="669"/>
        <v>9.9281545511745433E-4</v>
      </c>
      <c r="CB382" s="223">
        <f t="shared" ca="1" si="670"/>
        <v>3.6616932540413801E-3</v>
      </c>
      <c r="CC382" s="223">
        <f t="shared" ca="1" si="671"/>
        <v>5.3791678764263766E-3</v>
      </c>
      <c r="CD382" s="223">
        <f t="shared" ca="1" si="672"/>
        <v>5.6989947304955596E-3</v>
      </c>
      <c r="CE382" s="223">
        <f t="shared" ca="1" si="673"/>
        <v>4.5380744783761794E-3</v>
      </c>
      <c r="CF382" s="223">
        <f t="shared" ca="1" si="674"/>
        <v>2.1980444061395887E-3</v>
      </c>
      <c r="CG382" s="223">
        <f t="shared" ca="1" si="675"/>
        <v>-7.1309479105355616E-4</v>
      </c>
      <c r="CH382" s="223">
        <f t="shared" ca="1" si="676"/>
        <v>-3.43895340838572E-3</v>
      </c>
      <c r="CI382" s="223">
        <f t="shared" ca="1" si="677"/>
        <v>-5.2712824562772117E-3</v>
      </c>
      <c r="CJ382" s="223">
        <f t="shared" ca="1" si="678"/>
        <v>-5.7339951749470416E-3</v>
      </c>
      <c r="CK382" s="223">
        <f t="shared" ca="1" si="679"/>
        <v>-4.7068667613258692E-3</v>
      </c>
      <c r="CL382" s="223">
        <f t="shared" ca="1" si="680"/>
        <v>-2.4567719008761956E-3</v>
      </c>
      <c r="CM382" s="223">
        <f t="shared" ca="1" si="681"/>
        <v>4.316562191782426E-4</v>
      </c>
      <c r="CN382" s="223">
        <f t="shared" ca="1" si="682"/>
        <v>3.2079288227525159E-3</v>
      </c>
      <c r="CO382" s="223">
        <f t="shared" ca="1" si="683"/>
        <v>5.1506980549810783E-3</v>
      </c>
      <c r="CP382" s="223">
        <f t="shared" ca="1" si="684"/>
        <v>5.7551819227834224E-3</v>
      </c>
      <c r="CQ382" s="223">
        <f t="shared" ca="1" si="685"/>
        <v>4.8643197899746887E-3</v>
      </c>
      <c r="CR382" s="223">
        <f t="shared" ca="1" si="686"/>
        <v>2.7095808169158254E-3</v>
      </c>
      <c r="CS382" s="223">
        <f t="shared" ca="1" si="687"/>
        <v>-1.4917774966230913E-4</v>
      </c>
      <c r="CT382" s="223">
        <f t="shared" ca="1" si="688"/>
        <v>-2.9691760556039204E-3</v>
      </c>
      <c r="CU382" s="223">
        <f t="shared" ca="1" si="689"/>
        <v>-5.0177051709226128E-3</v>
      </c>
      <c r="CV382" s="223">
        <f t="shared" ca="1" si="690"/>
        <v>-5.7625039332734156E-3</v>
      </c>
      <c r="CW382" s="223">
        <f t="shared" ca="1" si="691"/>
        <v>-5.0100542461853428E-3</v>
      </c>
      <c r="CX382" s="223">
        <f t="shared" ca="1" si="692"/>
        <v>-2.9558621154362552E-3</v>
      </c>
      <c r="CY382" s="223">
        <f t="shared" ca="1" si="693"/>
        <v>-1.3366010211898825E-4</v>
      </c>
      <c r="CZ382" s="223">
        <f t="shared" ca="1" si="694"/>
        <v>2.7232702832683036E-3</v>
      </c>
      <c r="DA382" s="223">
        <f t="shared" ca="1" si="695"/>
        <v>4.872624195608328E-3</v>
      </c>
      <c r="DB382" s="223">
        <f t="shared" ca="1" si="696"/>
        <v>5.7559435670524219E-3</v>
      </c>
      <c r="DC382" s="223">
        <f t="shared" ca="1" si="697"/>
        <v>5.1437190428880349E-3</v>
      </c>
      <c r="DD382" s="223">
        <f t="shared" ca="1" si="698"/>
        <v>3.1950224832176547E-3</v>
      </c>
      <c r="DE382" s="223">
        <f t="shared" ca="1" si="699"/>
        <v>4.1617595500699793E-4</v>
      </c>
      <c r="DF382" s="223">
        <f t="shared" ca="1" si="700"/>
        <v>-2.4708039142899529E-3</v>
      </c>
      <c r="DG382" s="223">
        <f t="shared" ca="1" si="701"/>
        <v>-4.7158046418153479E-3</v>
      </c>
      <c r="DH382" s="223">
        <f t="shared" ca="1" si="702"/>
        <v>-5.7355166286172854E-3</v>
      </c>
      <c r="DI382" s="223">
        <f t="shared" ca="1" si="703"/>
        <v>-5.2649921698798311E-3</v>
      </c>
      <c r="DJ382" s="223">
        <f t="shared" ca="1" si="704"/>
        <v>-3.4264857619860653E-3</v>
      </c>
      <c r="DK382" s="223">
        <f t="shared" ca="1" si="705"/>
        <v>-6.976892035667284E-4</v>
      </c>
      <c r="DL382" s="223">
        <f t="shared" ca="1" si="706"/>
        <v>2.2123851622652142E-3</v>
      </c>
      <c r="DM382" s="223">
        <f t="shared" ca="1" si="707"/>
        <v>4.5476243015845561E-3</v>
      </c>
      <c r="DN382" s="223">
        <f t="shared" ca="1" si="708"/>
        <v>5.7012723282518834E-3</v>
      </c>
      <c r="DO382" s="223">
        <f t="shared" ca="1" si="709"/>
        <v>5.373581469575537E-3</v>
      </c>
      <c r="DP382" s="223">
        <f t="shared" ca="1" si="710"/>
        <v>3.6496943364291113E-3</v>
      </c>
      <c r="DQ382" s="223">
        <f t="shared" ca="1" si="711"/>
        <v>9.7752165772470962E-4</v>
      </c>
      <c r="DR382" s="223">
        <f t="shared" ca="1" si="712"/>
        <v>-1.9486365806025631E-3</v>
      </c>
      <c r="DS382" s="223">
        <f t="shared" ca="1" si="713"/>
        <v>-4.3684883360863794E-3</v>
      </c>
      <c r="DT382" s="223">
        <f t="shared" ca="1" si="714"/>
        <v>-5.6532931634752466E-3</v>
      </c>
      <c r="DU382" s="223">
        <f t="shared" ca="1" si="715"/>
        <v>-5.4692253408408741E-3</v>
      </c>
      <c r="DV382" s="223">
        <f t="shared" ca="1" si="716"/>
        <v>-3.8641104775402647E-3</v>
      </c>
      <c r="DW382" s="223">
        <f t="shared" ca="1" si="717"/>
        <v>-1.2549991765884467E-3</v>
      </c>
      <c r="DX382" s="223">
        <f t="shared" ca="1" si="718"/>
        <v>1.6801935627367964E-3</v>
      </c>
      <c r="DY382" s="223">
        <f t="shared" ca="1" si="719"/>
        <v>4.1788282995521816E-3</v>
      </c>
      <c r="DZ382" s="223">
        <f t="shared" ca="1" si="720"/>
        <v>5.5916947202977957E-3</v>
      </c>
      <c r="EA382" s="223">
        <f t="shared" ca="1" si="721"/>
        <v>5.5516933692125875E-3</v>
      </c>
      <c r="EB382" s="223">
        <f t="shared" ca="1" si="722"/>
        <v>4.0692176380548893E-3</v>
      </c>
      <c r="EC382" s="223">
        <f t="shared" ca="1" si="723"/>
        <v>1.5294532925107978E-3</v>
      </c>
      <c r="ED382" s="223">
        <f t="shared" ca="1" si="724"/>
        <v>-1.4077028114108214E-3</v>
      </c>
      <c r="EE382" s="223">
        <f t="shared" ca="1" si="725"/>
        <v>-3.9791010996222329E-3</v>
      </c>
      <c r="EF382" s="223">
        <f t="shared" ca="1" si="726"/>
        <v>-5.5166253947645343E-3</v>
      </c>
      <c r="EG382" s="223">
        <f t="shared" ca="1" si="727"/>
        <v>-5.6207868819869279E-3</v>
      </c>
      <c r="EH382" s="223">
        <f t="shared" ca="1" si="728"/>
        <v>-4.2645216968580993E-3</v>
      </c>
      <c r="EI382" s="223">
        <f t="shared" ca="1" si="729"/>
        <v>-1.8002228214872432E-3</v>
      </c>
      <c r="EJ382" s="223">
        <f t="shared" ca="1" si="730"/>
        <v>1.1318207807119536E-3</v>
      </c>
      <c r="EK382" s="223">
        <f t="shared" ca="1" si="731"/>
        <v>3.7697878966151989E-3</v>
      </c>
      <c r="EL382" s="223">
        <f t="shared" ca="1" si="732"/>
        <v>5.4282660354559977E-3</v>
      </c>
      <c r="EM382" s="223">
        <f t="shared" ca="1" si="733"/>
        <v>5.6763394268397977E-3</v>
      </c>
      <c r="EN382" s="223">
        <f t="shared" ca="1" si="734"/>
        <v>4.4495521493655918E-3</v>
      </c>
      <c r="EO382" s="223">
        <f t="shared" ca="1" si="735"/>
        <v>2.0666554560058292E-3</v>
      </c>
      <c r="EP382" s="223">
        <f t="shared" ca="1" si="736"/>
        <v>-8.5321209461655851E-4</v>
      </c>
      <c r="EQ382" s="223">
        <f t="shared" ca="1" si="737"/>
        <v>-3.5513929443707973E-3</v>
      </c>
      <c r="ER382" s="223">
        <f t="shared" ca="1" si="738"/>
        <v>-5.3268295078080698E-3</v>
      </c>
      <c r="ES382" s="223">
        <f t="shared" ca="1" si="739"/>
        <v>-5.7182171728247964E-3</v>
      </c>
      <c r="ET382" s="223">
        <f t="shared" ca="1" si="740"/>
        <v>-4.6238632410105238E-3</v>
      </c>
      <c r="EU382" s="223">
        <f t="shared" ca="1" si="741"/>
        <v>-2.3281093365132583E-3</v>
      </c>
      <c r="EV382" s="223">
        <f t="shared" ca="1" si="742"/>
        <v>5.7254794585267902E-4</v>
      </c>
      <c r="EW382" s="223">
        <f t="shared" ca="1" si="743"/>
        <v>3.3244423754581883E-3</v>
      </c>
      <c r="EX382" s="223">
        <f t="shared" ca="1" si="744"/>
        <v>5.212560181300673E-3</v>
      </c>
      <c r="EY382" s="223">
        <f t="shared" ca="1" si="745"/>
        <v>5.7463192327837885E-3</v>
      </c>
      <c r="EZ382" s="223">
        <f t="shared" ca="1" si="746"/>
        <v>4.7870350411052739E-3</v>
      </c>
      <c r="FA382" s="223">
        <f t="shared" ca="1" si="747"/>
        <v>2.5839545977107319E-3</v>
      </c>
      <c r="FB382" s="223">
        <f t="shared" ca="1" si="748"/>
        <v>-2.905044789379631E-4</v>
      </c>
      <c r="FC382" s="223">
        <f t="shared" ca="1" si="749"/>
        <v>-3.0894829336762745E-3</v>
      </c>
      <c r="FD382" s="223">
        <f t="shared" ca="1" si="750"/>
        <v>-5.0857333407501731E-3</v>
      </c>
      <c r="FE382" s="223">
        <f t="shared" ca="1" si="751"/>
        <v>-5.7605779063928837E-3</v>
      </c>
      <c r="FF382" s="223">
        <f t="shared" ca="1" si="752"/>
        <v>-4.9386744544912516E-3</v>
      </c>
      <c r="FG382" s="223">
        <f t="shared" ca="1" si="753"/>
        <v>-2.8335748859546288E-3</v>
      </c>
      <c r="FH382" s="223">
        <f t="shared" ca="1" si="754"/>
        <v>7.7611612883800134E-6</v>
      </c>
      <c r="FI382" s="223">
        <f t="shared" ca="1" si="755"/>
        <v>2.8470806569003892E-3</v>
      </c>
      <c r="FJ382" s="223">
        <f t="shared" ca="1" si="756"/>
        <v>4.9466545231241742E-3</v>
      </c>
      <c r="FK382" s="223">
        <f t="shared" ca="1" si="757"/>
        <v>5.760958843258444E-3</v>
      </c>
      <c r="FL382" s="223">
        <f t="shared" ca="1" si="758"/>
        <v>5.0784161685395656E-3</v>
      </c>
      <c r="FM382" s="223">
        <f t="shared" ca="1" si="759"/>
        <v>3.0763688441063433E-3</v>
      </c>
      <c r="FN382" s="223">
        <f t="shared" ca="1" si="760"/>
        <v>2.7500085367862569E-4</v>
      </c>
      <c r="FO382" s="223">
        <f t="shared" ca="1" si="761"/>
        <v>-2.5978195134472174E-3</v>
      </c>
      <c r="FP382" s="223">
        <f t="shared" ca="1" si="762"/>
        <v>-4.7956587814762044E-3</v>
      </c>
      <c r="FQ382" s="223">
        <f t="shared" ca="1" si="763"/>
        <v>-5.7474611256701953E-3</v>
      </c>
      <c r="FR382" s="223">
        <f t="shared" ca="1" si="764"/>
        <v>-5.2059235332211108E-3</v>
      </c>
      <c r="FS382" s="223">
        <f t="shared" ca="1" si="765"/>
        <v>-3.31175156025459E-3</v>
      </c>
      <c r="FT382" s="223">
        <f t="shared" ca="1" si="766"/>
        <v>-5.5710036750188986E-4</v>
      </c>
      <c r="FU382" s="223">
        <f t="shared" ca="1" si="767"/>
        <v>2.3422999952440347E-3</v>
      </c>
      <c r="FV382" s="223">
        <f t="shared" ca="1" si="768"/>
        <v>4.6331098777735585E-3</v>
      </c>
      <c r="FW382" s="223">
        <f t="shared" ca="1" si="769"/>
        <v>5.7201172708120683E-3</v>
      </c>
      <c r="FX382" s="223">
        <f t="shared" ca="1" si="770"/>
        <v>5.3208893721261178E-3</v>
      </c>
      <c r="FY382" s="223">
        <f t="shared" ca="1" si="771"/>
        <v>3.539155976819005E-3</v>
      </c>
      <c r="FZ382" s="223">
        <f t="shared" ca="1" si="772"/>
        <v>8.3785777774361258E-4</v>
      </c>
      <c r="GA382" s="223">
        <f t="shared" ca="1" si="773"/>
        <v>-2.0811376711910605E-3</v>
      </c>
      <c r="GB382" s="223">
        <f t="shared" ca="1" si="774"/>
        <v>-4.4593994065628591E-3</v>
      </c>
      <c r="GC382" s="223">
        <f t="shared" ca="1" si="775"/>
        <v>-5.6789931524254666E-3</v>
      </c>
      <c r="GD382" s="223">
        <f t="shared" ca="1" si="776"/>
        <v>-5.423036722478806E-3</v>
      </c>
      <c r="GE382" s="223">
        <f t="shared" ca="1" si="777"/>
        <v>-3.7580342566418115E-3</v>
      </c>
      <c r="GF382" s="223">
        <f t="shared" ca="1" si="778"/>
        <v>-1.1165967152110769E-3</v>
      </c>
      <c r="GG382" s="223">
        <f t="shared" ca="1" si="779"/>
        <v>1.8149617042020547E-3</v>
      </c>
      <c r="GH382" s="223">
        <f t="shared" ca="1" si="780"/>
        <v>4.2749458515844918E-3</v>
      </c>
      <c r="GI382" s="223">
        <f t="shared" ca="1" si="781"/>
        <v>5.6241878421136107E-3</v>
      </c>
      <c r="GJ382" s="223">
        <f t="shared" ca="1" si="782"/>
        <v>5.5121195023651237E-3</v>
      </c>
      <c r="GK382" s="223">
        <f t="shared" ca="1" si="783"/>
        <v>3.9678591027754416E-3</v>
      </c>
      <c r="GL382" s="223">
        <f t="shared" ca="1" si="784"/>
        <v>1.3926456733892765E-3</v>
      </c>
      <c r="GM382" s="223">
        <f t="shared" ca="1" si="785"/>
        <v>-1.5444133354957565E-3</v>
      </c>
      <c r="GN382" s="223">
        <f t="shared" ca="1" si="786"/>
        <v>-4.0801935776086816E-3</v>
      </c>
      <c r="GO382" s="223">
        <f t="shared" ca="1" si="787"/>
        <v>-5.5558333706694279E-3</v>
      </c>
      <c r="GP382" s="223">
        <f t="shared" ca="1" si="788"/>
        <v>-5.5879231035655987E-3</v>
      </c>
      <c r="GQ382" s="223">
        <f t="shared" ca="1" si="789"/>
        <v>-4.1681250287870751E-3</v>
      </c>
      <c r="GR382" s="223">
        <f t="shared" ca="1" si="790"/>
        <v>-1.6653396261589262E-3</v>
      </c>
      <c r="GS382" s="223">
        <f t="shared" ca="1" si="791"/>
        <v>1.270144339789697E-3</v>
      </c>
      <c r="GT382" s="223">
        <f t="shared" ca="1" si="792"/>
        <v>3.8756117599216076E-3</v>
      </c>
      <c r="GU382" s="223">
        <f t="shared" ca="1" si="793"/>
        <v>5.4740944100017709E-3</v>
      </c>
      <c r="GV382" s="223">
        <f t="shared" ca="1" si="794"/>
        <v>5.650264908565324E-3</v>
      </c>
      <c r="GW382" s="223">
        <f t="shared" ca="1" si="795"/>
        <v>4.3583495765197253E-3</v>
      </c>
      <c r="GX382" s="223">
        <f t="shared" ca="1" si="796"/>
        <v>1.9340216299025585E-3</v>
      </c>
      <c r="GY382" s="223">
        <f t="shared" ca="1" si="797"/>
        <v>-9.928154551175003E-4</v>
      </c>
      <c r="GZ382" s="223">
        <f t="shared" ca="1" si="798"/>
        <v>-3.661693254041384E-3</v>
      </c>
      <c r="HA382" s="223">
        <f t="shared" ca="1" si="799"/>
        <v>-5.3791678764263783E-3</v>
      </c>
      <c r="HB382" s="223">
        <f t="shared" ca="1" si="800"/>
        <v>-5.6989947304955588E-3</v>
      </c>
      <c r="HC382" s="223">
        <f t="shared" ca="1" si="801"/>
        <v>-4.5380744783762011E-3</v>
      </c>
      <c r="HD382" s="223">
        <f t="shared" ca="1" si="802"/>
        <v>-2.1980444061395462E-3</v>
      </c>
      <c r="HE382" s="223">
        <f t="shared" ca="1" si="803"/>
        <v>7.1309479105356179E-4</v>
      </c>
      <c r="HF382" s="223">
        <f t="shared" ca="1" si="804"/>
        <v>3.4389534083857252E-3</v>
      </c>
      <c r="HG382" s="223">
        <f t="shared" ca="1" si="805"/>
        <v>5.2712824562772135E-3</v>
      </c>
      <c r="HH382" s="223">
        <f t="shared" ca="1" si="806"/>
        <v>5.733995174947046E-3</v>
      </c>
      <c r="HI382" s="223">
        <f t="shared" ca="1" si="807"/>
        <v>4.7068667613258432E-3</v>
      </c>
      <c r="HJ382" s="223">
        <f t="shared" ca="1" si="808"/>
        <v>2.4567719008761904E-3</v>
      </c>
      <c r="HK382" s="223">
        <f t="shared" ca="1" si="809"/>
        <v>-4.3165621917824824E-4</v>
      </c>
      <c r="HL382" s="223">
        <f t="shared" ca="1" si="810"/>
        <v>-3.2079288227525207E-3</v>
      </c>
      <c r="HM382" s="223">
        <f t="shared" ca="1" si="811"/>
        <v>-5.1506980549810635E-3</v>
      </c>
      <c r="HN382" s="223">
        <f t="shared" ca="1" si="812"/>
        <v>-5.7551819227834242E-3</v>
      </c>
      <c r="HO382" s="223">
        <f t="shared" ca="1" si="813"/>
        <v>-4.8643197899746636E-3</v>
      </c>
      <c r="HP382" s="223">
        <f t="shared" ca="1" si="814"/>
        <v>-2.7095808169158211E-3</v>
      </c>
      <c r="HQ382" s="223">
        <f t="shared" ca="1" si="815"/>
        <v>1.4917774966231498E-4</v>
      </c>
      <c r="HR382" s="223">
        <f t="shared" ca="1" si="816"/>
        <v>2.9691760556039251E-3</v>
      </c>
      <c r="HS382" s="223">
        <f t="shared" ca="1" si="817"/>
        <v>5.0177051709225963E-3</v>
      </c>
      <c r="HT382" s="223">
        <f t="shared" ca="1" si="818"/>
        <v>5.7625039332734156E-3</v>
      </c>
      <c r="HU382" s="223">
        <f t="shared" ca="1" si="819"/>
        <v>5.0100542461853411E-3</v>
      </c>
      <c r="HV382" s="223">
        <f t="shared" ca="1" si="820"/>
        <v>2.9558621154362509E-3</v>
      </c>
      <c r="HW382" s="223">
        <f t="shared" ca="1" si="821"/>
        <v>1.3366010211898283E-4</v>
      </c>
      <c r="HX382" s="223">
        <f t="shared" ca="1" si="822"/>
        <v>-2.7232702832682724E-3</v>
      </c>
      <c r="HY382" s="223">
        <f t="shared" ca="1" si="823"/>
        <v>-4.8726241956083532E-3</v>
      </c>
      <c r="HZ382" s="223">
        <f t="shared" ca="1" si="824"/>
        <v>-5.7559435670524219E-3</v>
      </c>
      <c r="IA382" s="223">
        <f t="shared" ca="1" si="825"/>
        <v>-5.1437190428880331E-3</v>
      </c>
      <c r="IB382" s="223">
        <f t="shared" ca="1" si="826"/>
        <v>-3.1950224832176504E-3</v>
      </c>
      <c r="IC382" s="223">
        <f t="shared" ca="1" si="827"/>
        <v>-4.1617595500703327E-4</v>
      </c>
      <c r="ID382" s="223">
        <f t="shared" ca="1" si="828"/>
        <v>2.470803914289995E-3</v>
      </c>
      <c r="IE382" s="223">
        <f t="shared" ca="1" si="829"/>
        <v>6.4514315667742062E-3</v>
      </c>
      <c r="IF382" s="223">
        <f t="shared" ca="1" si="830"/>
        <v>5.7355166286172854E-3</v>
      </c>
      <c r="IG382" s="223">
        <f t="shared" ca="1" si="831"/>
        <v>5.2649921698798285E-3</v>
      </c>
      <c r="IH382" s="223">
        <f t="shared" ca="1" si="832"/>
        <v>3.4264857619860606E-3</v>
      </c>
      <c r="II382" s="223">
        <f t="shared" ca="1" si="833"/>
        <v>6.9768920356676352E-4</v>
      </c>
      <c r="IJ382" s="223">
        <f t="shared" ca="1" si="834"/>
        <v>-2.2123851622652575E-3</v>
      </c>
      <c r="IK382" s="223">
        <f t="shared" ca="1" si="835"/>
        <v>-4.5476243015845595E-3</v>
      </c>
      <c r="IL382" s="223">
        <f t="shared" ca="1" si="836"/>
        <v>-5.7012723282518843E-3</v>
      </c>
      <c r="IM382" s="223">
        <f t="shared" ca="1" si="837"/>
        <v>-5.3735814695755344E-3</v>
      </c>
      <c r="IN382" s="223">
        <f t="shared" ca="1" si="838"/>
        <v>-3.6496943364291391E-3</v>
      </c>
      <c r="IO382" s="223">
        <f t="shared" ca="1" si="839"/>
        <v>-9.7752165772466387E-4</v>
      </c>
      <c r="IP382" s="223">
        <f t="shared" ca="1" si="840"/>
        <v>1.9486365806025687E-3</v>
      </c>
      <c r="IQ382" s="223">
        <f t="shared" ca="1" si="841"/>
        <v>4.3684883360863829E-3</v>
      </c>
      <c r="IR382" s="223">
        <f t="shared" ca="1" si="842"/>
        <v>5.6532931634752466E-3</v>
      </c>
      <c r="IS382" s="223">
        <f t="shared" ca="1" si="843"/>
        <v>5.4692253408408845E-3</v>
      </c>
      <c r="IT382" s="223">
        <f t="shared" ca="1" si="844"/>
        <v>3.8641104775402912E-3</v>
      </c>
      <c r="IU382" s="223">
        <f t="shared" ca="1" si="845"/>
        <v>1.2549991765884014E-3</v>
      </c>
      <c r="IV382" s="223">
        <f t="shared" ca="1" si="846"/>
        <v>-1.6801935627367235E-3</v>
      </c>
      <c r="IW382" s="223">
        <f t="shared" ca="1" si="847"/>
        <v>-4.1788282995521859E-3</v>
      </c>
      <c r="IX382" s="223">
        <f t="shared" ca="1" si="848"/>
        <v>-5.5916947202978174E-3</v>
      </c>
      <c r="IY382" s="223">
        <f t="shared" ca="1" si="849"/>
        <v>-5.5516933692125858E-3</v>
      </c>
      <c r="IZ382" s="223">
        <f t="shared" ca="1" si="850"/>
        <v>-4.0692176380548849E-3</v>
      </c>
      <c r="JA382" s="223">
        <f t="shared" ca="1" si="851"/>
        <v>-1.5294532925108711E-3</v>
      </c>
      <c r="JB382" s="223">
        <f t="shared" ca="1" si="852"/>
        <v>1.407702811410827E-3</v>
      </c>
    </row>
    <row r="383" spans="2:262">
      <c r="B383" s="230">
        <v>22</v>
      </c>
      <c r="C383" s="229">
        <f t="shared" si="853"/>
        <v>4.2968750000000011E-4</v>
      </c>
      <c r="D383" s="226">
        <f t="shared" ca="1" si="597"/>
        <v>24.42038968207309</v>
      </c>
      <c r="E383" s="225">
        <f ca="1">AB361</f>
        <v>0.42038968207308802</v>
      </c>
      <c r="F383" s="224">
        <v>22</v>
      </c>
      <c r="G383" s="223">
        <f t="shared" ca="1" si="854"/>
        <v>-4.4295685876262936E-4</v>
      </c>
      <c r="H383" s="223">
        <f t="shared" ca="1" si="598"/>
        <v>-6.105627349655983E-4</v>
      </c>
      <c r="I383" s="223">
        <f t="shared" ca="1" si="599"/>
        <v>-6.044373931973849E-4</v>
      </c>
      <c r="J383" s="223">
        <f t="shared" ca="1" si="600"/>
        <v>-4.2632375523316349E-4</v>
      </c>
      <c r="K383" s="223">
        <f t="shared" ca="1" si="601"/>
        <v>-1.2690277077509021E-4</v>
      </c>
      <c r="L383" s="223">
        <f t="shared" ca="1" si="602"/>
        <v>2.0862748086896088E-4</v>
      </c>
      <c r="M383" s="223">
        <f t="shared" ca="1" si="603"/>
        <v>4.847942891222746E-4</v>
      </c>
      <c r="N383" s="223">
        <f t="shared" ca="1" si="604"/>
        <v>6.2301638262087628E-4</v>
      </c>
      <c r="O383" s="223">
        <f t="shared" ca="1" si="605"/>
        <v>5.8396366262332931E-4</v>
      </c>
      <c r="P383" s="223">
        <f t="shared" ca="1" si="606"/>
        <v>3.7874829864427591E-4</v>
      </c>
      <c r="Q383" s="223">
        <f t="shared" ca="1" si="607"/>
        <v>6.5762840848916074E-5</v>
      </c>
      <c r="R383" s="223">
        <f t="shared" ca="1" si="608"/>
        <v>-2.6593495850225609E-4</v>
      </c>
      <c r="S383" s="223">
        <f t="shared" ca="1" si="609"/>
        <v>-5.2196288546215645E-4</v>
      </c>
      <c r="T383" s="223">
        <f t="shared" ca="1" si="610"/>
        <v>-6.2947004193611726E-4</v>
      </c>
      <c r="U383" s="223">
        <f t="shared" ca="1" si="611"/>
        <v>-5.578660427512013E-4</v>
      </c>
      <c r="V383" s="223">
        <f t="shared" ca="1" si="612"/>
        <v>-3.2752528889456317E-4</v>
      </c>
      <c r="W383" s="223">
        <f t="shared" ca="1" si="613"/>
        <v>-3.9895788157412731E-6</v>
      </c>
      <c r="X383" s="223">
        <f t="shared" ca="1" si="614"/>
        <v>3.2068133711033863E-4</v>
      </c>
      <c r="Y383" s="223">
        <f t="shared" ca="1" si="615"/>
        <v>5.5410469388110007E-4</v>
      </c>
      <c r="Z383" s="223">
        <f t="shared" ca="1" si="616"/>
        <v>6.2986156064418592E-4</v>
      </c>
      <c r="AA383" s="223">
        <f t="shared" ca="1" si="617"/>
        <v>5.2639586792677931E-4</v>
      </c>
      <c r="AB383" s="223">
        <f t="shared" ca="1" si="618"/>
        <v>2.7314803156926052E-4</v>
      </c>
      <c r="AC383" s="223">
        <f t="shared" ca="1" si="619"/>
        <v>-5.7822105042354795E-5</v>
      </c>
      <c r="AD383" s="223">
        <f t="shared" ca="1" si="620"/>
        <v>-3.7233937913979786E-4</v>
      </c>
      <c r="AE383" s="223">
        <f t="shared" ca="1" si="621"/>
        <v>-5.8091017119353148E-4</v>
      </c>
      <c r="AF383" s="223">
        <f t="shared" ca="1" si="622"/>
        <v>-6.2418716820589789E-4</v>
      </c>
      <c r="AG383" s="223">
        <f t="shared" ca="1" si="623"/>
        <v>-4.898562131369702E-4</v>
      </c>
      <c r="AH383" s="223">
        <f t="shared" ca="1" si="624"/>
        <v>-2.1614020938204301E-4</v>
      </c>
      <c r="AI383" s="223">
        <f t="shared" ca="1" si="625"/>
        <v>1.1907693042011507E-4</v>
      </c>
      <c r="AJ383" s="223">
        <f t="shared" ca="1" si="626"/>
        <v>4.204115894067319E-4</v>
      </c>
      <c r="AK383" s="223">
        <f t="shared" ca="1" si="627"/>
        <v>6.0212116599956756E-4</v>
      </c>
      <c r="AL383" s="223">
        <f t="shared" ca="1" si="628"/>
        <v>6.1250151212237228E-4</v>
      </c>
      <c r="AM383" s="223">
        <f t="shared" ca="1" si="629"/>
        <v>4.4859897523200694E-4</v>
      </c>
      <c r="AN383" s="223">
        <f t="shared" ca="1" si="630"/>
        <v>1.5705083882421936E-4</v>
      </c>
      <c r="AO383" s="223">
        <f t="shared" ca="1" si="631"/>
        <v>-1.7918497986385809E-4</v>
      </c>
      <c r="AP383" s="223">
        <f t="shared" ca="1" si="632"/>
        <v>-4.6443500624732684E-4</v>
      </c>
      <c r="AQ383" s="223">
        <f t="shared" ca="1" si="633"/>
        <v>-6.1753340482411669E-4</v>
      </c>
      <c r="AR383" s="223">
        <f t="shared" ca="1" si="634"/>
        <v>-5.9491713164972284E-4</v>
      </c>
      <c r="AS383" s="223">
        <f t="shared" ca="1" si="635"/>
        <v>-4.0302148396641484E-4</v>
      </c>
      <c r="AT383" s="223">
        <f t="shared" ca="1" si="636"/>
        <v>-9.6448982835796969E-5</v>
      </c>
      <c r="AU383" s="223">
        <f t="shared" ca="1" si="637"/>
        <v>2.3756737999903836E-4</v>
      </c>
      <c r="AV383" s="223">
        <f t="shared" ca="1" si="638"/>
        <v>5.039856600917602E-4</v>
      </c>
      <c r="AW383" s="223">
        <f t="shared" ca="1" si="639"/>
        <v>6.2699845938211192E-4</v>
      </c>
      <c r="AX383" s="223">
        <f t="shared" ca="1" si="640"/>
        <v>5.7160337398450153E-4</v>
      </c>
      <c r="AY383" s="223">
        <f t="shared" ca="1" si="641"/>
        <v>3.535626754962725E-4</v>
      </c>
      <c r="AZ383" s="223">
        <f t="shared" ca="1" si="642"/>
        <v>3.4918270418288666E-5</v>
      </c>
      <c r="BA383" s="223">
        <f t="shared" ca="1" si="643"/>
        <v>-2.9366187639728777E-4</v>
      </c>
      <c r="BB383" s="223">
        <f t="shared" ca="1" si="644"/>
        <v>-5.3868265652292334E-4</v>
      </c>
      <c r="BC383" s="223">
        <f t="shared" ca="1" si="645"/>
        <v>-6.3042517602403443E-4</v>
      </c>
      <c r="BD383" s="223">
        <f t="shared" ca="1" si="646"/>
        <v>-5.4278476335762032E-4</v>
      </c>
      <c r="BE383" s="223">
        <f t="shared" ca="1" si="647"/>
        <v>-3.0069886518408238E-4</v>
      </c>
      <c r="BF383" s="223">
        <f t="shared" ca="1" si="648"/>
        <v>2.6948724031616048E-5</v>
      </c>
      <c r="BG383" s="223">
        <f t="shared" ca="1" si="649"/>
        <v>3.4692824839392027E-4</v>
      </c>
      <c r="BH383" s="223">
        <f t="shared" ca="1" si="650"/>
        <v>5.6819184449787669E-4</v>
      </c>
      <c r="BI383" s="223">
        <f t="shared" ca="1" si="651"/>
        <v>6.2778055359538881E-4</v>
      </c>
      <c r="BJ383" s="223">
        <f t="shared" ca="1" si="652"/>
        <v>5.0873883874327167E-4</v>
      </c>
      <c r="BK383" s="223">
        <f t="shared" ca="1" si="653"/>
        <v>2.4493916042144914E-4</v>
      </c>
      <c r="BL383" s="223">
        <f t="shared" ca="1" si="654"/>
        <v>-8.8556187537425202E-5</v>
      </c>
      <c r="BM383" s="223">
        <f t="shared" ca="1" si="655"/>
        <v>-3.9685351170824735E-4</v>
      </c>
      <c r="BN383" s="223">
        <f t="shared" ca="1" si="656"/>
        <v>-5.9222903440505834E-4</v>
      </c>
      <c r="BO383" s="223">
        <f t="shared" ca="1" si="657"/>
        <v>-6.1909006125586061E-4</v>
      </c>
      <c r="BP383" s="223">
        <f t="shared" ca="1" si="658"/>
        <v>-4.6979348100688697E-4</v>
      </c>
      <c r="BQ383" s="223">
        <f t="shared" ca="1" si="659"/>
        <v>-1.8682055764659216E-4</v>
      </c>
      <c r="BR383" s="223">
        <f t="shared" ca="1" si="660"/>
        <v>1.4931080654751258E-4</v>
      </c>
      <c r="BS383" s="223">
        <f t="shared" ca="1" si="661"/>
        <v>4.4295685876262708E-4</v>
      </c>
      <c r="BT383" s="223">
        <f t="shared" ca="1" si="662"/>
        <v>6.1056273496559732E-4</v>
      </c>
      <c r="BU383" s="223">
        <f t="shared" ca="1" si="663"/>
        <v>6.0443739319738566E-4</v>
      </c>
      <c r="BV383" s="223">
        <f t="shared" ca="1" si="664"/>
        <v>4.2632375523316576E-4</v>
      </c>
      <c r="BW383" s="223">
        <f t="shared" ca="1" si="665"/>
        <v>1.2690277077509322E-4</v>
      </c>
      <c r="BX383" s="223">
        <f t="shared" ca="1" si="666"/>
        <v>-2.0862748086895798E-4</v>
      </c>
      <c r="BY383" s="223">
        <f t="shared" ca="1" si="667"/>
        <v>-4.8479428912227265E-4</v>
      </c>
      <c r="BZ383" s="223">
        <f t="shared" ca="1" si="668"/>
        <v>-6.2301638262087595E-4</v>
      </c>
      <c r="CA383" s="223">
        <f t="shared" ca="1" si="669"/>
        <v>-5.8396366262333051E-4</v>
      </c>
      <c r="CB383" s="223">
        <f t="shared" ca="1" si="670"/>
        <v>-3.7874829864427835E-4</v>
      </c>
      <c r="CC383" s="223">
        <f t="shared" ca="1" si="671"/>
        <v>-6.5762840848919164E-5</v>
      </c>
      <c r="CD383" s="223">
        <f t="shared" ca="1" si="672"/>
        <v>2.6593495850225327E-4</v>
      </c>
      <c r="CE383" s="223">
        <f t="shared" ca="1" si="673"/>
        <v>5.2196288546215472E-4</v>
      </c>
      <c r="CF383" s="223">
        <f t="shared" ca="1" si="674"/>
        <v>6.2947004193611715E-4</v>
      </c>
      <c r="CG383" s="223">
        <f t="shared" ca="1" si="675"/>
        <v>5.578660427512026E-4</v>
      </c>
      <c r="CH383" s="223">
        <f t="shared" ca="1" si="676"/>
        <v>3.2752528889456583E-4</v>
      </c>
      <c r="CI383" s="223">
        <f t="shared" ca="1" si="677"/>
        <v>3.9895788157443359E-6</v>
      </c>
      <c r="CJ383" s="223">
        <f t="shared" ca="1" si="678"/>
        <v>-3.2068133711033597E-4</v>
      </c>
      <c r="CK383" s="223">
        <f t="shared" ca="1" si="679"/>
        <v>-5.5410469388109855E-4</v>
      </c>
      <c r="CL383" s="223">
        <f t="shared" ca="1" si="680"/>
        <v>-6.2986156064418603E-4</v>
      </c>
      <c r="CM383" s="223">
        <f t="shared" ca="1" si="681"/>
        <v>-5.2639586792678093E-4</v>
      </c>
      <c r="CN383" s="223">
        <f t="shared" ca="1" si="682"/>
        <v>-2.7314803156926328E-4</v>
      </c>
      <c r="CO383" s="223">
        <f t="shared" ca="1" si="683"/>
        <v>5.7822105042351705E-5</v>
      </c>
      <c r="CP383" s="223">
        <f t="shared" ca="1" si="684"/>
        <v>3.7233937913979537E-4</v>
      </c>
      <c r="CQ383" s="223">
        <f t="shared" ca="1" si="685"/>
        <v>5.8091017119353029E-4</v>
      </c>
      <c r="CR383" s="223">
        <f t="shared" ca="1" si="686"/>
        <v>6.2418716820589833E-4</v>
      </c>
      <c r="CS383" s="223">
        <f t="shared" ca="1" si="687"/>
        <v>4.8985621313697215E-4</v>
      </c>
      <c r="CT383" s="223">
        <f t="shared" ca="1" si="688"/>
        <v>2.1614020938204596E-4</v>
      </c>
      <c r="CU383" s="223">
        <f t="shared" ca="1" si="689"/>
        <v>-1.1907693042011205E-4</v>
      </c>
      <c r="CV383" s="223">
        <f t="shared" ca="1" si="690"/>
        <v>-4.2041158940672962E-4</v>
      </c>
      <c r="CW383" s="223">
        <f t="shared" ca="1" si="691"/>
        <v>-6.0212116599956658E-4</v>
      </c>
      <c r="CX383" s="223">
        <f t="shared" ca="1" si="692"/>
        <v>-6.1250151212237304E-4</v>
      </c>
      <c r="CY383" s="223">
        <f t="shared" ca="1" si="693"/>
        <v>-4.4859897523200922E-4</v>
      </c>
      <c r="CZ383" s="223">
        <f t="shared" ca="1" si="694"/>
        <v>-1.5705083882422237E-4</v>
      </c>
      <c r="DA383" s="223">
        <f t="shared" ca="1" si="695"/>
        <v>1.7918497986385511E-4</v>
      </c>
      <c r="DB383" s="223">
        <f t="shared" ca="1" si="696"/>
        <v>4.6443500624732473E-4</v>
      </c>
      <c r="DC383" s="223">
        <f t="shared" ca="1" si="697"/>
        <v>6.1753340482411604E-4</v>
      </c>
      <c r="DD383" s="223">
        <f t="shared" ca="1" si="698"/>
        <v>5.9491713164972393E-4</v>
      </c>
      <c r="DE383" s="223">
        <f t="shared" ca="1" si="699"/>
        <v>4.0302148396641722E-4</v>
      </c>
      <c r="DF383" s="223">
        <f t="shared" ca="1" si="700"/>
        <v>9.6448982835800005E-5</v>
      </c>
      <c r="DG383" s="223">
        <f t="shared" ca="1" si="701"/>
        <v>-2.3756737999903549E-4</v>
      </c>
      <c r="DH383" s="223">
        <f t="shared" ca="1" si="702"/>
        <v>-5.0398566009175836E-4</v>
      </c>
      <c r="DI383" s="223">
        <f t="shared" ca="1" si="703"/>
        <v>-6.2699845938211148E-4</v>
      </c>
      <c r="DJ383" s="223">
        <f t="shared" ca="1" si="704"/>
        <v>-5.7160337398450283E-4</v>
      </c>
      <c r="DK383" s="223">
        <f t="shared" ca="1" si="705"/>
        <v>-3.5356267549627505E-4</v>
      </c>
      <c r="DL383" s="223">
        <f t="shared" ca="1" si="706"/>
        <v>-3.4918270418291756E-5</v>
      </c>
      <c r="DM383" s="223">
        <f t="shared" ca="1" si="707"/>
        <v>2.9366187639728506E-4</v>
      </c>
      <c r="DN383" s="223">
        <f t="shared" ca="1" si="708"/>
        <v>5.3868265652292182E-4</v>
      </c>
      <c r="DO383" s="223">
        <f t="shared" ca="1" si="709"/>
        <v>6.3042517602403432E-4</v>
      </c>
      <c r="DP383" s="223">
        <f t="shared" ca="1" si="710"/>
        <v>5.4278476335762195E-4</v>
      </c>
      <c r="DQ383" s="223">
        <f t="shared" ca="1" si="711"/>
        <v>3.0069886518408509E-4</v>
      </c>
      <c r="DR383" s="223">
        <f t="shared" ca="1" si="712"/>
        <v>-2.6948724031612944E-5</v>
      </c>
      <c r="DS383" s="223">
        <f t="shared" ca="1" si="713"/>
        <v>-3.4692824839391767E-4</v>
      </c>
      <c r="DT383" s="223">
        <f t="shared" ca="1" si="714"/>
        <v>-5.6819184449787539E-4</v>
      </c>
      <c r="DU383" s="223">
        <f t="shared" ca="1" si="715"/>
        <v>-6.2778055359538913E-4</v>
      </c>
      <c r="DV383" s="223">
        <f t="shared" ca="1" si="716"/>
        <v>-5.0873883874327352E-4</v>
      </c>
      <c r="DW383" s="223">
        <f t="shared" ca="1" si="717"/>
        <v>-2.4493916042145201E-4</v>
      </c>
      <c r="DX383" s="223">
        <f t="shared" ca="1" si="718"/>
        <v>8.8556187537422139E-5</v>
      </c>
      <c r="DY383" s="223">
        <f t="shared" ca="1" si="719"/>
        <v>3.9685351170824497E-4</v>
      </c>
      <c r="DZ383" s="223">
        <f t="shared" ca="1" si="720"/>
        <v>5.9222903440505725E-4</v>
      </c>
      <c r="EA383" s="223">
        <f t="shared" ca="1" si="721"/>
        <v>6.1909006125586126E-4</v>
      </c>
      <c r="EB383" s="223">
        <f t="shared" ca="1" si="722"/>
        <v>4.6979348100688903E-4</v>
      </c>
      <c r="EC383" s="223">
        <f t="shared" ca="1" si="723"/>
        <v>1.8682055764659508E-4</v>
      </c>
      <c r="ED383" s="223">
        <f t="shared" ca="1" si="724"/>
        <v>-1.493108065475096E-4</v>
      </c>
      <c r="EE383" s="223">
        <f t="shared" ca="1" si="725"/>
        <v>-4.4295685876262491E-4</v>
      </c>
      <c r="EF383" s="223">
        <f t="shared" ca="1" si="726"/>
        <v>-6.1056273496559667E-4</v>
      </c>
      <c r="EG383" s="223">
        <f t="shared" ca="1" si="727"/>
        <v>-6.0443739319738664E-4</v>
      </c>
      <c r="EH383" s="223">
        <f t="shared" ca="1" si="728"/>
        <v>-4.263237552331681E-4</v>
      </c>
      <c r="EI383" s="223">
        <f t="shared" ca="1" si="729"/>
        <v>-1.2690277077509625E-4</v>
      </c>
      <c r="EJ383" s="223">
        <f t="shared" ca="1" si="730"/>
        <v>2.0862748086895505E-4</v>
      </c>
      <c r="EK383" s="223">
        <f t="shared" ca="1" si="731"/>
        <v>4.8479428912227065E-4</v>
      </c>
      <c r="EL383" s="223">
        <f t="shared" ca="1" si="732"/>
        <v>6.2301638262087541E-4</v>
      </c>
      <c r="EM383" s="223">
        <f t="shared" ca="1" si="733"/>
        <v>5.839636626233317E-4</v>
      </c>
      <c r="EN383" s="223">
        <f t="shared" ca="1" si="734"/>
        <v>3.7874829864428084E-4</v>
      </c>
      <c r="EO383" s="223">
        <f t="shared" ca="1" si="735"/>
        <v>6.5762840848922254E-5</v>
      </c>
      <c r="EP383" s="223">
        <f t="shared" ca="1" si="736"/>
        <v>-2.659349585022505E-4</v>
      </c>
      <c r="EQ383" s="223">
        <f t="shared" ca="1" si="737"/>
        <v>-5.2196288546215298E-4</v>
      </c>
      <c r="ER383" s="223">
        <f t="shared" ca="1" si="738"/>
        <v>-6.2947004193611683E-4</v>
      </c>
      <c r="ES383" s="223">
        <f t="shared" ca="1" si="739"/>
        <v>-5.5786604275120412E-4</v>
      </c>
      <c r="ET383" s="223">
        <f t="shared" ca="1" si="740"/>
        <v>-3.2752528889456848E-4</v>
      </c>
      <c r="EU383" s="223">
        <f t="shared" ca="1" si="741"/>
        <v>-3.989578815747453E-6</v>
      </c>
      <c r="EV383" s="223">
        <f t="shared" ca="1" si="742"/>
        <v>3.2068133711033332E-4</v>
      </c>
      <c r="EW383" s="223">
        <f t="shared" ca="1" si="743"/>
        <v>5.5410469388109725E-4</v>
      </c>
      <c r="EX383" s="223">
        <f t="shared" ca="1" si="744"/>
        <v>6.2986156064418614E-4</v>
      </c>
      <c r="EY383" s="223">
        <f t="shared" ca="1" si="745"/>
        <v>5.2639586792678267E-4</v>
      </c>
      <c r="EZ383" s="223">
        <f t="shared" ca="1" si="746"/>
        <v>2.7314803156926605E-4</v>
      </c>
      <c r="FA383" s="223">
        <f t="shared" ca="1" si="747"/>
        <v>-5.7822105042348642E-5</v>
      </c>
      <c r="FB383" s="223">
        <f t="shared" ca="1" si="748"/>
        <v>-3.7233937913979287E-4</v>
      </c>
      <c r="FC383" s="223">
        <f t="shared" ca="1" si="749"/>
        <v>-5.8091017119352921E-4</v>
      </c>
      <c r="FD383" s="223">
        <f t="shared" ca="1" si="750"/>
        <v>-6.2418716820589876E-4</v>
      </c>
      <c r="FE383" s="223">
        <f t="shared" ca="1" si="751"/>
        <v>-4.898562131369741E-4</v>
      </c>
      <c r="FF383" s="223">
        <f t="shared" ca="1" si="752"/>
        <v>-2.1614020938204886E-4</v>
      </c>
      <c r="FG383" s="223">
        <f t="shared" ca="1" si="753"/>
        <v>1.1907693042010901E-4</v>
      </c>
      <c r="FH383" s="223">
        <f t="shared" ca="1" si="754"/>
        <v>4.2041158940672729E-4</v>
      </c>
      <c r="FI383" s="223">
        <f t="shared" ca="1" si="755"/>
        <v>6.0212116599956561E-4</v>
      </c>
      <c r="FJ383" s="223">
        <f t="shared" ca="1" si="756"/>
        <v>6.125015121223738E-4</v>
      </c>
      <c r="FK383" s="223">
        <f t="shared" ca="1" si="757"/>
        <v>4.4859897523201133E-4</v>
      </c>
      <c r="FL383" s="223">
        <f t="shared" ca="1" si="758"/>
        <v>1.5705083882422538E-4</v>
      </c>
      <c r="FM383" s="223">
        <f t="shared" ca="1" si="759"/>
        <v>-1.7918497986385215E-4</v>
      </c>
      <c r="FN383" s="223">
        <f t="shared" ca="1" si="760"/>
        <v>-4.6443500624732261E-4</v>
      </c>
      <c r="FO383" s="223">
        <f t="shared" ca="1" si="761"/>
        <v>-6.1753340482411539E-4</v>
      </c>
      <c r="FP383" s="223">
        <f t="shared" ca="1" si="762"/>
        <v>-5.9491713164972501E-4</v>
      </c>
      <c r="FQ383" s="223">
        <f t="shared" ca="1" si="763"/>
        <v>-4.0302148396641961E-4</v>
      </c>
      <c r="FR383" s="223">
        <f t="shared" ca="1" si="764"/>
        <v>-9.6448982835803068E-5</v>
      </c>
      <c r="FS383" s="223">
        <f t="shared" ca="1" si="765"/>
        <v>2.3756737999903262E-4</v>
      </c>
      <c r="FT383" s="223">
        <f t="shared" ca="1" si="766"/>
        <v>5.0398566009175641E-4</v>
      </c>
      <c r="FU383" s="223">
        <f t="shared" ca="1" si="767"/>
        <v>6.2699845938211116E-4</v>
      </c>
      <c r="FV383" s="223">
        <f t="shared" ca="1" si="768"/>
        <v>5.7160337398450402E-4</v>
      </c>
      <c r="FW383" s="223">
        <f t="shared" ca="1" si="769"/>
        <v>3.5356267549627759E-4</v>
      </c>
      <c r="FX383" s="223">
        <f t="shared" ca="1" si="770"/>
        <v>3.4918270418294846E-5</v>
      </c>
      <c r="FY383" s="223">
        <f t="shared" ca="1" si="771"/>
        <v>-2.9366187639728229E-4</v>
      </c>
      <c r="FZ383" s="223">
        <f t="shared" ca="1" si="772"/>
        <v>-5.3868265652292019E-4</v>
      </c>
      <c r="GA383" s="223">
        <f t="shared" ca="1" si="773"/>
        <v>-6.3042517602403443E-4</v>
      </c>
      <c r="GB383" s="223">
        <f t="shared" ca="1" si="774"/>
        <v>-5.4278476335762357E-4</v>
      </c>
      <c r="GC383" s="223">
        <f t="shared" ca="1" si="775"/>
        <v>-3.006988651840878E-4</v>
      </c>
      <c r="GD383" s="223">
        <f t="shared" ca="1" si="776"/>
        <v>2.694872403160984E-5</v>
      </c>
      <c r="GE383" s="223">
        <f t="shared" ca="1" si="777"/>
        <v>3.4692824839391512E-4</v>
      </c>
      <c r="GF383" s="223">
        <f t="shared" ca="1" si="778"/>
        <v>5.6819184449787398E-4</v>
      </c>
      <c r="GG383" s="223">
        <f t="shared" ca="1" si="779"/>
        <v>6.2778055359538946E-4</v>
      </c>
      <c r="GH383" s="223">
        <f t="shared" ca="1" si="780"/>
        <v>5.0873883874327525E-4</v>
      </c>
      <c r="GI383" s="223">
        <f t="shared" ca="1" si="781"/>
        <v>2.4493916042145483E-4</v>
      </c>
      <c r="GJ383" s="223">
        <f t="shared" ca="1" si="782"/>
        <v>-8.8556187537419104E-5</v>
      </c>
      <c r="GK383" s="223">
        <f t="shared" ca="1" si="783"/>
        <v>-3.9685351170824258E-4</v>
      </c>
      <c r="GL383" s="223">
        <f t="shared" ca="1" si="784"/>
        <v>-5.9222903440505628E-4</v>
      </c>
      <c r="GM383" s="223">
        <f t="shared" ca="1" si="785"/>
        <v>-6.190900612558618E-4</v>
      </c>
      <c r="GN383" s="223">
        <f t="shared" ca="1" si="786"/>
        <v>-4.6979348100689104E-4</v>
      </c>
      <c r="GO383" s="223">
        <f t="shared" ca="1" si="787"/>
        <v>-1.8682055764659806E-4</v>
      </c>
      <c r="GP383" s="223">
        <f t="shared" ca="1" si="788"/>
        <v>1.4931080654750659E-4</v>
      </c>
      <c r="GQ383" s="223">
        <f t="shared" ca="1" si="789"/>
        <v>4.4295685876262269E-4</v>
      </c>
      <c r="GR383" s="223">
        <f t="shared" ca="1" si="790"/>
        <v>6.1056273496559591E-4</v>
      </c>
      <c r="GS383" s="223">
        <f t="shared" ca="1" si="791"/>
        <v>6.044373931973875E-4</v>
      </c>
      <c r="GT383" s="223">
        <f t="shared" ca="1" si="792"/>
        <v>4.2632375523317032E-4</v>
      </c>
      <c r="GU383" s="223">
        <f t="shared" ca="1" si="793"/>
        <v>1.2690277077509934E-4</v>
      </c>
      <c r="GV383" s="223">
        <f t="shared" ca="1" si="794"/>
        <v>-2.0862748086895213E-4</v>
      </c>
      <c r="GW383" s="223">
        <f t="shared" ca="1" si="795"/>
        <v>-4.847942891222687E-4</v>
      </c>
      <c r="GX383" s="223">
        <f t="shared" ca="1" si="796"/>
        <v>-6.2301638262087487E-4</v>
      </c>
      <c r="GY383" s="223">
        <f t="shared" ca="1" si="797"/>
        <v>-5.8396366262333278E-4</v>
      </c>
      <c r="GZ383" s="223">
        <f t="shared" ca="1" si="798"/>
        <v>-3.7874829864428333E-4</v>
      </c>
      <c r="HA383" s="223">
        <f t="shared" ca="1" si="799"/>
        <v>-6.5762840848925316E-5</v>
      </c>
      <c r="HB383" s="223">
        <f t="shared" ca="1" si="800"/>
        <v>2.6593495850224768E-4</v>
      </c>
      <c r="HC383" s="223">
        <f t="shared" ca="1" si="801"/>
        <v>5.2196288546215125E-4</v>
      </c>
      <c r="HD383" s="223">
        <f t="shared" ca="1" si="802"/>
        <v>6.2947004193611672E-4</v>
      </c>
      <c r="HE383" s="223">
        <f t="shared" ca="1" si="803"/>
        <v>5.5786604275120553E-4</v>
      </c>
      <c r="HF383" s="223">
        <f t="shared" ca="1" si="804"/>
        <v>3.2752528889457109E-4</v>
      </c>
      <c r="HG383" s="223">
        <f t="shared" ca="1" si="805"/>
        <v>3.989578815750543E-6</v>
      </c>
      <c r="HH383" s="223">
        <f t="shared" ca="1" si="806"/>
        <v>-3.2068133711033061E-4</v>
      </c>
      <c r="HI383" s="223">
        <f t="shared" ca="1" si="807"/>
        <v>-5.5410469388109563E-4</v>
      </c>
      <c r="HJ383" s="223">
        <f t="shared" ca="1" si="808"/>
        <v>-6.2986156064418636E-4</v>
      </c>
      <c r="HK383" s="223">
        <f t="shared" ca="1" si="809"/>
        <v>-5.263958679267844E-4</v>
      </c>
      <c r="HL383" s="223">
        <f t="shared" ca="1" si="810"/>
        <v>-2.7314803156926887E-4</v>
      </c>
      <c r="HM383" s="223">
        <f t="shared" ca="1" si="811"/>
        <v>5.7822105042345552E-5</v>
      </c>
      <c r="HN383" s="223">
        <f t="shared" ca="1" si="812"/>
        <v>3.7233937913979043E-4</v>
      </c>
      <c r="HO383" s="223">
        <f t="shared" ca="1" si="813"/>
        <v>5.8091017119352791E-4</v>
      </c>
      <c r="HP383" s="223">
        <f t="shared" ca="1" si="814"/>
        <v>6.241871682058993E-4</v>
      </c>
      <c r="HQ383" s="223">
        <f t="shared" ca="1" si="815"/>
        <v>4.8985621313697605E-4</v>
      </c>
      <c r="HR383" s="223">
        <f t="shared" ca="1" si="816"/>
        <v>2.1614020938205182E-4</v>
      </c>
      <c r="HS383" s="223">
        <f t="shared" ca="1" si="817"/>
        <v>-1.1907693042010596E-4</v>
      </c>
      <c r="HT383" s="223">
        <f t="shared" ca="1" si="818"/>
        <v>-4.2041158940672502E-4</v>
      </c>
      <c r="HU383" s="223">
        <f t="shared" ca="1" si="819"/>
        <v>-6.0212116599956463E-4</v>
      </c>
      <c r="HV383" s="223">
        <f t="shared" ca="1" si="820"/>
        <v>-6.1250151212237456E-4</v>
      </c>
      <c r="HW383" s="223">
        <f t="shared" ca="1" si="821"/>
        <v>-4.485989752320135E-4</v>
      </c>
      <c r="HX383" s="223">
        <f t="shared" ca="1" si="822"/>
        <v>-1.5705083882422839E-4</v>
      </c>
      <c r="HY383" s="223">
        <f t="shared" ca="1" si="823"/>
        <v>1.791849798638492E-4</v>
      </c>
      <c r="HZ383" s="223">
        <f t="shared" ca="1" si="824"/>
        <v>4.6443500624732061E-4</v>
      </c>
      <c r="IA383" s="223">
        <f t="shared" ca="1" si="825"/>
        <v>6.1753340482411474E-4</v>
      </c>
      <c r="IB383" s="223">
        <f t="shared" ca="1" si="826"/>
        <v>5.9491713164972588E-4</v>
      </c>
      <c r="IC383" s="223">
        <f t="shared" ca="1" si="827"/>
        <v>4.0302148396642199E-4</v>
      </c>
      <c r="ID383" s="223">
        <f t="shared" ca="1" si="828"/>
        <v>9.644898283580613E-5</v>
      </c>
      <c r="IE383" s="223">
        <f t="shared" ca="1" si="829"/>
        <v>-6.7305481313647989E-4</v>
      </c>
      <c r="IF383" s="223">
        <f t="shared" ca="1" si="830"/>
        <v>-5.0398566009175457E-4</v>
      </c>
      <c r="IG383" s="223">
        <f t="shared" ca="1" si="831"/>
        <v>-6.2699845938211083E-4</v>
      </c>
      <c r="IH383" s="223">
        <f t="shared" ca="1" si="832"/>
        <v>-5.7160337398450543E-4</v>
      </c>
      <c r="II383" s="223">
        <f t="shared" ca="1" si="833"/>
        <v>-3.535626754962802E-4</v>
      </c>
      <c r="IJ383" s="223">
        <f t="shared" ca="1" si="834"/>
        <v>-3.4918270418297936E-5</v>
      </c>
      <c r="IK383" s="223">
        <f t="shared" ca="1" si="835"/>
        <v>2.9366187639727958E-4</v>
      </c>
      <c r="IL383" s="223">
        <f t="shared" ca="1" si="836"/>
        <v>5.3868265652291857E-4</v>
      </c>
      <c r="IM383" s="223">
        <f t="shared" ca="1" si="837"/>
        <v>6.3042517602403443E-4</v>
      </c>
      <c r="IN383" s="223">
        <f t="shared" ca="1" si="838"/>
        <v>5.427847633576252E-4</v>
      </c>
      <c r="IO383" s="223">
        <f t="shared" ca="1" si="839"/>
        <v>3.0069886518409051E-4</v>
      </c>
      <c r="IP383" s="223">
        <f t="shared" ca="1" si="840"/>
        <v>-2.6948724031606764E-5</v>
      </c>
      <c r="IQ383" s="223">
        <f t="shared" ca="1" si="841"/>
        <v>-3.4692824839391257E-4</v>
      </c>
      <c r="IR383" s="223">
        <f t="shared" ca="1" si="842"/>
        <v>-5.6819184449787268E-4</v>
      </c>
      <c r="IS383" s="223">
        <f t="shared" ca="1" si="843"/>
        <v>-6.2778055359538967E-4</v>
      </c>
      <c r="IT383" s="223">
        <f t="shared" ca="1" si="844"/>
        <v>-5.087388387432772E-4</v>
      </c>
      <c r="IU383" s="223">
        <f t="shared" ca="1" si="845"/>
        <v>-2.449391604214577E-4</v>
      </c>
      <c r="IV383" s="223">
        <f t="shared" ca="1" si="846"/>
        <v>8.8556187537416014E-5</v>
      </c>
      <c r="IW383" s="223">
        <f t="shared" ca="1" si="847"/>
        <v>3.968535117082402E-4</v>
      </c>
      <c r="IX383" s="223">
        <f t="shared" ca="1" si="848"/>
        <v>5.9222903440505508E-4</v>
      </c>
      <c r="IY383" s="223">
        <f t="shared" ca="1" si="849"/>
        <v>6.1909006125586224E-4</v>
      </c>
      <c r="IZ383" s="223">
        <f t="shared" ca="1" si="850"/>
        <v>4.697934810068931E-4</v>
      </c>
      <c r="JA383" s="223">
        <f t="shared" ca="1" si="851"/>
        <v>1.8682055764660094E-4</v>
      </c>
      <c r="JB383" s="223">
        <f t="shared" ca="1" si="852"/>
        <v>-1.4931080654750358E-4</v>
      </c>
    </row>
    <row r="384" spans="2:262">
      <c r="B384" s="230">
        <v>23</v>
      </c>
      <c r="C384" s="229">
        <f t="shared" si="853"/>
        <v>4.4921875000000013E-4</v>
      </c>
      <c r="D384" s="226">
        <f t="shared" ca="1" si="597"/>
        <v>24.417602900508772</v>
      </c>
      <c r="E384" s="225">
        <f ca="1">AC361</f>
        <v>0.41760290050877269</v>
      </c>
      <c r="F384" s="224">
        <v>23</v>
      </c>
      <c r="G384" s="223">
        <f t="shared" ca="1" si="854"/>
        <v>-4.6562793636732254E-3</v>
      </c>
      <c r="H384" s="223">
        <f t="shared" ca="1" si="598"/>
        <v>-6.3607231830452807E-3</v>
      </c>
      <c r="I384" s="223">
        <f t="shared" ca="1" si="599"/>
        <v>-6.0914799538513151E-3</v>
      </c>
      <c r="J384" s="223">
        <f t="shared" ca="1" si="600"/>
        <v>-3.9320939302715293E-3</v>
      </c>
      <c r="K384" s="223">
        <f t="shared" ca="1" si="601"/>
        <v>-5.526071979219554E-4</v>
      </c>
      <c r="L384" s="223">
        <f t="shared" ca="1" si="602"/>
        <v>2.998349607577503E-3</v>
      </c>
      <c r="M384" s="223">
        <f t="shared" ca="1" si="603"/>
        <v>5.61893990957578E-3</v>
      </c>
      <c r="N384" s="223">
        <f t="shared" ca="1" si="604"/>
        <v>6.496013223480427E-3</v>
      </c>
      <c r="O384" s="223">
        <f t="shared" ca="1" si="605"/>
        <v>5.3574199539575826E-3</v>
      </c>
      <c r="P384" s="223">
        <f t="shared" ca="1" si="606"/>
        <v>2.5564574738015443E-3</v>
      </c>
      <c r="Q384" s="223">
        <f t="shared" ca="1" si="607"/>
        <v>-1.0377555316565933E-3</v>
      </c>
      <c r="R384" s="223">
        <f t="shared" ca="1" si="608"/>
        <v>-4.309960395356905E-3</v>
      </c>
      <c r="S384" s="223">
        <f t="shared" ca="1" si="609"/>
        <v>-6.2448152805480387E-3</v>
      </c>
      <c r="T384" s="223">
        <f t="shared" ca="1" si="610"/>
        <v>-6.2419485128368162E-3</v>
      </c>
      <c r="U384" s="223">
        <f t="shared" ca="1" si="611"/>
        <v>-4.3022496298025488E-3</v>
      </c>
      <c r="V384" s="223">
        <f t="shared" ca="1" si="612"/>
        <v>-1.0275933638290091E-3</v>
      </c>
      <c r="W384" s="223">
        <f t="shared" ca="1" si="613"/>
        <v>2.5659177956867943E-3</v>
      </c>
      <c r="X384" s="223">
        <f t="shared" ca="1" si="614"/>
        <v>5.3632429594763151E-3</v>
      </c>
      <c r="Y384" s="223">
        <f t="shared" ca="1" si="615"/>
        <v>6.4963920755411238E-3</v>
      </c>
      <c r="Z384" s="223">
        <f t="shared" ca="1" si="616"/>
        <v>5.6137570530854098E-3</v>
      </c>
      <c r="AA384" s="223">
        <f t="shared" ca="1" si="617"/>
        <v>2.9892132459486682E-3</v>
      </c>
      <c r="AB384" s="223">
        <f t="shared" ca="1" si="618"/>
        <v>-5.6286211682263763E-4</v>
      </c>
      <c r="AC384" s="223">
        <f t="shared" ca="1" si="619"/>
        <v>-3.9402853782318824E-3</v>
      </c>
      <c r="AD384" s="223">
        <f t="shared" ca="1" si="620"/>
        <v>-6.0950661829783526E-3</v>
      </c>
      <c r="AE384" s="223">
        <f t="shared" ca="1" si="621"/>
        <v>-6.3585914120124834E-3</v>
      </c>
      <c r="AF384" s="223">
        <f t="shared" ca="1" si="622"/>
        <v>-4.6490910658314785E-3</v>
      </c>
      <c r="AG384" s="223">
        <f t="shared" ca="1" si="623"/>
        <v>-1.497010912264095E-3</v>
      </c>
      <c r="AH384" s="223">
        <f t="shared" ca="1" si="624"/>
        <v>2.1195810529434141E-3</v>
      </c>
      <c r="AI384" s="223">
        <f t="shared" ca="1" si="625"/>
        <v>5.0784821310940293E-3</v>
      </c>
      <c r="AJ384" s="223">
        <f t="shared" ca="1" si="626"/>
        <v>6.4615664160800335E-3</v>
      </c>
      <c r="AK384" s="223">
        <f t="shared" ca="1" si="627"/>
        <v>5.8396727163519445E-3</v>
      </c>
      <c r="AL384" s="223">
        <f t="shared" ca="1" si="628"/>
        <v>3.4057702125227345E-3</v>
      </c>
      <c r="AM384" s="223">
        <f t="shared" ca="1" si="629"/>
        <v>-8.4918503409771784E-5</v>
      </c>
      <c r="AN384" s="223">
        <f t="shared" ca="1" si="630"/>
        <v>-3.5492576132455838E-3</v>
      </c>
      <c r="AO384" s="223">
        <f t="shared" ca="1" si="631"/>
        <v>-5.9122873936706044E-3</v>
      </c>
      <c r="AP384" s="223">
        <f t="shared" ca="1" si="632"/>
        <v>-6.4407765534014397E-3</v>
      </c>
      <c r="AQ384" s="223">
        <f t="shared" ca="1" si="633"/>
        <v>-4.9707386745652549E-3</v>
      </c>
      <c r="AR384" s="223">
        <f t="shared" ca="1" si="634"/>
        <v>-1.9583160288606642E-3</v>
      </c>
      <c r="AS384" s="223">
        <f t="shared" ca="1" si="635"/>
        <v>1.6617581168280786E-3</v>
      </c>
      <c r="AT384" s="223">
        <f t="shared" ca="1" si="636"/>
        <v>4.7662005680303484E-3</v>
      </c>
      <c r="AU384" s="223">
        <f t="shared" ca="1" si="637"/>
        <v>6.3917249683631688E-3</v>
      </c>
      <c r="AV384" s="223">
        <f t="shared" ca="1" si="638"/>
        <v>6.033942687204032E-3</v>
      </c>
      <c r="AW384" s="223">
        <f t="shared" ca="1" si="639"/>
        <v>3.8038710152302861E-3</v>
      </c>
      <c r="AX384" s="223">
        <f t="shared" ca="1" si="640"/>
        <v>3.9348529073063299E-4</v>
      </c>
      <c r="AY384" s="223">
        <f t="shared" ca="1" si="641"/>
        <v>-3.1389961137361206E-3</v>
      </c>
      <c r="AZ384" s="223">
        <f t="shared" ca="1" si="642"/>
        <v>-5.6974694067204864E-3</v>
      </c>
      <c r="BA384" s="223">
        <f t="shared" ca="1" si="643"/>
        <v>-6.4880585686017582E-3</v>
      </c>
      <c r="BB384" s="223">
        <f t="shared" ca="1" si="644"/>
        <v>-5.26544941974372E-3</v>
      </c>
      <c r="BC384" s="223">
        <f t="shared" ca="1" si="645"/>
        <v>-2.4090088612232167E-3</v>
      </c>
      <c r="BD384" s="223">
        <f t="shared" ca="1" si="646"/>
        <v>1.1949299694985751E-3</v>
      </c>
      <c r="BE384" s="223">
        <f t="shared" ca="1" si="647"/>
        <v>4.4280905511324079E-3</v>
      </c>
      <c r="BF384" s="223">
        <f t="shared" ca="1" si="648"/>
        <v>6.287246209246946E-3</v>
      </c>
      <c r="BG384" s="223">
        <f t="shared" ca="1" si="649"/>
        <v>6.1955141998375589E-3</v>
      </c>
      <c r="BH384" s="223">
        <f t="shared" ca="1" si="650"/>
        <v>4.1813583113289561E-3</v>
      </c>
      <c r="BI384" s="223">
        <f t="shared" ca="1" si="651"/>
        <v>8.6975675398797249E-4</v>
      </c>
      <c r="BJ384" s="223">
        <f t="shared" ca="1" si="652"/>
        <v>-2.7117241223154746E-3</v>
      </c>
      <c r="BK384" s="223">
        <f t="shared" ca="1" si="653"/>
        <v>-5.4517763394116882E-3</v>
      </c>
      <c r="BL384" s="223">
        <f t="shared" ca="1" si="654"/>
        <v>-6.5001812322764332E-3</v>
      </c>
      <c r="BM384" s="223">
        <f t="shared" ca="1" si="655"/>
        <v>-5.5316262383042778E-3</v>
      </c>
      <c r="BN384" s="223">
        <f t="shared" ca="1" si="656"/>
        <v>-2.8466470658439842E-3</v>
      </c>
      <c r="BO384" s="223">
        <f t="shared" ca="1" si="657"/>
        <v>7.2162639313249558E-4</v>
      </c>
      <c r="BP384" s="223">
        <f t="shared" ca="1" si="658"/>
        <v>4.0659843278765331E-3</v>
      </c>
      <c r="BQ384" s="223">
        <f t="shared" ca="1" si="659"/>
        <v>6.1486963181793235E-3</v>
      </c>
      <c r="BR384" s="223">
        <f t="shared" ca="1" si="660"/>
        <v>6.3235116842265855E-3</v>
      </c>
      <c r="BS384" s="223">
        <f t="shared" ca="1" si="661"/>
        <v>4.5361864644546798E-3</v>
      </c>
      <c r="BT384" s="223">
        <f t="shared" ca="1" si="662"/>
        <v>1.3413149300374469E-3</v>
      </c>
      <c r="BU384" s="223">
        <f t="shared" ca="1" si="663"/>
        <v>-2.269757062925119E-3</v>
      </c>
      <c r="BV384" s="223">
        <f t="shared" ca="1" si="664"/>
        <v>-5.176539623763422E-3</v>
      </c>
      <c r="BW384" s="223">
        <f t="shared" ca="1" si="665"/>
        <v>-6.4770788506606719E-3</v>
      </c>
      <c r="BX384" s="223">
        <f t="shared" ca="1" si="666"/>
        <v>-5.7678266950048759E-3</v>
      </c>
      <c r="BY384" s="223">
        <f t="shared" ca="1" si="667"/>
        <v>-3.2688590433739605E-3</v>
      </c>
      <c r="BZ384" s="223">
        <f t="shared" ca="1" si="668"/>
        <v>2.4441226081843028E-4</v>
      </c>
      <c r="CA384" s="223">
        <f t="shared" ca="1" si="669"/>
        <v>3.6818441832603445E-3</v>
      </c>
      <c r="CB384" s="223">
        <f t="shared" ca="1" si="670"/>
        <v>5.9768261090243375E-3</v>
      </c>
      <c r="CC384" s="223">
        <f t="shared" ca="1" si="671"/>
        <v>6.4172415109131692E-3</v>
      </c>
      <c r="CD384" s="223">
        <f t="shared" ca="1" si="672"/>
        <v>4.8664326301024611E-3</v>
      </c>
      <c r="CE384" s="223">
        <f t="shared" ca="1" si="673"/>
        <v>1.8056044042660097E-3</v>
      </c>
      <c r="CF384" s="223">
        <f t="shared" ca="1" si="674"/>
        <v>-1.8154899933530743E-3</v>
      </c>
      <c r="CG384" s="223">
        <f t="shared" ca="1" si="675"/>
        <v>-4.8732507913850278E-3</v>
      </c>
      <c r="CH384" s="223">
        <f t="shared" ca="1" si="676"/>
        <v>-6.4188766175621009E-3</v>
      </c>
      <c r="CI384" s="223">
        <f t="shared" ca="1" si="677"/>
        <v>-5.9727707991056277E-3</v>
      </c>
      <c r="CJ384" s="223">
        <f t="shared" ca="1" si="678"/>
        <v>-3.6733567905253457E-3</v>
      </c>
      <c r="CK384" s="223">
        <f t="shared" ca="1" si="679"/>
        <v>-2.3412636271352878E-4</v>
      </c>
      <c r="CL384" s="223">
        <f t="shared" ca="1" si="680"/>
        <v>3.277751806010443E-3</v>
      </c>
      <c r="CM384" s="223">
        <f t="shared" ca="1" si="681"/>
        <v>5.7725669613366767E-3</v>
      </c>
      <c r="CN384" s="223">
        <f t="shared" ca="1" si="682"/>
        <v>6.4761957498455005E-3</v>
      </c>
      <c r="CO384" s="223">
        <f t="shared" ca="1" si="683"/>
        <v>5.1703071756872485E-3</v>
      </c>
      <c r="CP384" s="223">
        <f t="shared" ca="1" si="684"/>
        <v>2.2601091517855587E-3</v>
      </c>
      <c r="CQ384" s="223">
        <f t="shared" ca="1" si="685"/>
        <v>-1.3513846262082404E-3</v>
      </c>
      <c r="CR384" s="223">
        <f t="shared" ca="1" si="686"/>
        <v>-4.5435533907369043E-3</v>
      </c>
      <c r="CS384" s="223">
        <f t="shared" ca="1" si="687"/>
        <v>-6.3258899359246749E-3</v>
      </c>
      <c r="CT384" s="223">
        <f t="shared" ca="1" si="688"/>
        <v>-6.1453479407495163E-3</v>
      </c>
      <c r="CU384" s="223">
        <f t="shared" ca="1" si="689"/>
        <v>-4.0579482989596587E-3</v>
      </c>
      <c r="CV384" s="223">
        <f t="shared" ca="1" si="690"/>
        <v>-7.1139623520062199E-4</v>
      </c>
      <c r="CW384" s="223">
        <f t="shared" ca="1" si="691"/>
        <v>2.8558970077307679E-3</v>
      </c>
      <c r="CX384" s="223">
        <f t="shared" ca="1" si="692"/>
        <v>5.5370257731352322E-3</v>
      </c>
      <c r="CY384" s="223">
        <f t="shared" ca="1" si="693"/>
        <v>6.5000549228948525E-3</v>
      </c>
      <c r="CZ384" s="223">
        <f t="shared" ca="1" si="694"/>
        <v>5.4461633787180261E-3</v>
      </c>
      <c r="DA384" s="223">
        <f t="shared" ca="1" si="695"/>
        <v>2.7023661719898047E-3</v>
      </c>
      <c r="DB384" s="223">
        <f t="shared" ca="1" si="696"/>
        <v>-8.7995598868647956E-4</v>
      </c>
      <c r="DC384" s="223">
        <f t="shared" ca="1" si="697"/>
        <v>-4.1892340805990084E-3</v>
      </c>
      <c r="DD384" s="223">
        <f t="shared" ca="1" si="698"/>
        <v>-6.1986227086327974E-3</v>
      </c>
      <c r="DE384" s="223">
        <f t="shared" ca="1" si="699"/>
        <v>-6.2846229094534406E-3</v>
      </c>
      <c r="DF384" s="223">
        <f t="shared" ca="1" si="700"/>
        <v>-4.4205494339706383E-3</v>
      </c>
      <c r="DG384" s="223">
        <f t="shared" ca="1" si="701"/>
        <v>-1.1848109898519293E-3</v>
      </c>
      <c r="DH384" s="223">
        <f t="shared" ca="1" si="702"/>
        <v>2.4185658561238009E-3</v>
      </c>
      <c r="DI384" s="223">
        <f t="shared" ca="1" si="703"/>
        <v>5.2714789625267298E-3</v>
      </c>
      <c r="DJ384" s="223">
        <f t="shared" ca="1" si="704"/>
        <v>6.488689735135251E-3</v>
      </c>
      <c r="DK384" s="223">
        <f t="shared" ca="1" si="705"/>
        <v>5.6925063505296686E-3</v>
      </c>
      <c r="DL384" s="223">
        <f t="shared" ca="1" si="706"/>
        <v>3.1299788357679525E-3</v>
      </c>
      <c r="DM384" s="223">
        <f t="shared" ca="1" si="707"/>
        <v>-4.0375879342033458E-4</v>
      </c>
      <c r="DN384" s="223">
        <f t="shared" ca="1" si="708"/>
        <v>-3.8122129480121312E-3</v>
      </c>
      <c r="DO384" s="223">
        <f t="shared" ca="1" si="709"/>
        <v>-6.0377646078179281E-3</v>
      </c>
      <c r="DP384" s="223">
        <f t="shared" ca="1" si="710"/>
        <v>-6.3898409620948334E-3</v>
      </c>
      <c r="DQ384" s="223">
        <f t="shared" ca="1" si="711"/>
        <v>-4.7591952285909785E-3</v>
      </c>
      <c r="DR384" s="223">
        <f t="shared" ca="1" si="712"/>
        <v>-1.6518051510941009E-3</v>
      </c>
      <c r="DS384" s="223">
        <f t="shared" ca="1" si="713"/>
        <v>1.9681282865916176E-3</v>
      </c>
      <c r="DT384" s="223">
        <f t="shared" ca="1" si="714"/>
        <v>4.9773655506855467E-3</v>
      </c>
      <c r="DU384" s="223">
        <f t="shared" ca="1" si="715"/>
        <v>6.4421617755038808E-3</v>
      </c>
      <c r="DV384" s="223">
        <f t="shared" ca="1" si="716"/>
        <v>5.9080011372141476E-3</v>
      </c>
      <c r="DW384" s="223">
        <f t="shared" ca="1" si="717"/>
        <v>3.5406298730455083E-3</v>
      </c>
      <c r="DX384" s="223">
        <f t="shared" ca="1" si="718"/>
        <v>7.46264057300747E-5</v>
      </c>
      <c r="DY384" s="223">
        <f t="shared" ca="1" si="719"/>
        <v>-3.4145331031598591E-3</v>
      </c>
      <c r="DZ384" s="223">
        <f t="shared" ca="1" si="720"/>
        <v>-5.8441873374655718E-3</v>
      </c>
      <c r="EA384" s="223">
        <f t="shared" ca="1" si="721"/>
        <v>-6.4604319129300883E-3</v>
      </c>
      <c r="EB384" s="223">
        <f t="shared" ca="1" si="722"/>
        <v>-5.0720505319184076E-3</v>
      </c>
      <c r="EC384" s="223">
        <f t="shared" ca="1" si="723"/>
        <v>-2.1098480371057682E-3</v>
      </c>
      <c r="ED384" s="223">
        <f t="shared" ca="1" si="724"/>
        <v>1.5070252593506037E-3</v>
      </c>
      <c r="EE384" s="223">
        <f t="shared" ca="1" si="725"/>
        <v>4.656279363673208E-3</v>
      </c>
      <c r="EF384" s="223">
        <f t="shared" ca="1" si="726"/>
        <v>6.360723183045279E-3</v>
      </c>
      <c r="EG384" s="223">
        <f t="shared" ca="1" si="727"/>
        <v>6.0914799538513446E-3</v>
      </c>
      <c r="EH384" s="223">
        <f t="shared" ca="1" si="728"/>
        <v>3.9320939302715831E-3</v>
      </c>
      <c r="EI384" s="223">
        <f t="shared" ca="1" si="729"/>
        <v>5.5260719792200506E-4</v>
      </c>
      <c r="EJ384" s="223">
        <f t="shared" ca="1" si="730"/>
        <v>-2.9983496075774714E-3</v>
      </c>
      <c r="EK384" s="223">
        <f t="shared" ca="1" si="731"/>
        <v>-5.6189399095757714E-3</v>
      </c>
      <c r="EL384" s="223">
        <f t="shared" ca="1" si="732"/>
        <v>-6.496013223480427E-3</v>
      </c>
      <c r="EM384" s="223">
        <f t="shared" ca="1" si="733"/>
        <v>-5.357419953957626E-3</v>
      </c>
      <c r="EN384" s="223">
        <f t="shared" ca="1" si="734"/>
        <v>-2.5564574738015985E-3</v>
      </c>
      <c r="EO384" s="223">
        <f t="shared" ca="1" si="735"/>
        <v>1.0377555316565526E-3</v>
      </c>
      <c r="EP384" s="223">
        <f t="shared" ca="1" si="736"/>
        <v>4.3099603953568833E-3</v>
      </c>
      <c r="EQ384" s="223">
        <f t="shared" ca="1" si="737"/>
        <v>6.2448152805480352E-3</v>
      </c>
      <c r="ER384" s="223">
        <f t="shared" ca="1" si="738"/>
        <v>6.2419485128368405E-3</v>
      </c>
      <c r="ES384" s="223">
        <f t="shared" ca="1" si="739"/>
        <v>4.3022496298025965E-3</v>
      </c>
      <c r="ET384" s="223">
        <f t="shared" ca="1" si="740"/>
        <v>1.0275933638290615E-3</v>
      </c>
      <c r="EU384" s="223">
        <f t="shared" ca="1" si="741"/>
        <v>-2.5659177956867565E-3</v>
      </c>
      <c r="EV384" s="223">
        <f t="shared" ca="1" si="742"/>
        <v>-5.3632429594763055E-3</v>
      </c>
      <c r="EW384" s="223">
        <f t="shared" ca="1" si="743"/>
        <v>-6.496392075541123E-3</v>
      </c>
      <c r="EX384" s="223">
        <f t="shared" ca="1" si="744"/>
        <v>-5.613757053085448E-3</v>
      </c>
      <c r="EY384" s="223">
        <f t="shared" ca="1" si="745"/>
        <v>-2.9892132459487259E-3</v>
      </c>
      <c r="EZ384" s="223">
        <f t="shared" ca="1" si="746"/>
        <v>5.6286211682259643E-4</v>
      </c>
      <c r="FA384" s="223">
        <f t="shared" ca="1" si="747"/>
        <v>3.940285378231859E-3</v>
      </c>
      <c r="FB384" s="223">
        <f t="shared" ca="1" si="748"/>
        <v>6.0950661829783457E-3</v>
      </c>
      <c r="FC384" s="223">
        <f t="shared" ca="1" si="749"/>
        <v>6.3585914120124834E-3</v>
      </c>
      <c r="FD384" s="223">
        <f t="shared" ca="1" si="750"/>
        <v>4.6490910658315331E-3</v>
      </c>
      <c r="FE384" s="223">
        <f t="shared" ca="1" si="751"/>
        <v>1.4970109122641464E-3</v>
      </c>
      <c r="FF384" s="223">
        <f t="shared" ca="1" si="752"/>
        <v>-2.1195810529433751E-3</v>
      </c>
      <c r="FG384" s="223">
        <f t="shared" ca="1" si="753"/>
        <v>-5.0784821310940181E-3</v>
      </c>
      <c r="FH384" s="223">
        <f t="shared" ca="1" si="754"/>
        <v>-6.4615664160800343E-3</v>
      </c>
      <c r="FI384" s="223">
        <f t="shared" ca="1" si="755"/>
        <v>-5.8396727163519827E-3</v>
      </c>
      <c r="FJ384" s="223">
        <f t="shared" ca="1" si="756"/>
        <v>-3.4057702125227891E-3</v>
      </c>
      <c r="FK384" s="223">
        <f t="shared" ca="1" si="757"/>
        <v>8.4918503409730367E-5</v>
      </c>
      <c r="FL384" s="223">
        <f t="shared" ca="1" si="758"/>
        <v>3.5492576132455491E-3</v>
      </c>
      <c r="FM384" s="223">
        <f t="shared" ca="1" si="759"/>
        <v>5.9122873936705966E-3</v>
      </c>
      <c r="FN384" s="223">
        <f t="shared" ca="1" si="760"/>
        <v>6.440776553401438E-3</v>
      </c>
      <c r="FO384" s="223">
        <f t="shared" ca="1" si="761"/>
        <v>4.9707386745652974E-3</v>
      </c>
      <c r="FP384" s="223">
        <f t="shared" ca="1" si="762"/>
        <v>1.9583160288607253E-3</v>
      </c>
      <c r="FQ384" s="223">
        <f t="shared" ca="1" si="763"/>
        <v>-1.6617581168280385E-3</v>
      </c>
      <c r="FR384" s="223">
        <f t="shared" ca="1" si="764"/>
        <v>-4.7662005680303363E-3</v>
      </c>
      <c r="FS384" s="223">
        <f t="shared" ca="1" si="765"/>
        <v>-6.3917249683631654E-3</v>
      </c>
      <c r="FT384" s="223">
        <f t="shared" ca="1" si="766"/>
        <v>-6.0339426872040641E-3</v>
      </c>
      <c r="FU384" s="223">
        <f t="shared" ca="1" si="767"/>
        <v>-3.803871015230339E-3</v>
      </c>
      <c r="FV384" s="223">
        <f t="shared" ca="1" si="768"/>
        <v>-3.934852907306744E-4</v>
      </c>
      <c r="FW384" s="223">
        <f t="shared" ca="1" si="769"/>
        <v>3.1389961137360842E-3</v>
      </c>
      <c r="FX384" s="223">
        <f t="shared" ca="1" si="770"/>
        <v>5.6974694067204769E-3</v>
      </c>
      <c r="FY384" s="223">
        <f t="shared" ca="1" si="771"/>
        <v>6.4880585686017582E-3</v>
      </c>
      <c r="FZ384" s="223">
        <f t="shared" ca="1" si="772"/>
        <v>5.2654494197437729E-3</v>
      </c>
      <c r="GA384" s="223">
        <f t="shared" ca="1" si="773"/>
        <v>2.4090088612232765E-3</v>
      </c>
      <c r="GB384" s="223">
        <f t="shared" ca="1" si="774"/>
        <v>-1.1949299694985341E-3</v>
      </c>
      <c r="GC384" s="223">
        <f t="shared" ca="1" si="775"/>
        <v>-4.428090551132394E-3</v>
      </c>
      <c r="GD384" s="223">
        <f t="shared" ca="1" si="776"/>
        <v>-6.2872462092469416E-3</v>
      </c>
      <c r="GE384" s="223">
        <f t="shared" ca="1" si="777"/>
        <v>-6.1955141998375849E-3</v>
      </c>
      <c r="GF384" s="223">
        <f t="shared" ca="1" si="778"/>
        <v>-4.1813583113290056E-3</v>
      </c>
      <c r="GG384" s="223">
        <f t="shared" ca="1" si="779"/>
        <v>-8.6975675398801369E-4</v>
      </c>
      <c r="GH384" s="223">
        <f t="shared" ca="1" si="780"/>
        <v>2.7117241223154369E-3</v>
      </c>
      <c r="GI384" s="223">
        <f t="shared" ca="1" si="781"/>
        <v>5.4517763394116648E-3</v>
      </c>
      <c r="GJ384" s="223">
        <f t="shared" ca="1" si="782"/>
        <v>6.5001812322764332E-3</v>
      </c>
      <c r="GK384" s="223">
        <f t="shared" ca="1" si="783"/>
        <v>5.5316262383043237E-3</v>
      </c>
      <c r="GL384" s="223">
        <f t="shared" ca="1" si="784"/>
        <v>2.8466470658440207E-3</v>
      </c>
      <c r="GM384" s="223">
        <f t="shared" ca="1" si="785"/>
        <v>-7.2162639313245449E-4</v>
      </c>
      <c r="GN384" s="223">
        <f t="shared" ca="1" si="786"/>
        <v>-4.065984327876501E-3</v>
      </c>
      <c r="GO384" s="223">
        <f t="shared" ca="1" si="787"/>
        <v>-6.1486963181793261E-3</v>
      </c>
      <c r="GP384" s="223">
        <f t="shared" ca="1" si="788"/>
        <v>-6.3235116842265838E-3</v>
      </c>
      <c r="GQ384" s="223">
        <f t="shared" ca="1" si="789"/>
        <v>-4.5361864644547422E-3</v>
      </c>
      <c r="GR384" s="223">
        <f t="shared" ca="1" si="790"/>
        <v>-1.3413149300374875E-3</v>
      </c>
      <c r="GS384" s="223">
        <f t="shared" ca="1" si="791"/>
        <v>2.2697570629250799E-3</v>
      </c>
      <c r="GT384" s="223">
        <f t="shared" ca="1" si="792"/>
        <v>5.1765396237633977E-3</v>
      </c>
      <c r="GU384" s="223">
        <f t="shared" ca="1" si="793"/>
        <v>6.4770788506606719E-3</v>
      </c>
      <c r="GV384" s="223">
        <f t="shared" ca="1" si="794"/>
        <v>5.7678266950049167E-3</v>
      </c>
      <c r="GW384" s="223">
        <f t="shared" ca="1" si="795"/>
        <v>3.2688590433739969E-3</v>
      </c>
      <c r="GX384" s="223">
        <f t="shared" ca="1" si="796"/>
        <v>-2.4441226081838886E-4</v>
      </c>
      <c r="GY384" s="223">
        <f t="shared" ca="1" si="797"/>
        <v>-3.6818441832603107E-3</v>
      </c>
      <c r="GZ384" s="223">
        <f t="shared" ca="1" si="798"/>
        <v>-5.9768261090243392E-3</v>
      </c>
      <c r="HA384" s="223">
        <f t="shared" ca="1" si="799"/>
        <v>-6.4172415109131692E-3</v>
      </c>
      <c r="HB384" s="223">
        <f t="shared" ca="1" si="800"/>
        <v>-4.86643263010252E-3</v>
      </c>
      <c r="HC384" s="223">
        <f t="shared" ca="1" si="801"/>
        <v>-1.8056044042660492E-3</v>
      </c>
      <c r="HD384" s="223">
        <f t="shared" ca="1" si="802"/>
        <v>1.8154899933530344E-3</v>
      </c>
      <c r="HE384" s="223">
        <f t="shared" ca="1" si="803"/>
        <v>4.8732507913850009E-3</v>
      </c>
      <c r="HF384" s="223">
        <f t="shared" ca="1" si="804"/>
        <v>6.4188766175621017E-3</v>
      </c>
      <c r="HG384" s="223">
        <f t="shared" ca="1" si="805"/>
        <v>5.9727707991056624E-3</v>
      </c>
      <c r="HH384" s="223">
        <f t="shared" ca="1" si="806"/>
        <v>3.6733567905254186E-3</v>
      </c>
      <c r="HI384" s="223">
        <f t="shared" ca="1" si="807"/>
        <v>2.3412636271357042E-4</v>
      </c>
      <c r="HJ384" s="223">
        <f t="shared" ca="1" si="808"/>
        <v>-3.2777518060104075E-3</v>
      </c>
      <c r="HK384" s="223">
        <f t="shared" ca="1" si="809"/>
        <v>-5.7725669613366785E-3</v>
      </c>
      <c r="HL384" s="223">
        <f t="shared" ca="1" si="810"/>
        <v>-6.4761957498455005E-3</v>
      </c>
      <c r="HM384" s="223">
        <f t="shared" ca="1" si="811"/>
        <v>-5.1703071756873005E-3</v>
      </c>
      <c r="HN384" s="223">
        <f t="shared" ca="1" si="812"/>
        <v>-2.2601091517855977E-3</v>
      </c>
      <c r="HO384" s="223">
        <f t="shared" ca="1" si="813"/>
        <v>1.3513846262081998E-3</v>
      </c>
      <c r="HP384" s="223">
        <f t="shared" ca="1" si="814"/>
        <v>4.5435533907368748E-3</v>
      </c>
      <c r="HQ384" s="223">
        <f t="shared" ca="1" si="815"/>
        <v>6.3258899359246758E-3</v>
      </c>
      <c r="HR384" s="223">
        <f t="shared" ca="1" si="816"/>
        <v>6.1453479407495458E-3</v>
      </c>
      <c r="HS384" s="223">
        <f t="shared" ca="1" si="817"/>
        <v>4.0579482989597272E-3</v>
      </c>
      <c r="HT384" s="223">
        <f t="shared" ca="1" si="818"/>
        <v>7.1139623520066297E-4</v>
      </c>
      <c r="HU384" s="223">
        <f t="shared" ca="1" si="819"/>
        <v>-2.8558970077307306E-3</v>
      </c>
      <c r="HV384" s="223">
        <f t="shared" ca="1" si="820"/>
        <v>-5.5370257731352113E-3</v>
      </c>
      <c r="HW384" s="223">
        <f t="shared" ca="1" si="821"/>
        <v>-6.5000549228948525E-3</v>
      </c>
      <c r="HX384" s="223">
        <f t="shared" ca="1" si="822"/>
        <v>-5.4461633787180738E-3</v>
      </c>
      <c r="HY384" s="223">
        <f t="shared" ca="1" si="823"/>
        <v>-2.7023661719898424E-3</v>
      </c>
      <c r="HZ384" s="223">
        <f t="shared" ca="1" si="824"/>
        <v>8.7995598868653008E-4</v>
      </c>
      <c r="IA384" s="223">
        <f t="shared" ca="1" si="825"/>
        <v>4.1892340805989772E-3</v>
      </c>
      <c r="IB384" s="223">
        <f t="shared" ca="1" si="826"/>
        <v>6.1986227086327705E-3</v>
      </c>
      <c r="IC384" s="223">
        <f t="shared" ca="1" si="827"/>
        <v>6.2846229094534389E-3</v>
      </c>
      <c r="ID384" s="223">
        <f t="shared" ca="1" si="828"/>
        <v>4.4205494339707024E-3</v>
      </c>
      <c r="IE384" s="223">
        <f t="shared" ca="1" si="829"/>
        <v>-2.7632264463504407E-3</v>
      </c>
      <c r="IF384" s="223">
        <f t="shared" ca="1" si="830"/>
        <v>-2.4185658561237623E-3</v>
      </c>
      <c r="IG384" s="223">
        <f t="shared" ca="1" si="831"/>
        <v>-5.2714789625266508E-3</v>
      </c>
      <c r="IH384" s="223">
        <f t="shared" ca="1" si="832"/>
        <v>-6.4886897351352519E-3</v>
      </c>
      <c r="II384" s="223">
        <f t="shared" ca="1" si="833"/>
        <v>-5.6925063505297111E-3</v>
      </c>
      <c r="IJ384" s="223">
        <f t="shared" ca="1" si="834"/>
        <v>-3.1299788357679083E-3</v>
      </c>
      <c r="IK384" s="223">
        <f t="shared" ca="1" si="835"/>
        <v>4.0375879342029338E-4</v>
      </c>
      <c r="IL384" s="223">
        <f t="shared" ca="1" si="836"/>
        <v>3.8122129480120228E-3</v>
      </c>
      <c r="IM384" s="223">
        <f t="shared" ca="1" si="837"/>
        <v>6.0377646078179298E-3</v>
      </c>
      <c r="IN384" s="223">
        <f t="shared" ca="1" si="838"/>
        <v>6.3898409620948586E-3</v>
      </c>
      <c r="IO384" s="223">
        <f t="shared" ca="1" si="839"/>
        <v>4.759195228590943E-3</v>
      </c>
      <c r="IP384" s="223">
        <f t="shared" ca="1" si="840"/>
        <v>1.651805151094141E-3</v>
      </c>
      <c r="IQ384" s="223">
        <f t="shared" ca="1" si="841"/>
        <v>-1.9681282865914901E-3</v>
      </c>
      <c r="IR384" s="223">
        <f t="shared" ca="1" si="842"/>
        <v>-4.9773655506855198E-3</v>
      </c>
      <c r="IS384" s="223">
        <f t="shared" ca="1" si="843"/>
        <v>-6.4421617755038626E-3</v>
      </c>
      <c r="IT384" s="223">
        <f t="shared" ca="1" si="844"/>
        <v>-5.9080011372141259E-3</v>
      </c>
      <c r="IU384" s="223">
        <f t="shared" ca="1" si="845"/>
        <v>-3.5406298730455434E-3</v>
      </c>
      <c r="IV384" s="223">
        <f t="shared" ca="1" si="846"/>
        <v>-7.4626405730023526E-5</v>
      </c>
      <c r="IW384" s="223">
        <f t="shared" ca="1" si="847"/>
        <v>3.4145331031598244E-3</v>
      </c>
      <c r="IX384" s="223">
        <f t="shared" ca="1" si="848"/>
        <v>5.8441873374655137E-3</v>
      </c>
      <c r="IY384" s="223">
        <f t="shared" ca="1" si="849"/>
        <v>6.4604319129300918E-3</v>
      </c>
      <c r="IZ384" s="223">
        <f t="shared" ca="1" si="850"/>
        <v>5.0720505319184336E-3</v>
      </c>
      <c r="JA384" s="223">
        <f t="shared" ca="1" si="851"/>
        <v>2.1098480371057196E-3</v>
      </c>
      <c r="JB384" s="223">
        <f t="shared" ca="1" si="852"/>
        <v>-1.5070252593505633E-3</v>
      </c>
    </row>
    <row r="385" spans="2:262">
      <c r="B385" s="230">
        <v>24</v>
      </c>
      <c r="C385" s="229">
        <f t="shared" si="853"/>
        <v>4.6875000000000015E-4</v>
      </c>
      <c r="D385" s="226">
        <f t="shared" ca="1" si="597"/>
        <v>24.415369779660878</v>
      </c>
      <c r="E385" s="225">
        <f ca="1">AD361</f>
        <v>0.41536977966087846</v>
      </c>
      <c r="F385" s="224">
        <v>24</v>
      </c>
      <c r="G385" s="223">
        <f t="shared" ca="1" si="854"/>
        <v>-7.8272106503474636E-4</v>
      </c>
      <c r="H385" s="223">
        <f t="shared" ca="1" si="598"/>
        <v>-1.0831996663820138E-3</v>
      </c>
      <c r="I385" s="223">
        <f t="shared" ca="1" si="599"/>
        <v>-1.0185741482710525E-3</v>
      </c>
      <c r="J385" s="223">
        <f t="shared" ca="1" si="600"/>
        <v>-6.1062723794664056E-4</v>
      </c>
      <c r="K385" s="223">
        <f t="shared" ca="1" si="601"/>
        <v>3.1381626773176847E-6</v>
      </c>
      <c r="L385" s="223">
        <f t="shared" ca="1" si="602"/>
        <v>6.1584581175594432E-4</v>
      </c>
      <c r="M385" s="223">
        <f t="shared" ca="1" si="603"/>
        <v>1.0209759940004047E-3</v>
      </c>
      <c r="N385" s="223">
        <f t="shared" ca="1" si="604"/>
        <v>1.0819752160475E-3</v>
      </c>
      <c r="O385" s="223">
        <f t="shared" ca="1" si="605"/>
        <v>7.7828303281555057E-4</v>
      </c>
      <c r="P385" s="223">
        <f t="shared" ca="1" si="606"/>
        <v>2.1226216706609003E-4</v>
      </c>
      <c r="Q385" s="223">
        <f t="shared" ca="1" si="607"/>
        <v>-4.2530394930167148E-4</v>
      </c>
      <c r="R385" s="223">
        <f t="shared" ca="1" si="608"/>
        <v>-9.1951678673929339E-4</v>
      </c>
      <c r="S385" s="223">
        <f t="shared" ca="1" si="609"/>
        <v>-1.1037965830499338E-3</v>
      </c>
      <c r="T385" s="223">
        <f t="shared" ca="1" si="610"/>
        <v>-9.1602984719951145E-4</v>
      </c>
      <c r="U385" s="223">
        <f t="shared" ca="1" si="611"/>
        <v>-4.195053807671417E-4</v>
      </c>
      <c r="V385" s="223">
        <f t="shared" ca="1" si="612"/>
        <v>2.1841789458893759E-4</v>
      </c>
      <c r="W385" s="223">
        <f t="shared" ca="1" si="613"/>
        <v>7.8272106503474604E-4</v>
      </c>
      <c r="X385" s="223">
        <f t="shared" ca="1" si="614"/>
        <v>1.0831996663820138E-3</v>
      </c>
      <c r="Y385" s="223">
        <f t="shared" ca="1" si="615"/>
        <v>1.0185741482710529E-3</v>
      </c>
      <c r="Z385" s="223">
        <f t="shared" ca="1" si="616"/>
        <v>6.1062723794664175E-4</v>
      </c>
      <c r="AA385" s="223">
        <f t="shared" ca="1" si="617"/>
        <v>-3.1381626773182539E-6</v>
      </c>
      <c r="AB385" s="223">
        <f t="shared" ca="1" si="618"/>
        <v>-6.1584581175594443E-4</v>
      </c>
      <c r="AC385" s="223">
        <f t="shared" ca="1" si="619"/>
        <v>-1.0209759940004045E-3</v>
      </c>
      <c r="AD385" s="223">
        <f t="shared" ca="1" si="620"/>
        <v>-1.0819752160475002E-3</v>
      </c>
      <c r="AE385" s="223">
        <f t="shared" ca="1" si="621"/>
        <v>-7.782830328155509E-4</v>
      </c>
      <c r="AF385" s="223">
        <f t="shared" ca="1" si="622"/>
        <v>-2.1226216706609044E-4</v>
      </c>
      <c r="AG385" s="223">
        <f t="shared" ca="1" si="623"/>
        <v>4.2530394930167018E-4</v>
      </c>
      <c r="AH385" s="223">
        <f t="shared" ca="1" si="624"/>
        <v>9.1951678673929383E-4</v>
      </c>
      <c r="AI385" s="223">
        <f t="shared" ca="1" si="625"/>
        <v>1.1037965830499336E-3</v>
      </c>
      <c r="AJ385" s="223">
        <f t="shared" ca="1" si="626"/>
        <v>9.1602984719951178E-4</v>
      </c>
      <c r="AK385" s="223">
        <f t="shared" ca="1" si="627"/>
        <v>4.1950538076714376E-4</v>
      </c>
      <c r="AL385" s="223">
        <f t="shared" ca="1" si="628"/>
        <v>-2.1841789458893721E-4</v>
      </c>
      <c r="AM385" s="223">
        <f t="shared" ca="1" si="629"/>
        <v>-7.8272106503474701E-4</v>
      </c>
      <c r="AN385" s="223">
        <f t="shared" ca="1" si="630"/>
        <v>-1.0831996663820136E-3</v>
      </c>
      <c r="AO385" s="223">
        <f t="shared" ca="1" si="631"/>
        <v>-1.0185741482710523E-3</v>
      </c>
      <c r="AP385" s="223">
        <f t="shared" ca="1" si="632"/>
        <v>-6.1062723794664197E-4</v>
      </c>
      <c r="AQ385" s="223">
        <f t="shared" ca="1" si="633"/>
        <v>3.1381626773178744E-6</v>
      </c>
      <c r="AR385" s="223">
        <f t="shared" ca="1" si="634"/>
        <v>6.1584581175594237E-4</v>
      </c>
      <c r="AS385" s="223">
        <f t="shared" ca="1" si="635"/>
        <v>1.0209759940004043E-3</v>
      </c>
      <c r="AT385" s="223">
        <f t="shared" ca="1" si="636"/>
        <v>1.0819752160475006E-3</v>
      </c>
      <c r="AU385" s="223">
        <f t="shared" ca="1" si="637"/>
        <v>7.7828303281555111E-4</v>
      </c>
      <c r="AV385" s="223">
        <f t="shared" ca="1" si="638"/>
        <v>2.1226216706608894E-4</v>
      </c>
      <c r="AW385" s="223">
        <f t="shared" ca="1" si="639"/>
        <v>-4.253039493016698E-4</v>
      </c>
      <c r="AX385" s="223">
        <f t="shared" ca="1" si="640"/>
        <v>-9.1951678673929361E-4</v>
      </c>
      <c r="AY385" s="223">
        <f t="shared" ca="1" si="641"/>
        <v>-1.1037965830499338E-3</v>
      </c>
      <c r="AZ385" s="223">
        <f t="shared" ca="1" si="642"/>
        <v>-9.1602984719951189E-4</v>
      </c>
      <c r="BA385" s="223">
        <f t="shared" ca="1" si="643"/>
        <v>-4.195053807671443E-4</v>
      </c>
      <c r="BB385" s="223">
        <f t="shared" ca="1" si="644"/>
        <v>2.184178945889368E-4</v>
      </c>
      <c r="BC385" s="223">
        <f t="shared" ca="1" si="645"/>
        <v>7.827210650347469E-4</v>
      </c>
      <c r="BD385" s="223">
        <f t="shared" ca="1" si="646"/>
        <v>1.0831996663820138E-3</v>
      </c>
      <c r="BE385" s="223">
        <f t="shared" ca="1" si="647"/>
        <v>1.0185741482710525E-3</v>
      </c>
      <c r="BF385" s="223">
        <f t="shared" ca="1" si="648"/>
        <v>6.106272379466424E-4</v>
      </c>
      <c r="BG385" s="223">
        <f t="shared" ca="1" si="649"/>
        <v>-3.1381626773174678E-6</v>
      </c>
      <c r="BH385" s="223">
        <f t="shared" ca="1" si="650"/>
        <v>-6.1584581175594204E-4</v>
      </c>
      <c r="BI385" s="223">
        <f t="shared" ca="1" si="651"/>
        <v>-1.0209759940004027E-3</v>
      </c>
      <c r="BJ385" s="223">
        <f t="shared" ca="1" si="652"/>
        <v>-1.0819752160475E-3</v>
      </c>
      <c r="BK385" s="223">
        <f t="shared" ca="1" si="653"/>
        <v>-7.7828303281555144E-4</v>
      </c>
      <c r="BL385" s="223">
        <f t="shared" ca="1" si="654"/>
        <v>-2.1226216706609315E-4</v>
      </c>
      <c r="BM385" s="223">
        <f t="shared" ca="1" si="655"/>
        <v>4.2530394930167305E-4</v>
      </c>
      <c r="BN385" s="223">
        <f t="shared" ca="1" si="656"/>
        <v>9.1951678673929328E-4</v>
      </c>
      <c r="BO385" s="223">
        <f t="shared" ca="1" si="657"/>
        <v>1.1037965830499338E-3</v>
      </c>
      <c r="BP385" s="223">
        <f t="shared" ca="1" si="658"/>
        <v>9.1602984719951438E-4</v>
      </c>
      <c r="BQ385" s="223">
        <f t="shared" ca="1" si="659"/>
        <v>4.1950538076714094E-4</v>
      </c>
      <c r="BR385" s="223">
        <f t="shared" ca="1" si="660"/>
        <v>-2.184178945889364E-4</v>
      </c>
      <c r="BS385" s="223">
        <f t="shared" ca="1" si="661"/>
        <v>-7.8272106503474376E-4</v>
      </c>
      <c r="BT385" s="223">
        <f t="shared" ca="1" si="662"/>
        <v>-1.0831996663820144E-3</v>
      </c>
      <c r="BU385" s="223">
        <f t="shared" ca="1" si="663"/>
        <v>-1.0185741482710527E-3</v>
      </c>
      <c r="BV385" s="223">
        <f t="shared" ca="1" si="664"/>
        <v>-6.1062723794664273E-4</v>
      </c>
      <c r="BW385" s="223">
        <f t="shared" ca="1" si="665"/>
        <v>3.138162677313131E-6</v>
      </c>
      <c r="BX385" s="223">
        <f t="shared" ca="1" si="666"/>
        <v>6.1584581175594497E-4</v>
      </c>
      <c r="BY385" s="223">
        <f t="shared" ca="1" si="667"/>
        <v>1.020975994000404E-3</v>
      </c>
      <c r="BZ385" s="223">
        <f t="shared" ca="1" si="668"/>
        <v>1.0819752160475006E-3</v>
      </c>
      <c r="CA385" s="223">
        <f t="shared" ca="1" si="669"/>
        <v>7.7828303281554895E-4</v>
      </c>
      <c r="CB385" s="223">
        <f t="shared" ca="1" si="670"/>
        <v>2.1226216706608968E-4</v>
      </c>
      <c r="CC385" s="223">
        <f t="shared" ca="1" si="671"/>
        <v>-4.2530394930166904E-4</v>
      </c>
      <c r="CD385" s="223">
        <f t="shared" ca="1" si="672"/>
        <v>-9.195167867392909E-4</v>
      </c>
      <c r="CE385" s="223">
        <f t="shared" ca="1" si="673"/>
        <v>-1.1037965830499338E-3</v>
      </c>
      <c r="CF385" s="223">
        <f t="shared" ca="1" si="674"/>
        <v>-9.1602984719951243E-4</v>
      </c>
      <c r="CG385" s="223">
        <f t="shared" ca="1" si="675"/>
        <v>-4.19505380767145E-4</v>
      </c>
      <c r="CH385" s="223">
        <f t="shared" ca="1" si="676"/>
        <v>2.1841789458893217E-4</v>
      </c>
      <c r="CI385" s="223">
        <f t="shared" ca="1" si="677"/>
        <v>7.8272106503474625E-4</v>
      </c>
      <c r="CJ385" s="223">
        <f t="shared" ca="1" si="678"/>
        <v>1.0831996663820133E-3</v>
      </c>
      <c r="CK385" s="223">
        <f t="shared" ca="1" si="679"/>
        <v>1.0185741482710545E-3</v>
      </c>
      <c r="CL385" s="223">
        <f t="shared" ca="1" si="680"/>
        <v>6.106272379466398E-4</v>
      </c>
      <c r="CM385" s="223">
        <f t="shared" ca="1" si="681"/>
        <v>-3.1381626773166547E-6</v>
      </c>
      <c r="CN385" s="223">
        <f t="shared" ca="1" si="682"/>
        <v>-6.1584581175594139E-4</v>
      </c>
      <c r="CO385" s="223">
        <f t="shared" ca="1" si="683"/>
        <v>-1.0209759940004023E-3</v>
      </c>
      <c r="CP385" s="223">
        <f t="shared" ca="1" si="684"/>
        <v>-1.0819752160475E-3</v>
      </c>
      <c r="CQ385" s="223">
        <f t="shared" ca="1" si="685"/>
        <v>-7.7828303281555198E-4</v>
      </c>
      <c r="CR385" s="223">
        <f t="shared" ca="1" si="686"/>
        <v>-2.1226216706609393E-4</v>
      </c>
      <c r="CS385" s="223">
        <f t="shared" ca="1" si="687"/>
        <v>4.2530394930167235E-4</v>
      </c>
      <c r="CT385" s="223">
        <f t="shared" ca="1" si="688"/>
        <v>9.1951678673929296E-4</v>
      </c>
      <c r="CU385" s="223">
        <f t="shared" ca="1" si="689"/>
        <v>1.1037965830499338E-3</v>
      </c>
      <c r="CV385" s="223">
        <f t="shared" ca="1" si="690"/>
        <v>9.1602984719951471E-4</v>
      </c>
      <c r="CW385" s="223">
        <f t="shared" ca="1" si="691"/>
        <v>4.195053807671418E-4</v>
      </c>
      <c r="CX385" s="223">
        <f t="shared" ca="1" si="692"/>
        <v>-2.1841789458893561E-4</v>
      </c>
      <c r="CY385" s="223">
        <f t="shared" ca="1" si="693"/>
        <v>-7.8272106503474322E-4</v>
      </c>
      <c r="CZ385" s="223">
        <f t="shared" ca="1" si="694"/>
        <v>-1.0831996663820142E-3</v>
      </c>
      <c r="DA385" s="223">
        <f t="shared" ca="1" si="695"/>
        <v>-1.0185741482710529E-3</v>
      </c>
      <c r="DB385" s="223">
        <f t="shared" ca="1" si="696"/>
        <v>-6.1062723794664338E-4</v>
      </c>
      <c r="DC385" s="223">
        <f t="shared" ca="1" si="697"/>
        <v>3.1381626773123179E-6</v>
      </c>
      <c r="DD385" s="223">
        <f t="shared" ca="1" si="698"/>
        <v>6.1584581175594432E-4</v>
      </c>
      <c r="DE385" s="223">
        <f t="shared" ca="1" si="699"/>
        <v>1.0209759940004036E-3</v>
      </c>
      <c r="DF385" s="223">
        <f t="shared" ca="1" si="700"/>
        <v>1.0819752160475008E-3</v>
      </c>
      <c r="DG385" s="223">
        <f t="shared" ca="1" si="701"/>
        <v>7.7828303281554949E-4</v>
      </c>
      <c r="DH385" s="223">
        <f t="shared" ca="1" si="702"/>
        <v>2.1226216706609052E-4</v>
      </c>
      <c r="DI385" s="223">
        <f t="shared" ca="1" si="703"/>
        <v>-4.2530394930166834E-4</v>
      </c>
      <c r="DJ385" s="223">
        <f t="shared" ca="1" si="704"/>
        <v>-9.1951678673929046E-4</v>
      </c>
      <c r="DK385" s="223">
        <f t="shared" ca="1" si="705"/>
        <v>-1.1037965830499338E-3</v>
      </c>
      <c r="DL385" s="223">
        <f t="shared" ca="1" si="706"/>
        <v>-9.1602984719951731E-4</v>
      </c>
      <c r="DM385" s="223">
        <f t="shared" ca="1" si="707"/>
        <v>-4.1950538076714576E-4</v>
      </c>
      <c r="DN385" s="223">
        <f t="shared" ca="1" si="708"/>
        <v>2.1841789458893905E-4</v>
      </c>
      <c r="DO385" s="223">
        <f t="shared" ca="1" si="709"/>
        <v>7.8272106503474007E-4</v>
      </c>
      <c r="DP385" s="223">
        <f t="shared" ca="1" si="710"/>
        <v>1.0831996663820133E-3</v>
      </c>
      <c r="DQ385" s="223">
        <f t="shared" ca="1" si="711"/>
        <v>1.0185741482710514E-3</v>
      </c>
      <c r="DR385" s="223">
        <f t="shared" ca="1" si="712"/>
        <v>6.1062723794664707E-4</v>
      </c>
      <c r="DS385" s="223">
        <f t="shared" ca="1" si="713"/>
        <v>-3.1381626773158415E-6</v>
      </c>
      <c r="DT385" s="223">
        <f t="shared" ca="1" si="714"/>
        <v>-6.1584581175594725E-4</v>
      </c>
      <c r="DU385" s="223">
        <f t="shared" ca="1" si="715"/>
        <v>-1.0209759940004021E-3</v>
      </c>
      <c r="DV385" s="223">
        <f t="shared" ca="1" si="716"/>
        <v>-1.0819752160475002E-3</v>
      </c>
      <c r="DW385" s="223">
        <f t="shared" ca="1" si="717"/>
        <v>-7.7828303281554689E-4</v>
      </c>
      <c r="DX385" s="223">
        <f t="shared" ca="1" si="718"/>
        <v>-2.1226216706609474E-4</v>
      </c>
      <c r="DY385" s="223">
        <f t="shared" ca="1" si="719"/>
        <v>4.2530394930167159E-4</v>
      </c>
      <c r="DZ385" s="223">
        <f t="shared" ca="1" si="720"/>
        <v>9.1951678673928808E-4</v>
      </c>
      <c r="EA385" s="223">
        <f t="shared" ca="1" si="721"/>
        <v>1.1037965830499336E-3</v>
      </c>
      <c r="EB385" s="223">
        <f t="shared" ca="1" si="722"/>
        <v>9.1602984719951091E-4</v>
      </c>
      <c r="EC385" s="223">
        <f t="shared" ca="1" si="723"/>
        <v>4.1950538076714983E-4</v>
      </c>
      <c r="ED385" s="223">
        <f t="shared" ca="1" si="724"/>
        <v>-2.1841789458893482E-4</v>
      </c>
      <c r="EE385" s="223">
        <f t="shared" ca="1" si="725"/>
        <v>-7.827210650347481E-4</v>
      </c>
      <c r="EF385" s="223">
        <f t="shared" ca="1" si="726"/>
        <v>-1.0831996663820125E-3</v>
      </c>
      <c r="EG385" s="223">
        <f t="shared" ca="1" si="727"/>
        <v>-1.0185741482710532E-3</v>
      </c>
      <c r="EH385" s="223">
        <f t="shared" ca="1" si="728"/>
        <v>-6.1062723794663753E-4</v>
      </c>
      <c r="EI385" s="223">
        <f t="shared" ca="1" si="729"/>
        <v>3.1381626773115047E-6</v>
      </c>
      <c r="EJ385" s="223">
        <f t="shared" ca="1" si="730"/>
        <v>6.1584581175594356E-4</v>
      </c>
      <c r="EK385" s="223">
        <f t="shared" ca="1" si="731"/>
        <v>1.0209759940004004E-3</v>
      </c>
      <c r="EL385" s="223">
        <f t="shared" ca="1" si="732"/>
        <v>1.0819752160475011E-3</v>
      </c>
      <c r="EM385" s="223">
        <f t="shared" ca="1" si="733"/>
        <v>7.7828303281555014E-4</v>
      </c>
      <c r="EN385" s="223">
        <f t="shared" ca="1" si="734"/>
        <v>2.1226216706609903E-4</v>
      </c>
      <c r="EO385" s="223">
        <f t="shared" ca="1" si="735"/>
        <v>-4.2530394930166758E-4</v>
      </c>
      <c r="EP385" s="223">
        <f t="shared" ca="1" si="736"/>
        <v>-9.1951678673929426E-4</v>
      </c>
      <c r="EQ385" s="223">
        <f t="shared" ca="1" si="737"/>
        <v>-1.1037965830499336E-3</v>
      </c>
      <c r="ER385" s="223">
        <f t="shared" ca="1" si="738"/>
        <v>-9.160298471995134E-4</v>
      </c>
      <c r="ES385" s="223">
        <f t="shared" ca="1" si="739"/>
        <v>-4.195053807671392E-4</v>
      </c>
      <c r="ET385" s="223">
        <f t="shared" ca="1" si="740"/>
        <v>2.1841789458893057E-4</v>
      </c>
      <c r="EU385" s="223">
        <f t="shared" ca="1" si="741"/>
        <v>7.8272106503474506E-4</v>
      </c>
      <c r="EV385" s="223">
        <f t="shared" ca="1" si="742"/>
        <v>1.0831996663820146E-3</v>
      </c>
      <c r="EW385" s="223">
        <f t="shared" ca="1" si="743"/>
        <v>1.0185741482710549E-3</v>
      </c>
      <c r="EX385" s="223">
        <f t="shared" ca="1" si="744"/>
        <v>6.106272379466411E-4</v>
      </c>
      <c r="EY385" s="223">
        <f t="shared" ca="1" si="745"/>
        <v>-3.1381626773071679E-6</v>
      </c>
      <c r="EZ385" s="223">
        <f t="shared" ca="1" si="746"/>
        <v>-6.1584581175593998E-4</v>
      </c>
      <c r="FA385" s="223">
        <f t="shared" ca="1" si="747"/>
        <v>-1.0209759940004049E-3</v>
      </c>
      <c r="FB385" s="223">
        <f t="shared" ca="1" si="748"/>
        <v>-1.0819752160475019E-3</v>
      </c>
      <c r="FC385" s="223">
        <f t="shared" ca="1" si="749"/>
        <v>-7.7828303281555328E-4</v>
      </c>
      <c r="FD385" s="223">
        <f t="shared" ca="1" si="750"/>
        <v>-2.1226216706608781E-4</v>
      </c>
      <c r="FE385" s="223">
        <f t="shared" ca="1" si="751"/>
        <v>4.2530394930166357E-4</v>
      </c>
      <c r="FF385" s="223">
        <f t="shared" ca="1" si="752"/>
        <v>9.1951678673929198E-4</v>
      </c>
      <c r="FG385" s="223">
        <f t="shared" ca="1" si="753"/>
        <v>1.1037965830499336E-3</v>
      </c>
      <c r="FH385" s="223">
        <f t="shared" ca="1" si="754"/>
        <v>9.1602984719951568E-4</v>
      </c>
      <c r="FI385" s="223">
        <f t="shared" ca="1" si="755"/>
        <v>4.1950538076714327E-4</v>
      </c>
      <c r="FJ385" s="223">
        <f t="shared" ca="1" si="756"/>
        <v>-2.1841789458892634E-4</v>
      </c>
      <c r="FK385" s="223">
        <f t="shared" ca="1" si="757"/>
        <v>-7.8272106503474213E-4</v>
      </c>
      <c r="FL385" s="223">
        <f t="shared" ca="1" si="758"/>
        <v>-1.0831996663820138E-3</v>
      </c>
      <c r="FM385" s="223">
        <f t="shared" ca="1" si="759"/>
        <v>-1.0185741482710566E-3</v>
      </c>
      <c r="FN385" s="223">
        <f t="shared" ca="1" si="760"/>
        <v>-6.1062723794664468E-4</v>
      </c>
      <c r="FO385" s="223">
        <f t="shared" ca="1" si="761"/>
        <v>3.1381626773185249E-6</v>
      </c>
      <c r="FP385" s="223">
        <f t="shared" ca="1" si="762"/>
        <v>6.1584581175593641E-4</v>
      </c>
      <c r="FQ385" s="223">
        <f t="shared" ca="1" si="763"/>
        <v>1.0209759940004032E-3</v>
      </c>
      <c r="FR385" s="223">
        <f t="shared" ca="1" si="764"/>
        <v>1.0819752160474998E-3</v>
      </c>
      <c r="FS385" s="223">
        <f t="shared" ca="1" si="765"/>
        <v>7.7828303281555621E-4</v>
      </c>
      <c r="FT385" s="223">
        <f t="shared" ca="1" si="766"/>
        <v>2.1226216706609209E-4</v>
      </c>
      <c r="FU385" s="223">
        <f t="shared" ca="1" si="767"/>
        <v>-4.2530394930167408E-4</v>
      </c>
      <c r="FV385" s="223">
        <f t="shared" ca="1" si="768"/>
        <v>-9.195167867392896E-4</v>
      </c>
      <c r="FW385" s="223">
        <f t="shared" ca="1" si="769"/>
        <v>-1.1037965830499336E-3</v>
      </c>
      <c r="FX385" s="223">
        <f t="shared" ca="1" si="770"/>
        <v>-9.1602984719951817E-4</v>
      </c>
      <c r="FY385" s="223">
        <f t="shared" ca="1" si="771"/>
        <v>-4.1950538076714723E-4</v>
      </c>
      <c r="FZ385" s="223">
        <f t="shared" ca="1" si="772"/>
        <v>2.1841789458893745E-4</v>
      </c>
      <c r="GA385" s="223">
        <f t="shared" ca="1" si="773"/>
        <v>7.8272106503473899E-4</v>
      </c>
      <c r="GB385" s="223">
        <f t="shared" ca="1" si="774"/>
        <v>1.0831996663820129E-3</v>
      </c>
      <c r="GC385" s="223">
        <f t="shared" ca="1" si="775"/>
        <v>1.0185741482710523E-3</v>
      </c>
      <c r="GD385" s="223">
        <f t="shared" ca="1" si="776"/>
        <v>6.1062723794664837E-4</v>
      </c>
      <c r="GE385" s="223">
        <f t="shared" ca="1" si="777"/>
        <v>-3.1381626773141881E-6</v>
      </c>
      <c r="GF385" s="223">
        <f t="shared" ca="1" si="778"/>
        <v>-6.1584581175594584E-4</v>
      </c>
      <c r="GG385" s="223">
        <f t="shared" ca="1" si="779"/>
        <v>-1.0209759940004014E-3</v>
      </c>
      <c r="GH385" s="223">
        <f t="shared" ca="1" si="780"/>
        <v>-1.0819752160475004E-3</v>
      </c>
      <c r="GI385" s="223">
        <f t="shared" ca="1" si="781"/>
        <v>-7.7828303281554819E-4</v>
      </c>
      <c r="GJ385" s="223">
        <f t="shared" ca="1" si="782"/>
        <v>-2.1226216706609632E-4</v>
      </c>
      <c r="GK385" s="223">
        <f t="shared" ca="1" si="783"/>
        <v>4.2530394930167007E-4</v>
      </c>
      <c r="GL385" s="223">
        <f t="shared" ca="1" si="784"/>
        <v>9.195167867392871E-4</v>
      </c>
      <c r="GM385" s="223">
        <f t="shared" ca="1" si="785"/>
        <v>1.1037965830499338E-3</v>
      </c>
      <c r="GN385" s="223">
        <f t="shared" ca="1" si="786"/>
        <v>9.1602984719951178E-4</v>
      </c>
      <c r="GO385" s="223">
        <f t="shared" ca="1" si="787"/>
        <v>4.1950538076715124E-4</v>
      </c>
      <c r="GP385" s="223">
        <f t="shared" ca="1" si="788"/>
        <v>-2.1841789458893322E-4</v>
      </c>
      <c r="GQ385" s="223">
        <f t="shared" ca="1" si="789"/>
        <v>-7.8272106503474701E-4</v>
      </c>
      <c r="GR385" s="223">
        <f t="shared" ca="1" si="790"/>
        <v>-1.083199666382012E-3</v>
      </c>
      <c r="GS385" s="223">
        <f t="shared" ca="1" si="791"/>
        <v>-1.0185741482710538E-3</v>
      </c>
      <c r="GT385" s="223">
        <f t="shared" ca="1" si="792"/>
        <v>-6.1062723794663893E-4</v>
      </c>
      <c r="GU385" s="223">
        <f t="shared" ca="1" si="793"/>
        <v>3.1381626773098513E-6</v>
      </c>
      <c r="GV385" s="223">
        <f t="shared" ca="1" si="794"/>
        <v>6.1584581175594226E-4</v>
      </c>
      <c r="GW385" s="223">
        <f t="shared" ca="1" si="795"/>
        <v>1.0209759940003997E-3</v>
      </c>
      <c r="GX385" s="223">
        <f t="shared" ca="1" si="796"/>
        <v>1.0819752160475013E-3</v>
      </c>
      <c r="GY385" s="223">
        <f t="shared" ca="1" si="797"/>
        <v>7.7828303281555111E-4</v>
      </c>
      <c r="GZ385" s="223">
        <f t="shared" ca="1" si="798"/>
        <v>2.1226216706610057E-4</v>
      </c>
      <c r="HA385" s="223">
        <f t="shared" ca="1" si="799"/>
        <v>-4.2530394930166606E-4</v>
      </c>
      <c r="HB385" s="223">
        <f t="shared" ca="1" si="800"/>
        <v>-9.1951678673929339E-4</v>
      </c>
      <c r="HC385" s="223">
        <f t="shared" ca="1" si="801"/>
        <v>-1.1037965830499338E-3</v>
      </c>
      <c r="HD385" s="223">
        <f t="shared" ca="1" si="802"/>
        <v>-9.1602984719951438E-4</v>
      </c>
      <c r="HE385" s="223">
        <f t="shared" ca="1" si="803"/>
        <v>-4.1950538076714072E-4</v>
      </c>
      <c r="HF385" s="223">
        <f t="shared" ca="1" si="804"/>
        <v>2.1841789458892897E-4</v>
      </c>
      <c r="HG385" s="223">
        <f t="shared" ca="1" si="805"/>
        <v>7.8272106503474398E-4</v>
      </c>
      <c r="HH385" s="223">
        <f t="shared" ca="1" si="806"/>
        <v>1.0831996663820142E-3</v>
      </c>
      <c r="HI385" s="223">
        <f t="shared" ca="1" si="807"/>
        <v>1.0185741482710555E-3</v>
      </c>
      <c r="HJ385" s="223">
        <f t="shared" ca="1" si="808"/>
        <v>6.1062723794664251E-4</v>
      </c>
      <c r="HK385" s="223">
        <f t="shared" ca="1" si="809"/>
        <v>-3.1381626773055416E-6</v>
      </c>
      <c r="HL385" s="223">
        <f t="shared" ca="1" si="810"/>
        <v>-6.1584581175593868E-4</v>
      </c>
      <c r="HM385" s="223">
        <f t="shared" ca="1" si="811"/>
        <v>-1.020975994000404E-3</v>
      </c>
      <c r="HN385" s="223">
        <f t="shared" ca="1" si="812"/>
        <v>-1.0819752160475021E-3</v>
      </c>
      <c r="HO385" s="223">
        <f t="shared" ca="1" si="813"/>
        <v>-7.7828303281555426E-4</v>
      </c>
      <c r="HP385" s="223">
        <f t="shared" ca="1" si="814"/>
        <v>-2.1226216706608943E-4</v>
      </c>
      <c r="HQ385" s="223">
        <f t="shared" ca="1" si="815"/>
        <v>4.2530394930167658E-4</v>
      </c>
      <c r="HR385" s="223">
        <f t="shared" ca="1" si="816"/>
        <v>9.1951678673928244E-4</v>
      </c>
      <c r="HS385" s="223">
        <f t="shared" ca="1" si="817"/>
        <v>1.1037965830499338E-3</v>
      </c>
      <c r="HT385" s="223">
        <f t="shared" ca="1" si="818"/>
        <v>9.1602984719951666E-4</v>
      </c>
      <c r="HU385" s="223">
        <f t="shared" ca="1" si="819"/>
        <v>4.1950538076714473E-4</v>
      </c>
      <c r="HV385" s="223">
        <f t="shared" ca="1" si="820"/>
        <v>-2.1841789458894011E-4</v>
      </c>
      <c r="HW385" s="223">
        <f t="shared" ca="1" si="821"/>
        <v>-7.82721065034752E-4</v>
      </c>
      <c r="HX385" s="223">
        <f t="shared" ca="1" si="822"/>
        <v>-1.0831996663820103E-3</v>
      </c>
      <c r="HY385" s="223">
        <f t="shared" ca="1" si="823"/>
        <v>-1.0185741482710573E-3</v>
      </c>
      <c r="HZ385" s="223">
        <f t="shared" ca="1" si="824"/>
        <v>-6.106272379466462E-4</v>
      </c>
      <c r="IA385" s="223">
        <f t="shared" ca="1" si="825"/>
        <v>3.1381626773168986E-6</v>
      </c>
      <c r="IB385" s="223">
        <f t="shared" ca="1" si="826"/>
        <v>6.1584581175594811E-4</v>
      </c>
      <c r="IC385" s="223">
        <f t="shared" ca="1" si="827"/>
        <v>1.0209759940003965E-3</v>
      </c>
      <c r="ID385" s="223">
        <f t="shared" ca="1" si="828"/>
        <v>1.081975216047503E-3</v>
      </c>
      <c r="IE385" s="223">
        <f t="shared" ca="1" si="829"/>
        <v>4.7976674230852131E-4</v>
      </c>
      <c r="IF385" s="223">
        <f t="shared" ca="1" si="830"/>
        <v>2.1226216706609369E-4</v>
      </c>
      <c r="IG385" s="223">
        <f t="shared" ca="1" si="831"/>
        <v>-4.2530394930167257E-4</v>
      </c>
      <c r="IH385" s="223">
        <f t="shared" ca="1" si="832"/>
        <v>-9.195167867392974E-4</v>
      </c>
      <c r="II385" s="223">
        <f t="shared" ca="1" si="833"/>
        <v>-1.1037965830499341E-3</v>
      </c>
      <c r="IJ385" s="223">
        <f t="shared" ca="1" si="834"/>
        <v>-9.1602984719951915E-4</v>
      </c>
      <c r="IK385" s="223">
        <f t="shared" ca="1" si="835"/>
        <v>-4.1950538076714869E-4</v>
      </c>
      <c r="IL385" s="223">
        <f t="shared" ca="1" si="836"/>
        <v>2.1841789458893588E-4</v>
      </c>
      <c r="IM385" s="223">
        <f t="shared" ca="1" si="837"/>
        <v>7.8272106503474896E-4</v>
      </c>
      <c r="IN385" s="223">
        <f t="shared" ca="1" si="838"/>
        <v>1.0831996663820157E-3</v>
      </c>
      <c r="IO385" s="223">
        <f t="shared" ca="1" si="839"/>
        <v>1.0185741482710588E-3</v>
      </c>
      <c r="IP385" s="223">
        <f t="shared" ca="1" si="840"/>
        <v>6.1062723794664978E-4</v>
      </c>
      <c r="IQ385" s="223">
        <f t="shared" ca="1" si="841"/>
        <v>-3.1381626773125889E-6</v>
      </c>
      <c r="IR385" s="223">
        <f t="shared" ca="1" si="842"/>
        <v>-6.1584581175594454E-4</v>
      </c>
      <c r="IS385" s="223">
        <f t="shared" ca="1" si="843"/>
        <v>-1.0209759940004066E-3</v>
      </c>
      <c r="IT385" s="223">
        <f t="shared" ca="1" si="844"/>
        <v>-1.0819752160475039E-3</v>
      </c>
      <c r="IU385" s="223">
        <f t="shared" ca="1" si="845"/>
        <v>-7.7828303281556044E-4</v>
      </c>
      <c r="IV385" s="223">
        <f t="shared" ca="1" si="846"/>
        <v>-2.1226216706609792E-4</v>
      </c>
      <c r="IW385" s="223">
        <f t="shared" ca="1" si="847"/>
        <v>4.2530394930166855E-4</v>
      </c>
      <c r="IX385" s="223">
        <f t="shared" ca="1" si="848"/>
        <v>9.1951678673929502E-4</v>
      </c>
      <c r="IY385" s="223">
        <f t="shared" ca="1" si="849"/>
        <v>1.1037965830499336E-3</v>
      </c>
      <c r="IZ385" s="223">
        <f t="shared" ca="1" si="850"/>
        <v>9.1602984719952143E-4</v>
      </c>
      <c r="JA385" s="223">
        <f t="shared" ca="1" si="851"/>
        <v>4.1950538076715276E-4</v>
      </c>
      <c r="JB385" s="223">
        <f t="shared" ca="1" si="852"/>
        <v>-2.1841789458893163E-4</v>
      </c>
    </row>
    <row r="386" spans="2:262">
      <c r="B386" s="230">
        <v>25</v>
      </c>
      <c r="C386" s="229">
        <f t="shared" si="853"/>
        <v>4.8828125000000011E-4</v>
      </c>
      <c r="D386" s="226">
        <f t="shared" ca="1" si="597"/>
        <v>24.409079087843072</v>
      </c>
      <c r="E386" s="225">
        <f ca="1">AE361</f>
        <v>0.40907908784307229</v>
      </c>
      <c r="F386" s="224">
        <v>25</v>
      </c>
      <c r="G386" s="223">
        <f t="shared" ca="1" si="854"/>
        <v>2.989952137069346E-3</v>
      </c>
      <c r="H386" s="223">
        <f t="shared" ca="1" si="598"/>
        <v>3.9467872095536793E-3</v>
      </c>
      <c r="I386" s="223">
        <f t="shared" ca="1" si="599"/>
        <v>3.4637144294746643E-3</v>
      </c>
      <c r="J386" s="223">
        <f t="shared" ca="1" si="600"/>
        <v>1.7169734197112962E-3</v>
      </c>
      <c r="K386" s="223">
        <f t="shared" ca="1" si="601"/>
        <v>-6.5617164439287293E-4</v>
      </c>
      <c r="L386" s="223">
        <f t="shared" ca="1" si="602"/>
        <v>-2.7899253622639237E-3</v>
      </c>
      <c r="M386" s="223">
        <f t="shared" ca="1" si="603"/>
        <v>-3.9058295676339581E-3</v>
      </c>
      <c r="N386" s="223">
        <f t="shared" ca="1" si="604"/>
        <v>-3.596768512247956E-3</v>
      </c>
      <c r="O386" s="223">
        <f t="shared" ca="1" si="605"/>
        <v>-1.9754970564375331E-3</v>
      </c>
      <c r="P386" s="223">
        <f t="shared" ca="1" si="606"/>
        <v>3.6649572870999067E-4</v>
      </c>
      <c r="Q386" s="223">
        <f t="shared" ca="1" si="607"/>
        <v>2.5747797401939527E-3</v>
      </c>
      <c r="R386" s="223">
        <f t="shared" ca="1" si="608"/>
        <v>3.8437058968759223E-3</v>
      </c>
      <c r="S386" s="223">
        <f t="shared" ca="1" si="609"/>
        <v>3.7103313948199305E-3</v>
      </c>
      <c r="T386" s="223">
        <f t="shared" ca="1" si="610"/>
        <v>2.2233153034526909E-3</v>
      </c>
      <c r="U386" s="223">
        <f t="shared" ca="1" si="611"/>
        <v>-7.4833740919075502E-5</v>
      </c>
      <c r="V386" s="223">
        <f t="shared" ca="1" si="612"/>
        <v>-2.345681163626209E-3</v>
      </c>
      <c r="W386" s="223">
        <f t="shared" ca="1" si="613"/>
        <v>-3.7607528508339701E-3</v>
      </c>
      <c r="X386" s="223">
        <f t="shared" ca="1" si="614"/>
        <v>-3.8037876700905446E-3</v>
      </c>
      <c r="Y386" s="223">
        <f t="shared" ca="1" si="615"/>
        <v>-2.4590852122045822E-3</v>
      </c>
      <c r="Z386" s="223">
        <f t="shared" ca="1" si="616"/>
        <v>-2.1723377739766452E-4</v>
      </c>
      <c r="AA386" s="223">
        <f t="shared" ca="1" si="617"/>
        <v>2.1038711375968113E-3</v>
      </c>
      <c r="AB386" s="223">
        <f t="shared" ca="1" si="618"/>
        <v>3.6574199592518675E-3</v>
      </c>
      <c r="AC386" s="223">
        <f t="shared" ca="1" si="619"/>
        <v>3.8766308904068089E-3</v>
      </c>
      <c r="AD386" s="223">
        <f t="shared" ca="1" si="620"/>
        <v>2.6815291251299517E-3</v>
      </c>
      <c r="AE386" s="223">
        <f t="shared" ca="1" si="621"/>
        <v>5.0812408705299024E-4</v>
      </c>
      <c r="AF386" s="223">
        <f t="shared" ca="1" si="622"/>
        <v>-1.8506600515878757E-3</v>
      </c>
      <c r="AG386" s="223">
        <f t="shared" ca="1" si="623"/>
        <v>-3.5342671920221363E-3</v>
      </c>
      <c r="AH386" s="223">
        <f t="shared" ca="1" si="624"/>
        <v>-3.9284663120465035E-3</v>
      </c>
      <c r="AI386" s="223">
        <f t="shared" ca="1" si="625"/>
        <v>-2.8894415993915342E-3</v>
      </c>
      <c r="AJ386" s="223">
        <f t="shared" ca="1" si="626"/>
        <v>-7.9626082825537338E-4</v>
      </c>
      <c r="AK386" s="223">
        <f t="shared" ca="1" si="627"/>
        <v>1.5874200784133448E-3</v>
      </c>
      <c r="AL386" s="223">
        <f t="shared" ca="1" si="628"/>
        <v>3.3919619246606655E-3</v>
      </c>
      <c r="AM386" s="223">
        <f t="shared" ca="1" si="629"/>
        <v>3.9590130343686069E-3</v>
      </c>
      <c r="AN386" s="223">
        <f t="shared" ca="1" si="630"/>
        <v>3.0816959392772148E-3</v>
      </c>
      <c r="AO386" s="223">
        <f t="shared" ca="1" si="631"/>
        <v>1.0800825630393031E-3</v>
      </c>
      <c r="AP386" s="223">
        <f t="shared" ca="1" si="632"/>
        <v>-1.3155777382956575E-3</v>
      </c>
      <c r="AQ386" s="223">
        <f t="shared" ca="1" si="633"/>
        <v>-3.2312753217409928E-3</v>
      </c>
      <c r="AR386" s="223">
        <f t="shared" ca="1" si="634"/>
        <v>-3.9681055220382065E-3</v>
      </c>
      <c r="AS386" s="223">
        <f t="shared" ca="1" si="635"/>
        <v>-3.2572503018617536E-3</v>
      </c>
      <c r="AT386" s="223">
        <f t="shared" ca="1" si="636"/>
        <v>-1.3580512368329544E-3</v>
      </c>
      <c r="AU386" s="223">
        <f t="shared" ca="1" si="637"/>
        <v>1.0366061684290581E-3</v>
      </c>
      <c r="AV386" s="223">
        <f t="shared" ca="1" si="638"/>
        <v>3.0530781578866455E-3</v>
      </c>
      <c r="AW386" s="223">
        <f t="shared" ca="1" si="639"/>
        <v>3.9556945020768229E-3</v>
      </c>
      <c r="AX386" s="223">
        <f t="shared" ca="1" si="640"/>
        <v>3.4151533428438039E-3</v>
      </c>
      <c r="AY386" s="223">
        <f t="shared" ca="1" si="641"/>
        <v>1.6286605133090902E-3</v>
      </c>
      <c r="AZ386" s="223">
        <f t="shared" ca="1" si="642"/>
        <v>-7.5201713992145442E-4</v>
      </c>
      <c r="BA386" s="223">
        <f t="shared" ca="1" si="643"/>
        <v>-2.8583360989680312E-3</v>
      </c>
      <c r="BB386" s="223">
        <f t="shared" ca="1" si="644"/>
        <v>-3.9218472308769512E-3</v>
      </c>
      <c r="BC386" s="223">
        <f t="shared" ca="1" si="645"/>
        <v>-3.5545493719631518E-3</v>
      </c>
      <c r="BD386" s="223">
        <f t="shared" ca="1" si="646"/>
        <v>-1.8904439373521914E-3</v>
      </c>
      <c r="BE386" s="223">
        <f t="shared" ca="1" si="647"/>
        <v>4.633528653758813E-4</v>
      </c>
      <c r="BF386" s="223">
        <f t="shared" ca="1" si="648"/>
        <v>2.6481044690753728E-3</v>
      </c>
      <c r="BG386" s="223">
        <f t="shared" ca="1" si="649"/>
        <v>3.866747129733842E-3</v>
      </c>
      <c r="BH386" s="223">
        <f t="shared" ca="1" si="650"/>
        <v>3.674682990060356E-3</v>
      </c>
      <c r="BI386" s="223">
        <f t="shared" ca="1" si="651"/>
        <v>2.1419828819057539E-3</v>
      </c>
      <c r="BJ386" s="223">
        <f t="shared" ca="1" si="652"/>
        <v>-1.7217764150674424E-4</v>
      </c>
      <c r="BK386" s="223">
        <f t="shared" ca="1" si="653"/>
        <v>-2.4235225316260973E-3</v>
      </c>
      <c r="BL386" s="223">
        <f t="shared" ca="1" si="654"/>
        <v>-3.7906927908695981E-3</v>
      </c>
      <c r="BM386" s="223">
        <f t="shared" ca="1" si="655"/>
        <v>-3.7749031826502738E-3</v>
      </c>
      <c r="BN386" s="223">
        <f t="shared" ca="1" si="656"/>
        <v>-2.3819142356352845E-3</v>
      </c>
      <c r="BO386" s="223">
        <f t="shared" ca="1" si="657"/>
        <v>-1.1993062791966784E-4</v>
      </c>
      <c r="BP386" s="223">
        <f t="shared" ca="1" si="658"/>
        <v>2.1858073155975773E-3</v>
      </c>
      <c r="BQ386" s="223">
        <f t="shared" ca="1" si="659"/>
        <v>3.6940963593360861E-3</v>
      </c>
      <c r="BR386" s="223">
        <f t="shared" ca="1" si="660"/>
        <v>3.8546668478258994E-3</v>
      </c>
      <c r="BS386" s="223">
        <f t="shared" ca="1" si="661"/>
        <v>2.6089377897465962E-3</v>
      </c>
      <c r="BT386" s="223">
        <f t="shared" ca="1" si="662"/>
        <v>4.1138898288225123E-4</v>
      </c>
      <c r="BU386" s="223">
        <f t="shared" ca="1" si="663"/>
        <v>-1.9362470203417852E-3</v>
      </c>
      <c r="BV386" s="223">
        <f t="shared" ca="1" si="664"/>
        <v>-3.5774812995651483E-3</v>
      </c>
      <c r="BW386" s="223">
        <f t="shared" ca="1" si="665"/>
        <v>-3.9135417393747259E-3</v>
      </c>
      <c r="BX386" s="223">
        <f t="shared" ca="1" si="666"/>
        <v>-2.8218232839300672E-3</v>
      </c>
      <c r="BY386" s="223">
        <f t="shared" ca="1" si="667"/>
        <v>-7.0061798530280479E-4</v>
      </c>
      <c r="BZ386" s="223">
        <f t="shared" ca="1" si="668"/>
        <v>1.676194034721222E-3</v>
      </c>
      <c r="CA386" s="223">
        <f t="shared" ca="1" si="669"/>
        <v>3.4414795586695029E-3</v>
      </c>
      <c r="CB386" s="223">
        <f t="shared" ca="1" si="670"/>
        <v>3.951208809158376E-3</v>
      </c>
      <c r="CC386" s="223">
        <f t="shared" ca="1" si="671"/>
        <v>3.0194170732477797E-3</v>
      </c>
      <c r="CD386" s="223">
        <f t="shared" ca="1" si="672"/>
        <v>9.8605027815759682E-4</v>
      </c>
      <c r="CE386" s="223">
        <f t="shared" ca="1" si="673"/>
        <v>-1.407057608396688E-3</v>
      </c>
      <c r="CF386" s="223">
        <f t="shared" ca="1" si="674"/>
        <v>-3.2868281418666368E-3</v>
      </c>
      <c r="CG386" s="223">
        <f t="shared" ca="1" si="675"/>
        <v>-3.9674639360621124E-3</v>
      </c>
      <c r="CH386" s="223">
        <f t="shared" ca="1" si="676"/>
        <v>-3.2006483798353389E-3</v>
      </c>
      <c r="CI386" s="223">
        <f t="shared" ca="1" si="677"/>
        <v>-1.2661390791210742E-3</v>
      </c>
      <c r="CJ386" s="223">
        <f t="shared" ca="1" si="678"/>
        <v>1.1302962149810957E-3</v>
      </c>
      <c r="CK386" s="223">
        <f t="shared" ca="1" si="679"/>
        <v>3.1143651185835965E-3</v>
      </c>
      <c r="CL386" s="223">
        <f t="shared" ca="1" si="680"/>
        <v>3.96221903214486E-3</v>
      </c>
      <c r="CM386" s="223">
        <f t="shared" ca="1" si="681"/>
        <v>3.3645350955400265E-3</v>
      </c>
      <c r="CN386" s="223">
        <f t="shared" ca="1" si="682"/>
        <v>1.5393665627132145E-3</v>
      </c>
      <c r="CO386" s="223">
        <f t="shared" ca="1" si="683"/>
        <v>-8.4740964844466887E-4</v>
      </c>
      <c r="CP386" s="223">
        <f t="shared" ca="1" si="684"/>
        <v>-2.9250250808861818E-3</v>
      </c>
      <c r="CQ386" s="223">
        <f t="shared" ca="1" si="685"/>
        <v>-3.9355025199953797E-3</v>
      </c>
      <c r="CR386" s="223">
        <f t="shared" ca="1" si="686"/>
        <v>-3.5101891040498334E-3</v>
      </c>
      <c r="CS386" s="223">
        <f t="shared" ca="1" si="687"/>
        <v>-1.8042520855272345E-3</v>
      </c>
      <c r="CT386" s="223">
        <f t="shared" ca="1" si="688"/>
        <v>5.5993089560155617E-4</v>
      </c>
      <c r="CU386" s="223">
        <f t="shared" ca="1" si="689"/>
        <v>2.7198340788436282E-3</v>
      </c>
      <c r="CV386" s="223">
        <f t="shared" ca="1" si="690"/>
        <v>3.8874591787077979E-3</v>
      </c>
      <c r="CW386" s="223">
        <f t="shared" ca="1" si="691"/>
        <v>3.6368210936728162E-3</v>
      </c>
      <c r="CX386" s="223">
        <f t="shared" ca="1" si="692"/>
        <v>2.0593602099646799E-3</v>
      </c>
      <c r="CY386" s="223">
        <f t="shared" ca="1" si="693"/>
        <v>-2.6941782872127095E-4</v>
      </c>
      <c r="CZ386" s="223">
        <f t="shared" ca="1" si="694"/>
        <v>-2.4999040602742516E-3</v>
      </c>
      <c r="DA386" s="223">
        <f t="shared" ca="1" si="695"/>
        <v>-3.8183493593111455E-3</v>
      </c>
      <c r="DB386" s="223">
        <f t="shared" ca="1" si="696"/>
        <v>-3.7437448346854907E-3</v>
      </c>
      <c r="DC386" s="223">
        <f t="shared" ca="1" si="697"/>
        <v>-2.3033084829959393E-3</v>
      </c>
      <c r="DD386" s="223">
        <f t="shared" ca="1" si="698"/>
        <v>-2.2555236715893147E-5</v>
      </c>
      <c r="DE386" s="223">
        <f t="shared" ca="1" si="699"/>
        <v>2.2664268450040331E-3</v>
      </c>
      <c r="DF386" s="223">
        <f t="shared" ca="1" si="700"/>
        <v>3.7285475739046023E-3</v>
      </c>
      <c r="DG386" s="223">
        <f t="shared" ca="1" si="701"/>
        <v>3.830380898071143E-3</v>
      </c>
      <c r="DH386" s="223">
        <f t="shared" ca="1" si="702"/>
        <v>2.5347749277931644E-3</v>
      </c>
      <c r="DI386" s="223">
        <f t="shared" ca="1" si="703"/>
        <v>3.1440607337107716E-4</v>
      </c>
      <c r="DJ386" s="223">
        <f t="shared" ca="1" si="704"/>
        <v>-2.0206676662915795E-3</v>
      </c>
      <c r="DK386" s="223">
        <f t="shared" ca="1" si="705"/>
        <v>-3.6185404661439324E-3</v>
      </c>
      <c r="DL386" s="223">
        <f t="shared" ca="1" si="706"/>
        <v>-3.8962597954958992E-3</v>
      </c>
      <c r="DM386" s="223">
        <f t="shared" ca="1" si="707"/>
        <v>-2.7525052076371593E-3</v>
      </c>
      <c r="DN386" s="223">
        <f t="shared" ca="1" si="708"/>
        <v>-6.0455311627364173E-4</v>
      </c>
      <c r="DO386" s="223">
        <f t="shared" ca="1" si="709"/>
        <v>1.7639583144195281E-3</v>
      </c>
      <c r="DP386" s="223">
        <f t="shared" ca="1" si="710"/>
        <v>3.488924174077427E-3</v>
      </c>
      <c r="DQ386" s="223">
        <f t="shared" ca="1" si="711"/>
        <v>3.941024523506721E-3</v>
      </c>
      <c r="DR386" s="223">
        <f t="shared" ca="1" si="712"/>
        <v>2.9553194232767054E-3</v>
      </c>
      <c r="DS386" s="223">
        <f t="shared" ca="1" si="713"/>
        <v>8.9142403345910954E-4</v>
      </c>
      <c r="DT386" s="223">
        <f t="shared" ca="1" si="714"/>
        <v>-1.4976899196076669E-3</v>
      </c>
      <c r="DU386" s="223">
        <f t="shared" ca="1" si="715"/>
        <v>-3.3404010996220409E-3</v>
      </c>
      <c r="DV386" s="223">
        <f t="shared" ca="1" si="716"/>
        <v>-3.9644324981639679E-3</v>
      </c>
      <c r="DW386" s="223">
        <f t="shared" ca="1" si="717"/>
        <v>-3.142118506904862E-3</v>
      </c>
      <c r="DX386" s="223">
        <f t="shared" ca="1" si="718"/>
        <v>-1.1734642465719486E-3</v>
      </c>
      <c r="DY386" s="223">
        <f t="shared" ca="1" si="719"/>
        <v>1.2233054133577264E-3</v>
      </c>
      <c r="DZ386" s="223">
        <f t="shared" ca="1" si="720"/>
        <v>3.1737761021866989E-3</v>
      </c>
      <c r="EA386" s="223">
        <f t="shared" ca="1" si="721"/>
        <v>3.9663568696248468E-3</v>
      </c>
      <c r="EB386" s="223">
        <f t="shared" ca="1" si="722"/>
        <v>3.3118901781027592E-3</v>
      </c>
      <c r="EC386" s="223">
        <f t="shared" ca="1" si="723"/>
        <v>1.4491453552605443E-3</v>
      </c>
      <c r="ED386" s="223">
        <f t="shared" ca="1" si="724"/>
        <v>-9.4229170908236189E-4</v>
      </c>
      <c r="EE386" s="223">
        <f t="shared" ca="1" si="725"/>
        <v>-2.98995213706933E-3</v>
      </c>
      <c r="EF386" s="223">
        <f t="shared" ca="1" si="726"/>
        <v>-3.9467872095536793E-3</v>
      </c>
      <c r="EG386" s="223">
        <f t="shared" ca="1" si="727"/>
        <v>-3.4637144294746734E-3</v>
      </c>
      <c r="EH386" s="223">
        <f t="shared" ca="1" si="728"/>
        <v>-1.7169734197112865E-3</v>
      </c>
      <c r="EI386" s="223">
        <f t="shared" ca="1" si="729"/>
        <v>6.5617164439285753E-4</v>
      </c>
      <c r="EJ386" s="223">
        <f t="shared" ca="1" si="730"/>
        <v>2.7899253622639354E-3</v>
      </c>
      <c r="EK386" s="223">
        <f t="shared" ca="1" si="731"/>
        <v>3.9058295676339559E-3</v>
      </c>
      <c r="EL386" s="223">
        <f t="shared" ca="1" si="732"/>
        <v>3.5967685122479474E-3</v>
      </c>
      <c r="EM386" s="223">
        <f t="shared" ca="1" si="733"/>
        <v>1.9754970564375375E-3</v>
      </c>
      <c r="EN386" s="223">
        <f t="shared" ca="1" si="734"/>
        <v>-3.6649572871001377E-4</v>
      </c>
      <c r="EO386" s="223">
        <f t="shared" ca="1" si="735"/>
        <v>-2.5747797401939514E-3</v>
      </c>
      <c r="EP386" s="223">
        <f t="shared" ca="1" si="736"/>
        <v>-3.8437058968759296E-3</v>
      </c>
      <c r="EQ386" s="223">
        <f t="shared" ca="1" si="737"/>
        <v>-3.7103313948199297E-3</v>
      </c>
      <c r="ER386" s="223">
        <f t="shared" ca="1" si="738"/>
        <v>-2.2233153034527126E-3</v>
      </c>
      <c r="ES386" s="223">
        <f t="shared" ca="1" si="739"/>
        <v>7.4833740919084393E-5</v>
      </c>
      <c r="ET386" s="223">
        <f t="shared" ca="1" si="740"/>
        <v>2.3456811636261934E-3</v>
      </c>
      <c r="EU386" s="223">
        <f t="shared" ca="1" si="741"/>
        <v>3.7607528508339727E-3</v>
      </c>
      <c r="EV386" s="223">
        <f t="shared" ca="1" si="742"/>
        <v>3.8037876700905485E-3</v>
      </c>
      <c r="EW386" s="223">
        <f t="shared" ca="1" si="743"/>
        <v>2.4590852122045692E-3</v>
      </c>
      <c r="EX386" s="223">
        <f t="shared" ca="1" si="744"/>
        <v>2.1723377739767667E-4</v>
      </c>
      <c r="EY386" s="223">
        <f t="shared" ca="1" si="745"/>
        <v>-2.1038711375968308E-3</v>
      </c>
      <c r="EZ386" s="223">
        <f t="shared" ca="1" si="746"/>
        <v>-3.6574199592518657E-3</v>
      </c>
      <c r="FA386" s="223">
        <f t="shared" ca="1" si="747"/>
        <v>-3.8766308904068037E-3</v>
      </c>
      <c r="FB386" s="223">
        <f t="shared" ca="1" si="748"/>
        <v>-2.6815291251299504E-3</v>
      </c>
      <c r="FC386" s="223">
        <f t="shared" ca="1" si="749"/>
        <v>-5.081240870529601E-4</v>
      </c>
      <c r="FD386" s="223">
        <f t="shared" ca="1" si="750"/>
        <v>1.8506600515878775E-3</v>
      </c>
      <c r="FE386" s="223">
        <f t="shared" ca="1" si="751"/>
        <v>3.5342671920221246E-3</v>
      </c>
      <c r="FF386" s="223">
        <f t="shared" ca="1" si="752"/>
        <v>3.9284663120465026E-3</v>
      </c>
      <c r="FG386" s="223">
        <f t="shared" ca="1" si="753"/>
        <v>2.889441599391542E-3</v>
      </c>
      <c r="FH386" s="223">
        <f t="shared" ca="1" si="754"/>
        <v>7.9626082825535788E-4</v>
      </c>
      <c r="FI386" s="223">
        <f t="shared" ca="1" si="755"/>
        <v>-1.5874200784133335E-3</v>
      </c>
      <c r="FJ386" s="223">
        <f t="shared" ca="1" si="756"/>
        <v>-3.3919619246606742E-3</v>
      </c>
      <c r="FK386" s="223">
        <f t="shared" ca="1" si="757"/>
        <v>-3.9590130343686077E-3</v>
      </c>
      <c r="FL386" s="223">
        <f t="shared" ca="1" si="758"/>
        <v>-3.0816959392772048E-3</v>
      </c>
      <c r="FM386" s="223">
        <f t="shared" ca="1" si="759"/>
        <v>-1.0800825630393153E-3</v>
      </c>
      <c r="FN386" s="223">
        <f t="shared" ca="1" si="760"/>
        <v>1.3155777382956859E-3</v>
      </c>
      <c r="FO386" s="223">
        <f t="shared" ca="1" si="761"/>
        <v>3.2312753217409937E-3</v>
      </c>
      <c r="FP386" s="223">
        <f t="shared" ca="1" si="762"/>
        <v>3.9681055220382065E-3</v>
      </c>
      <c r="FQ386" s="223">
        <f t="shared" ca="1" si="763"/>
        <v>3.2572503018617523E-3</v>
      </c>
      <c r="FR386" s="223">
        <f t="shared" ca="1" si="764"/>
        <v>1.3580512368329787E-3</v>
      </c>
      <c r="FS386" s="223">
        <f t="shared" ca="1" si="765"/>
        <v>-1.03660616842906E-3</v>
      </c>
      <c r="FT386" s="223">
        <f t="shared" ca="1" si="766"/>
        <v>-3.0530781578866385E-3</v>
      </c>
      <c r="FU386" s="223">
        <f t="shared" ca="1" si="767"/>
        <v>-3.9556945020768237E-3</v>
      </c>
      <c r="FV386" s="223">
        <f t="shared" ca="1" si="768"/>
        <v>-3.41515334284381E-3</v>
      </c>
      <c r="FW386" s="223">
        <f t="shared" ca="1" si="769"/>
        <v>-1.6286605133090763E-3</v>
      </c>
      <c r="FX386" s="223">
        <f t="shared" ca="1" si="770"/>
        <v>7.5201713992144249E-4</v>
      </c>
      <c r="FY386" s="223">
        <f t="shared" ca="1" si="771"/>
        <v>2.8583360989680425E-3</v>
      </c>
      <c r="FZ386" s="223">
        <f t="shared" ca="1" si="772"/>
        <v>3.9218472308769512E-3</v>
      </c>
      <c r="GA386" s="223">
        <f t="shared" ca="1" si="773"/>
        <v>3.554549371963138E-3</v>
      </c>
      <c r="GB386" s="223">
        <f t="shared" ca="1" si="774"/>
        <v>1.8904439373521897E-3</v>
      </c>
      <c r="GC386" s="223">
        <f t="shared" ca="1" si="775"/>
        <v>-4.6335286537591122E-4</v>
      </c>
      <c r="GD386" s="223">
        <f t="shared" ca="1" si="776"/>
        <v>-2.6481044690753741E-3</v>
      </c>
      <c r="GE386" s="223">
        <f t="shared" ca="1" si="777"/>
        <v>-3.8667471297338359E-3</v>
      </c>
      <c r="GF386" s="223">
        <f t="shared" ca="1" si="778"/>
        <v>-3.6746829900603556E-3</v>
      </c>
      <c r="GG386" s="223">
        <f t="shared" ca="1" si="779"/>
        <v>-2.141982881905776E-3</v>
      </c>
      <c r="GH386" s="223">
        <f t="shared" ca="1" si="780"/>
        <v>1.7217764150674619E-4</v>
      </c>
      <c r="GI386" s="223">
        <f t="shared" ca="1" si="781"/>
        <v>2.4235225316260765E-3</v>
      </c>
      <c r="GJ386" s="223">
        <f t="shared" ca="1" si="782"/>
        <v>3.7906927908696068E-3</v>
      </c>
      <c r="GK386" s="223">
        <f t="shared" ca="1" si="783"/>
        <v>3.774903182650273E-3</v>
      </c>
      <c r="GL386" s="223">
        <f t="shared" ca="1" si="784"/>
        <v>2.3819142356352602E-3</v>
      </c>
      <c r="GM386" s="223">
        <f t="shared" ca="1" si="785"/>
        <v>1.19930627919666E-4</v>
      </c>
      <c r="GN386" s="223">
        <f t="shared" ca="1" si="786"/>
        <v>-2.1858073155976024E-3</v>
      </c>
      <c r="GO386" s="223">
        <f t="shared" ca="1" si="787"/>
        <v>-3.6940963593360869E-3</v>
      </c>
      <c r="GP386" s="223">
        <f t="shared" ca="1" si="788"/>
        <v>-3.8546668478259059E-3</v>
      </c>
      <c r="GQ386" s="223">
        <f t="shared" ca="1" si="789"/>
        <v>-2.6089377897465945E-3</v>
      </c>
      <c r="GR386" s="223">
        <f t="shared" ca="1" si="790"/>
        <v>-4.1138898288227746E-4</v>
      </c>
      <c r="GS386" s="223">
        <f t="shared" ca="1" si="791"/>
        <v>1.9362470203417865E-3</v>
      </c>
      <c r="GT386" s="223">
        <f t="shared" ca="1" si="792"/>
        <v>3.5774812995651366E-3</v>
      </c>
      <c r="GU386" s="223">
        <f t="shared" ca="1" si="793"/>
        <v>3.9135417393747251E-3</v>
      </c>
      <c r="GV386" s="223">
        <f t="shared" ca="1" si="794"/>
        <v>2.8218232839300858E-3</v>
      </c>
      <c r="GW386" s="223">
        <f t="shared" ca="1" si="795"/>
        <v>7.0061798530277519E-4</v>
      </c>
      <c r="GX386" s="223">
        <f t="shared" ca="1" si="796"/>
        <v>-1.6761940347212239E-3</v>
      </c>
      <c r="GY386" s="223">
        <f t="shared" ca="1" si="797"/>
        <v>-3.4414795586695177E-3</v>
      </c>
      <c r="GZ386" s="223">
        <f t="shared" ca="1" si="798"/>
        <v>-3.951208809158376E-3</v>
      </c>
      <c r="HA386" s="223">
        <f t="shared" ca="1" si="799"/>
        <v>-3.0194170732477598E-3</v>
      </c>
      <c r="HB386" s="223">
        <f t="shared" ca="1" si="800"/>
        <v>-9.8605027815759508E-4</v>
      </c>
      <c r="HC386" s="223">
        <f t="shared" ca="1" si="801"/>
        <v>1.4070576083966633E-3</v>
      </c>
      <c r="HD386" s="223">
        <f t="shared" ca="1" si="802"/>
        <v>3.2868281418666377E-3</v>
      </c>
      <c r="HE386" s="223">
        <f t="shared" ca="1" si="803"/>
        <v>3.9674639360621133E-3</v>
      </c>
      <c r="HF386" s="223">
        <f t="shared" ca="1" si="804"/>
        <v>3.2006483798353372E-3</v>
      </c>
      <c r="HG386" s="223">
        <f t="shared" ca="1" si="805"/>
        <v>1.2661390791210993E-3</v>
      </c>
      <c r="HH386" s="223">
        <f t="shared" ca="1" si="806"/>
        <v>-1.1302962149810436E-3</v>
      </c>
      <c r="HI386" s="223">
        <f t="shared" ca="1" si="807"/>
        <v>-3.1143651185836152E-3</v>
      </c>
      <c r="HJ386" s="223">
        <f t="shared" ca="1" si="808"/>
        <v>-3.9622190321448618E-3</v>
      </c>
      <c r="HK386" s="223">
        <f t="shared" ca="1" si="809"/>
        <v>-3.3645350955400256E-3</v>
      </c>
      <c r="HL386" s="223">
        <f t="shared" ca="1" si="810"/>
        <v>-1.5393665627132388E-3</v>
      </c>
      <c r="HM386" s="223">
        <f t="shared" ca="1" si="811"/>
        <v>8.4740964844472601E-4</v>
      </c>
      <c r="HN386" s="223">
        <f t="shared" ca="1" si="812"/>
        <v>2.9250250808862022E-3</v>
      </c>
      <c r="HO386" s="223">
        <f t="shared" ca="1" si="813"/>
        <v>3.9355025199953797E-3</v>
      </c>
      <c r="HP386" s="223">
        <f t="shared" ca="1" si="814"/>
        <v>3.5101891040498451E-3</v>
      </c>
      <c r="HQ386" s="223">
        <f t="shared" ca="1" si="815"/>
        <v>1.8042520855272829E-3</v>
      </c>
      <c r="HR386" s="223">
        <f t="shared" ca="1" si="816"/>
        <v>-5.5993089560158599E-4</v>
      </c>
      <c r="HS386" s="223">
        <f t="shared" ca="1" si="817"/>
        <v>-2.7198340788436295E-3</v>
      </c>
      <c r="HT386" s="223">
        <f t="shared" ca="1" si="818"/>
        <v>-3.8874591787077923E-3</v>
      </c>
      <c r="HU386" s="223">
        <f t="shared" ca="1" si="819"/>
        <v>-3.6368210936728383E-3</v>
      </c>
      <c r="HV386" s="223">
        <f t="shared" ca="1" si="820"/>
        <v>-2.05936020996463E-3</v>
      </c>
      <c r="HW386" s="223">
        <f t="shared" ca="1" si="821"/>
        <v>2.6941782872130099E-4</v>
      </c>
      <c r="HX386" s="223">
        <f t="shared" ca="1" si="822"/>
        <v>2.4999040602742524E-3</v>
      </c>
      <c r="HY386" s="223">
        <f t="shared" ca="1" si="823"/>
        <v>3.818349359311139E-3</v>
      </c>
      <c r="HZ386" s="223">
        <f t="shared" ca="1" si="824"/>
        <v>3.7437448346854716E-3</v>
      </c>
      <c r="IA386" s="223">
        <f t="shared" ca="1" si="825"/>
        <v>2.303308482995915E-3</v>
      </c>
      <c r="IB386" s="223">
        <f t="shared" ca="1" si="826"/>
        <v>2.2555236715891304E-5</v>
      </c>
      <c r="IC386" s="223">
        <f t="shared" ca="1" si="827"/>
        <v>-2.2664268450040114E-3</v>
      </c>
      <c r="ID386" s="223">
        <f t="shared" ca="1" si="828"/>
        <v>-3.728547573904584E-3</v>
      </c>
      <c r="IE386" s="223">
        <f t="shared" ca="1" si="829"/>
        <v>-3.7747920678528764E-3</v>
      </c>
      <c r="IF386" s="223">
        <f t="shared" ca="1" si="830"/>
        <v>-2.5347749277931627E-3</v>
      </c>
      <c r="IG386" s="223">
        <f t="shared" ca="1" si="831"/>
        <v>-3.1440607337107542E-4</v>
      </c>
      <c r="IH386" s="223">
        <f t="shared" ca="1" si="832"/>
        <v>2.0206676662915327E-3</v>
      </c>
      <c r="II386" s="223">
        <f t="shared" ca="1" si="833"/>
        <v>3.6185404661439559E-3</v>
      </c>
      <c r="IJ386" s="223">
        <f t="shared" ca="1" si="834"/>
        <v>3.8962597954958988E-3</v>
      </c>
      <c r="IK386" s="223">
        <f t="shared" ca="1" si="835"/>
        <v>2.7525052076371576E-3</v>
      </c>
      <c r="IL386" s="223">
        <f t="shared" ca="1" si="836"/>
        <v>6.0455311627369539E-4</v>
      </c>
      <c r="IM386" s="223">
        <f t="shared" ca="1" si="837"/>
        <v>-1.7639583144195804E-3</v>
      </c>
      <c r="IN386" s="223">
        <f t="shared" ca="1" si="838"/>
        <v>-3.4889241740774278E-3</v>
      </c>
      <c r="IO386" s="223">
        <f t="shared" ca="1" si="839"/>
        <v>-3.9410245235067202E-3</v>
      </c>
      <c r="IP386" s="223">
        <f t="shared" ca="1" si="840"/>
        <v>-2.9553194232767041E-3</v>
      </c>
      <c r="IQ386" s="223">
        <f t="shared" ca="1" si="841"/>
        <v>-8.9142403345916267E-4</v>
      </c>
      <c r="IR386" s="223">
        <f t="shared" ca="1" si="842"/>
        <v>1.4976899196077209E-3</v>
      </c>
      <c r="IS386" s="223">
        <f t="shared" ca="1" si="843"/>
        <v>3.3404010996220422E-3</v>
      </c>
      <c r="IT386" s="223">
        <f t="shared" ca="1" si="844"/>
        <v>3.9644324981639679E-3</v>
      </c>
      <c r="IU386" s="223">
        <f t="shared" ca="1" si="845"/>
        <v>3.1421185069048958E-3</v>
      </c>
      <c r="IV386" s="223">
        <f t="shared" ca="1" si="846"/>
        <v>1.1734642465718926E-3</v>
      </c>
      <c r="IW386" s="223">
        <f t="shared" ca="1" si="847"/>
        <v>-1.2233054133577283E-3</v>
      </c>
      <c r="IX386" s="223">
        <f t="shared" ca="1" si="848"/>
        <v>-3.1737761021866998E-3</v>
      </c>
      <c r="IY386" s="223">
        <f t="shared" ca="1" si="849"/>
        <v>-3.9663568696248451E-3</v>
      </c>
      <c r="IZ386" s="223">
        <f t="shared" ca="1" si="850"/>
        <v>-3.3118901781027266E-3</v>
      </c>
      <c r="JA386" s="223">
        <f t="shared" ca="1" si="851"/>
        <v>-1.4491453552605421E-3</v>
      </c>
      <c r="JB386" s="223">
        <f t="shared" ca="1" si="852"/>
        <v>9.4229170908236384E-4</v>
      </c>
    </row>
    <row r="387" spans="2:262">
      <c r="B387" s="230">
        <v>26</v>
      </c>
      <c r="C387" s="229">
        <f t="shared" si="853"/>
        <v>5.0781250000000013E-4</v>
      </c>
      <c r="D387" s="226">
        <f t="shared" ca="1" si="597"/>
        <v>24.403727995045315</v>
      </c>
      <c r="E387" s="225">
        <f ca="1">AF361</f>
        <v>0.40372799504531376</v>
      </c>
      <c r="F387" s="224">
        <v>26</v>
      </c>
      <c r="G387" s="223">
        <f t="shared" ca="1" si="854"/>
        <v>-4.1901432053575402E-4</v>
      </c>
      <c r="H387" s="223">
        <f t="shared" ca="1" si="598"/>
        <v>-5.4879929804275691E-4</v>
      </c>
      <c r="I387" s="223">
        <f t="shared" ca="1" si="599"/>
        <v>-4.6258513838271301E-4</v>
      </c>
      <c r="J387" s="223">
        <f t="shared" ca="1" si="600"/>
        <v>-1.9430443615726597E-4</v>
      </c>
      <c r="K387" s="223">
        <f t="shared" ca="1" si="601"/>
        <v>1.5045156533948075E-4</v>
      </c>
      <c r="L387" s="223">
        <f t="shared" ca="1" si="602"/>
        <v>4.3599209696471247E-4</v>
      </c>
      <c r="M387" s="223">
        <f t="shared" ca="1" si="603"/>
        <v>5.499327065567126E-4</v>
      </c>
      <c r="N387" s="223">
        <f t="shared" ca="1" si="604"/>
        <v>4.4742808646306147E-4</v>
      </c>
      <c r="O387" s="223">
        <f t="shared" ca="1" si="605"/>
        <v>1.6882251112949599E-4</v>
      </c>
      <c r="P387" s="223">
        <f t="shared" ca="1" si="606"/>
        <v>-1.7622906161768954E-4</v>
      </c>
      <c r="Q387" s="223">
        <f t="shared" ca="1" si="607"/>
        <v>-4.5191953024368572E-4</v>
      </c>
      <c r="R387" s="223">
        <f t="shared" ca="1" si="608"/>
        <v>-5.4974127901215709E-4</v>
      </c>
      <c r="S387" s="223">
        <f t="shared" ca="1" si="609"/>
        <v>-4.3119314109304888E-4</v>
      </c>
      <c r="T387" s="223">
        <f t="shared" ca="1" si="610"/>
        <v>-1.4293387788530862E-4</v>
      </c>
      <c r="U387" s="223">
        <f t="shared" ca="1" si="611"/>
        <v>2.0158200665061881E-4</v>
      </c>
      <c r="V387" s="223">
        <f t="shared" ca="1" si="612"/>
        <v>4.6675824979082572E-4</v>
      </c>
      <c r="W387" s="223">
        <f t="shared" ca="1" si="613"/>
        <v>5.4822547657481212E-4</v>
      </c>
      <c r="X387" s="223">
        <f t="shared" ca="1" si="614"/>
        <v>4.1391941367808452E-4</v>
      </c>
      <c r="Y387" s="223">
        <f t="shared" ca="1" si="615"/>
        <v>1.167009044097674E-4</v>
      </c>
      <c r="Z387" s="223">
        <f t="shared" ca="1" si="616"/>
        <v>-2.2644932297302781E-4</v>
      </c>
      <c r="AA387" s="223">
        <f t="shared" ca="1" si="617"/>
        <v>-4.8047250783102546E-4</v>
      </c>
      <c r="AB387" s="223">
        <f t="shared" ca="1" si="618"/>
        <v>-5.4538895094551781E-4</v>
      </c>
      <c r="AC387" s="223">
        <f t="shared" ca="1" si="619"/>
        <v>-3.9564851814051022E-4</v>
      </c>
      <c r="AD387" s="223">
        <f t="shared" ca="1" si="620"/>
        <v>-9.0186788233711084E-5</v>
      </c>
      <c r="AE387" s="223">
        <f t="shared" ca="1" si="621"/>
        <v>2.5077110304177666E-4</v>
      </c>
      <c r="AF387" s="223">
        <f t="shared" ca="1" si="622"/>
        <v>4.9302926551543893E-4</v>
      </c>
      <c r="AG387" s="223">
        <f t="shared" ca="1" si="623"/>
        <v>5.4123853556296603E-4</v>
      </c>
      <c r="AH387" s="223">
        <f t="shared" ca="1" si="624"/>
        <v>3.7642447066801811E-4</v>
      </c>
      <c r="AI387" s="223">
        <f t="shared" ca="1" si="625"/>
        <v>6.3455404185369088E-5</v>
      </c>
      <c r="AJ387" s="223">
        <f t="shared" ca="1" si="626"/>
        <v>-2.7448875355834434E-4</v>
      </c>
      <c r="AK387" s="223">
        <f t="shared" ca="1" si="627"/>
        <v>-5.0439827251496283E-4</v>
      </c>
      <c r="AL387" s="223">
        <f t="shared" ca="1" si="628"/>
        <v>-5.3578422914134585E-4</v>
      </c>
      <c r="AM387" s="223">
        <f t="shared" ca="1" si="629"/>
        <v>-3.5629358367479858E-4</v>
      </c>
      <c r="AN387" s="223">
        <f t="shared" ca="1" si="630"/>
        <v>-3.6571150510309497E-5</v>
      </c>
      <c r="AO387" s="223">
        <f t="shared" ca="1" si="631"/>
        <v>2.9754513662521296E-4</v>
      </c>
      <c r="AP387" s="223">
        <f t="shared" ca="1" si="632"/>
        <v>5.1455213989592659E-4</v>
      </c>
      <c r="AQ387" s="223">
        <f t="shared" ca="1" si="633"/>
        <v>5.2903917158256817E-4</v>
      </c>
      <c r="AR387" s="223">
        <f t="shared" ca="1" si="634"/>
        <v>3.3530435423087285E-4</v>
      </c>
      <c r="AS387" s="223">
        <f t="shared" ca="1" si="635"/>
        <v>9.5987937304141705E-6</v>
      </c>
      <c r="AT387" s="223">
        <f t="shared" ca="1" si="636"/>
        <v>-3.1988470739607714E-4</v>
      </c>
      <c r="AU387" s="223">
        <f t="shared" ca="1" si="637"/>
        <v>-5.2346640610243726E-4</v>
      </c>
      <c r="AV387" s="223">
        <f t="shared" ca="1" si="638"/>
        <v>-5.2101961232109005E-4</v>
      </c>
      <c r="AW387" s="223">
        <f t="shared" ca="1" si="639"/>
        <v>-3.135073472284137E-4</v>
      </c>
      <c r="AX387" s="223">
        <f t="shared" ca="1" si="640"/>
        <v>1.739668738433277E-5</v>
      </c>
      <c r="AY387" s="223">
        <f t="shared" ca="1" si="641"/>
        <v>3.4145364788823289E-4</v>
      </c>
      <c r="AZ387" s="223">
        <f t="shared" ca="1" si="642"/>
        <v>5.3111959588640514E-4</v>
      </c>
      <c r="BA387" s="223">
        <f t="shared" ca="1" si="643"/>
        <v>5.1174487117760159E-4</v>
      </c>
      <c r="BB387" s="223">
        <f t="shared" ca="1" si="644"/>
        <v>2.9095507356647927E-4</v>
      </c>
      <c r="BC387" s="223">
        <f t="shared" ca="1" si="645"/>
        <v>-4.4350258355399039E-5</v>
      </c>
      <c r="BD387" s="223">
        <f t="shared" ca="1" si="646"/>
        <v>-3.6219999663481705E-4</v>
      </c>
      <c r="BE387" s="223">
        <f t="shared" ca="1" si="647"/>
        <v>-5.3749327204330021E-4</v>
      </c>
      <c r="BF387" s="223">
        <f t="shared" ca="1" si="648"/>
        <v>-5.0123729181589033E-4</v>
      </c>
      <c r="BG387" s="223">
        <f t="shared" ca="1" si="649"/>
        <v>-2.6770186364766854E-4</v>
      </c>
      <c r="BH387" s="223">
        <f t="shared" ca="1" si="650"/>
        <v>7.1196985669463313E-5</v>
      </c>
      <c r="BI387" s="223">
        <f t="shared" ca="1" si="651"/>
        <v>3.8207377386453671E-4</v>
      </c>
      <c r="BJ387" s="223">
        <f t="shared" ca="1" si="652"/>
        <v>5.4257207982899255E-4</v>
      </c>
      <c r="BK387" s="223">
        <f t="shared" ca="1" si="653"/>
        <v>4.8952218791499199E-4</v>
      </c>
      <c r="BL387" s="223">
        <f t="shared" ca="1" si="654"/>
        <v>2.4380373649141664E-4</v>
      </c>
      <c r="BM387" s="223">
        <f t="shared" ca="1" si="655"/>
        <v>-9.7872193208932374E-5</v>
      </c>
      <c r="BN387" s="223">
        <f t="shared" ca="1" si="656"/>
        <v>-4.0102710190730636E-4</v>
      </c>
      <c r="BO387" s="223">
        <f t="shared" ca="1" si="657"/>
        <v>-5.4634378395067491E-4</v>
      </c>
      <c r="BP387" s="223">
        <f t="shared" ca="1" si="658"/>
        <v>-4.7662778218632697E-4</v>
      </c>
      <c r="BQ387" s="223">
        <f t="shared" ca="1" si="659"/>
        <v>-2.1931826477927525E-4</v>
      </c>
      <c r="BR387" s="223">
        <f t="shared" ca="1" si="660"/>
        <v>1.2431161806236946E-4</v>
      </c>
      <c r="BS387" s="223">
        <f t="shared" ca="1" si="661"/>
        <v>4.1901432053575581E-4</v>
      </c>
      <c r="BT387" s="223">
        <f t="shared" ca="1" si="662"/>
        <v>5.4879929804275702E-4</v>
      </c>
      <c r="BU387" s="223">
        <f t="shared" ca="1" si="663"/>
        <v>4.6258513838271176E-4</v>
      </c>
      <c r="BV387" s="223">
        <f t="shared" ca="1" si="664"/>
        <v>1.9430443615726586E-4</v>
      </c>
      <c r="BW387" s="223">
        <f t="shared" ca="1" si="665"/>
        <v>-1.5045156533948249E-4</v>
      </c>
      <c r="BX387" s="223">
        <f t="shared" ca="1" si="666"/>
        <v>-4.3599209696471226E-4</v>
      </c>
      <c r="BY387" s="223">
        <f t="shared" ca="1" si="667"/>
        <v>-5.499327065567126E-4</v>
      </c>
      <c r="BZ387" s="223">
        <f t="shared" ca="1" si="668"/>
        <v>-4.4742808646306212E-4</v>
      </c>
      <c r="CA387" s="223">
        <f t="shared" ca="1" si="669"/>
        <v>-1.6882251112949502E-4</v>
      </c>
      <c r="CB387" s="223">
        <f t="shared" ca="1" si="670"/>
        <v>1.7622906161769193E-4</v>
      </c>
      <c r="CC387" s="223">
        <f t="shared" ca="1" si="671"/>
        <v>4.5191953024368572E-4</v>
      </c>
      <c r="CD387" s="223">
        <f t="shared" ca="1" si="672"/>
        <v>5.4974127901215699E-4</v>
      </c>
      <c r="CE387" s="223">
        <f t="shared" ca="1" si="673"/>
        <v>4.3119314109304877E-4</v>
      </c>
      <c r="CF387" s="223">
        <f t="shared" ca="1" si="674"/>
        <v>1.4293387788530756E-4</v>
      </c>
      <c r="CG387" s="223">
        <f t="shared" ca="1" si="675"/>
        <v>-2.01582006650618E-4</v>
      </c>
      <c r="CH387" s="223">
        <f t="shared" ca="1" si="676"/>
        <v>-4.6675824979082621E-4</v>
      </c>
      <c r="CI387" s="223">
        <f t="shared" ca="1" si="677"/>
        <v>-5.482254765748119E-4</v>
      </c>
      <c r="CJ387" s="223">
        <f t="shared" ca="1" si="678"/>
        <v>-4.1391941367808376E-4</v>
      </c>
      <c r="CK387" s="223">
        <f t="shared" ca="1" si="679"/>
        <v>-1.1670090440976543E-4</v>
      </c>
      <c r="CL387" s="223">
        <f t="shared" ca="1" si="680"/>
        <v>2.2644932297302792E-4</v>
      </c>
      <c r="CM387" s="223">
        <f t="shared" ca="1" si="681"/>
        <v>4.8047250783102649E-4</v>
      </c>
      <c r="CN387" s="223">
        <f t="shared" ca="1" si="682"/>
        <v>5.4538895094551803E-4</v>
      </c>
      <c r="CO387" s="223">
        <f t="shared" ca="1" si="683"/>
        <v>3.9564851814050946E-4</v>
      </c>
      <c r="CP387" s="223">
        <f t="shared" ca="1" si="684"/>
        <v>9.0186788233708088E-5</v>
      </c>
      <c r="CQ387" s="223">
        <f t="shared" ca="1" si="685"/>
        <v>-2.5077110304177764E-4</v>
      </c>
      <c r="CR387" s="223">
        <f t="shared" ca="1" si="686"/>
        <v>-4.9302926551544033E-4</v>
      </c>
      <c r="CS387" s="223">
        <f t="shared" ca="1" si="687"/>
        <v>-5.4123853556296581E-4</v>
      </c>
      <c r="CT387" s="223">
        <f t="shared" ca="1" si="688"/>
        <v>-3.764244706680173E-4</v>
      </c>
      <c r="CU387" s="223">
        <f t="shared" ca="1" si="689"/>
        <v>-6.3455404185369928E-5</v>
      </c>
      <c r="CV387" s="223">
        <f t="shared" ca="1" si="690"/>
        <v>2.7448875355834526E-4</v>
      </c>
      <c r="CW387" s="223">
        <f t="shared" ca="1" si="691"/>
        <v>5.043982725149625E-4</v>
      </c>
      <c r="CX387" s="223">
        <f t="shared" ca="1" si="692"/>
        <v>5.3578422914134563E-4</v>
      </c>
      <c r="CY387" s="223">
        <f t="shared" ca="1" si="693"/>
        <v>3.5629358367479625E-4</v>
      </c>
      <c r="CZ387" s="223">
        <f t="shared" ca="1" si="694"/>
        <v>3.6571150510308426E-5</v>
      </c>
      <c r="DA387" s="223">
        <f t="shared" ca="1" si="695"/>
        <v>-2.9754513662521545E-4</v>
      </c>
      <c r="DB387" s="223">
        <f t="shared" ca="1" si="696"/>
        <v>-5.1455213989592703E-4</v>
      </c>
      <c r="DC387" s="223">
        <f t="shared" ca="1" si="697"/>
        <v>-5.2903917158256904E-4</v>
      </c>
      <c r="DD387" s="223">
        <f t="shared" ca="1" si="698"/>
        <v>-3.3530435423087041E-4</v>
      </c>
      <c r="DE387" s="223">
        <f t="shared" ca="1" si="699"/>
        <v>-9.5987937304130863E-6</v>
      </c>
      <c r="DF387" s="223">
        <f t="shared" ca="1" si="700"/>
        <v>3.1988470739607644E-4</v>
      </c>
      <c r="DG387" s="223">
        <f t="shared" ca="1" si="701"/>
        <v>5.2346640610243889E-4</v>
      </c>
      <c r="DH387" s="223">
        <f t="shared" ca="1" si="702"/>
        <v>5.2101961232108908E-4</v>
      </c>
      <c r="DI387" s="223">
        <f t="shared" ca="1" si="703"/>
        <v>3.1350734722841283E-4</v>
      </c>
      <c r="DJ387" s="223">
        <f t="shared" ca="1" si="704"/>
        <v>-1.7396687384329924E-5</v>
      </c>
      <c r="DK387" s="223">
        <f t="shared" ca="1" si="705"/>
        <v>-3.4145364788823527E-4</v>
      </c>
      <c r="DL387" s="223">
        <f t="shared" ca="1" si="706"/>
        <v>-5.3111959588640547E-4</v>
      </c>
      <c r="DM387" s="223">
        <f t="shared" ca="1" si="707"/>
        <v>-5.1174487117760191E-4</v>
      </c>
      <c r="DN387" s="223">
        <f t="shared" ca="1" si="708"/>
        <v>-2.9095507356647498E-4</v>
      </c>
      <c r="DO387" s="223">
        <f t="shared" ca="1" si="709"/>
        <v>4.4350258355402061E-5</v>
      </c>
      <c r="DP387" s="223">
        <f t="shared" ca="1" si="710"/>
        <v>3.6219999663481787E-4</v>
      </c>
      <c r="DQ387" s="223">
        <f t="shared" ca="1" si="711"/>
        <v>5.3749327204329967E-4</v>
      </c>
      <c r="DR387" s="223">
        <f t="shared" ca="1" si="712"/>
        <v>5.0123729181588827E-4</v>
      </c>
      <c r="DS387" s="223">
        <f t="shared" ca="1" si="713"/>
        <v>2.6770186364766761E-4</v>
      </c>
      <c r="DT387" s="223">
        <f t="shared" ca="1" si="714"/>
        <v>-7.1196985669464384E-5</v>
      </c>
      <c r="DU387" s="223">
        <f t="shared" ca="1" si="715"/>
        <v>-3.8207377386453465E-4</v>
      </c>
      <c r="DV387" s="223">
        <f t="shared" ca="1" si="716"/>
        <v>-5.4257207982899276E-4</v>
      </c>
      <c r="DW387" s="223">
        <f t="shared" ca="1" si="717"/>
        <v>-4.8952218791499156E-4</v>
      </c>
      <c r="DX387" s="223">
        <f t="shared" ca="1" si="718"/>
        <v>-2.4380373649141918E-4</v>
      </c>
      <c r="DY387" s="223">
        <f t="shared" ca="1" si="719"/>
        <v>9.787219320893728E-5</v>
      </c>
      <c r="DZ387" s="223">
        <f t="shared" ca="1" si="720"/>
        <v>4.0102710190730717E-4</v>
      </c>
      <c r="EA387" s="223">
        <f t="shared" ca="1" si="721"/>
        <v>5.4634378395067502E-4</v>
      </c>
      <c r="EB387" s="223">
        <f t="shared" ca="1" si="722"/>
        <v>4.7662778218632843E-4</v>
      </c>
      <c r="EC387" s="223">
        <f t="shared" ca="1" si="723"/>
        <v>2.1931826477927067E-4</v>
      </c>
      <c r="ED387" s="223">
        <f t="shared" ca="1" si="724"/>
        <v>-1.2431161806237049E-4</v>
      </c>
      <c r="EE387" s="223">
        <f t="shared" ca="1" si="725"/>
        <v>-4.1901432053575402E-4</v>
      </c>
      <c r="EF387" s="223">
        <f t="shared" ca="1" si="726"/>
        <v>-5.4879929804275735E-4</v>
      </c>
      <c r="EG387" s="223">
        <f t="shared" ca="1" si="727"/>
        <v>-4.6258513838271122E-4</v>
      </c>
      <c r="EH387" s="223">
        <f t="shared" ca="1" si="728"/>
        <v>-1.9430443615726481E-4</v>
      </c>
      <c r="EI387" s="223">
        <f t="shared" ca="1" si="729"/>
        <v>1.5045156533947978E-4</v>
      </c>
      <c r="EJ387" s="223">
        <f t="shared" ca="1" si="730"/>
        <v>4.3599209696471529E-4</v>
      </c>
      <c r="EK387" s="223">
        <f t="shared" ca="1" si="731"/>
        <v>5.4993270655671271E-4</v>
      </c>
      <c r="EL387" s="223">
        <f t="shared" ca="1" si="732"/>
        <v>4.4742808646306141E-4</v>
      </c>
      <c r="EM387" s="223">
        <f t="shared" ca="1" si="733"/>
        <v>1.6882251112949025E-4</v>
      </c>
      <c r="EN387" s="223">
        <f t="shared" ca="1" si="734"/>
        <v>-1.7622906161769299E-4</v>
      </c>
      <c r="EO387" s="223">
        <f t="shared" ca="1" si="735"/>
        <v>-4.5191953024368637E-4</v>
      </c>
      <c r="EP387" s="223">
        <f t="shared" ca="1" si="736"/>
        <v>-5.4974127901215709E-4</v>
      </c>
      <c r="EQ387" s="223">
        <f t="shared" ca="1" si="737"/>
        <v>-4.3119314109304568E-4</v>
      </c>
      <c r="ER387" s="223">
        <f t="shared" ca="1" si="738"/>
        <v>-1.4293387788530653E-4</v>
      </c>
      <c r="ES387" s="223">
        <f t="shared" ca="1" si="739"/>
        <v>2.01582006650619E-4</v>
      </c>
      <c r="ET387" s="223">
        <f t="shared" ca="1" si="740"/>
        <v>4.6675824979082475E-4</v>
      </c>
      <c r="EU387" s="223">
        <f t="shared" ca="1" si="741"/>
        <v>5.4822547657481179E-4</v>
      </c>
      <c r="EV387" s="223">
        <f t="shared" ca="1" si="742"/>
        <v>4.1391941367808311E-4</v>
      </c>
      <c r="EW387" s="223">
        <f t="shared" ca="1" si="743"/>
        <v>1.1670090440976816E-4</v>
      </c>
      <c r="EX387" s="223">
        <f t="shared" ca="1" si="744"/>
        <v>-2.2644932297303247E-4</v>
      </c>
      <c r="EY387" s="223">
        <f t="shared" ca="1" si="745"/>
        <v>-4.8047250783102703E-4</v>
      </c>
      <c r="EZ387" s="223">
        <f t="shared" ca="1" si="746"/>
        <v>-5.4538895094551781E-4</v>
      </c>
      <c r="FA387" s="223">
        <f t="shared" ca="1" si="747"/>
        <v>-3.9564851814051142E-4</v>
      </c>
      <c r="FB387" s="223">
        <f t="shared" ca="1" si="748"/>
        <v>-9.0186788233707031E-5</v>
      </c>
      <c r="FC387" s="223">
        <f t="shared" ca="1" si="749"/>
        <v>2.5077110304177862E-4</v>
      </c>
      <c r="FD387" s="223">
        <f t="shared" ca="1" si="750"/>
        <v>4.9302926551543914E-4</v>
      </c>
      <c r="FE387" s="223">
        <f t="shared" ca="1" si="751"/>
        <v>5.4123853556296495E-4</v>
      </c>
      <c r="FF387" s="223">
        <f t="shared" ca="1" si="752"/>
        <v>3.7642447066801648E-4</v>
      </c>
      <c r="FG387" s="223">
        <f t="shared" ca="1" si="753"/>
        <v>6.3455404185368871E-5</v>
      </c>
      <c r="FH387" s="223">
        <f t="shared" ca="1" si="754"/>
        <v>-2.7448875355834282E-4</v>
      </c>
      <c r="FI387" s="223">
        <f t="shared" ca="1" si="755"/>
        <v>-5.0439827251496446E-4</v>
      </c>
      <c r="FJ387" s="223">
        <f t="shared" ca="1" si="756"/>
        <v>-5.3578422914134531E-4</v>
      </c>
      <c r="FK387" s="223">
        <f t="shared" ca="1" si="757"/>
        <v>-3.5629358367479842E-4</v>
      </c>
      <c r="FL387" s="223">
        <f t="shared" ca="1" si="758"/>
        <v>-3.6571150510303452E-5</v>
      </c>
      <c r="FM387" s="223">
        <f t="shared" ca="1" si="759"/>
        <v>2.9754513662521637E-4</v>
      </c>
      <c r="FN387" s="223">
        <f t="shared" ca="1" si="760"/>
        <v>5.1455213989592735E-4</v>
      </c>
      <c r="FO387" s="223">
        <f t="shared" ca="1" si="761"/>
        <v>5.2903917158256871E-4</v>
      </c>
      <c r="FP387" s="223">
        <f t="shared" ca="1" si="762"/>
        <v>3.353043542308696E-4</v>
      </c>
      <c r="FQ387" s="223">
        <f t="shared" ca="1" si="763"/>
        <v>9.5987937304120021E-6</v>
      </c>
      <c r="FR387" s="223">
        <f t="shared" ca="1" si="764"/>
        <v>-3.198847073960773E-4</v>
      </c>
      <c r="FS387" s="223">
        <f t="shared" ca="1" si="765"/>
        <v>-5.2346640610243921E-4</v>
      </c>
      <c r="FT387" s="223">
        <f t="shared" ca="1" si="766"/>
        <v>-5.2101961232108886E-4</v>
      </c>
      <c r="FU387" s="223">
        <f t="shared" ca="1" si="767"/>
        <v>-3.1350734722841191E-4</v>
      </c>
      <c r="FV387" s="223">
        <f t="shared" ca="1" si="768"/>
        <v>1.7396687384330995E-5</v>
      </c>
      <c r="FW387" s="223">
        <f t="shared" ca="1" si="769"/>
        <v>3.4145364788823609E-4</v>
      </c>
      <c r="FX387" s="223">
        <f t="shared" ca="1" si="770"/>
        <v>5.3111959588640568E-4</v>
      </c>
      <c r="FY387" s="223">
        <f t="shared" ca="1" si="771"/>
        <v>5.1174487117760159E-4</v>
      </c>
      <c r="FZ387" s="223">
        <f t="shared" ca="1" si="772"/>
        <v>2.9095507356647412E-4</v>
      </c>
      <c r="GA387" s="223">
        <f t="shared" ca="1" si="773"/>
        <v>-4.4350258355403132E-5</v>
      </c>
      <c r="GB387" s="223">
        <f t="shared" ca="1" si="774"/>
        <v>-3.6219999663481873E-4</v>
      </c>
      <c r="GC387" s="223">
        <f t="shared" ca="1" si="775"/>
        <v>-5.3749327204329978E-4</v>
      </c>
      <c r="GD387" s="223">
        <f t="shared" ca="1" si="776"/>
        <v>-5.0123729181588783E-4</v>
      </c>
      <c r="GE387" s="223">
        <f t="shared" ca="1" si="777"/>
        <v>-2.6770186364766669E-4</v>
      </c>
      <c r="GF387" s="223">
        <f t="shared" ca="1" si="778"/>
        <v>7.1196985669465468E-5</v>
      </c>
      <c r="GG387" s="223">
        <f t="shared" ca="1" si="779"/>
        <v>3.8207377386453536E-4</v>
      </c>
      <c r="GH387" s="223">
        <f t="shared" ca="1" si="780"/>
        <v>5.4257207982899287E-4</v>
      </c>
      <c r="GI387" s="223">
        <f t="shared" ca="1" si="781"/>
        <v>4.8952218791499112E-4</v>
      </c>
      <c r="GJ387" s="223">
        <f t="shared" ca="1" si="782"/>
        <v>2.4380373649141821E-4</v>
      </c>
      <c r="GK387" s="223">
        <f t="shared" ca="1" si="783"/>
        <v>-9.7872193208938351E-5</v>
      </c>
      <c r="GL387" s="223">
        <f t="shared" ca="1" si="784"/>
        <v>-4.0102710190730788E-4</v>
      </c>
      <c r="GM387" s="223">
        <f t="shared" ca="1" si="785"/>
        <v>-5.4634378395067512E-4</v>
      </c>
      <c r="GN387" s="223">
        <f t="shared" ca="1" si="786"/>
        <v>-4.7662778218632778E-4</v>
      </c>
      <c r="GO387" s="223">
        <f t="shared" ca="1" si="787"/>
        <v>-2.1931826477926972E-4</v>
      </c>
      <c r="GP387" s="223">
        <f t="shared" ca="1" si="788"/>
        <v>1.2431161806237154E-4</v>
      </c>
      <c r="GQ387" s="223">
        <f t="shared" ca="1" si="789"/>
        <v>4.1901432053575467E-4</v>
      </c>
      <c r="GR387" s="223">
        <f t="shared" ca="1" si="790"/>
        <v>5.4879929804275735E-4</v>
      </c>
      <c r="GS387" s="223">
        <f t="shared" ca="1" si="791"/>
        <v>4.6258513838271062E-4</v>
      </c>
      <c r="GT387" s="223">
        <f t="shared" ca="1" si="792"/>
        <v>1.9430443615726386E-4</v>
      </c>
      <c r="GU387" s="223">
        <f t="shared" ca="1" si="793"/>
        <v>-1.5045156533948081E-4</v>
      </c>
      <c r="GV387" s="223">
        <f t="shared" ca="1" si="794"/>
        <v>-4.3599209696471594E-4</v>
      </c>
      <c r="GW387" s="223">
        <f t="shared" ca="1" si="795"/>
        <v>-5.4993270655671271E-4</v>
      </c>
      <c r="GX387" s="223">
        <f t="shared" ca="1" si="796"/>
        <v>-4.4742808646306076E-4</v>
      </c>
      <c r="GY387" s="223">
        <f t="shared" ca="1" si="797"/>
        <v>-1.6882251112948927E-4</v>
      </c>
      <c r="GZ387" s="223">
        <f t="shared" ca="1" si="798"/>
        <v>1.7622906161768659E-4</v>
      </c>
      <c r="HA387" s="223">
        <f t="shared" ca="1" si="799"/>
        <v>4.5191953024368691E-4</v>
      </c>
      <c r="HB387" s="223">
        <f t="shared" ca="1" si="800"/>
        <v>5.4974127901215688E-4</v>
      </c>
      <c r="HC387" s="223">
        <f t="shared" ca="1" si="801"/>
        <v>4.3119314109304991E-4</v>
      </c>
      <c r="HD387" s="223">
        <f t="shared" ca="1" si="802"/>
        <v>1.429338778853055E-4</v>
      </c>
      <c r="HE387" s="223">
        <f t="shared" ca="1" si="803"/>
        <v>-2.015820066506273E-4</v>
      </c>
      <c r="HF387" s="223">
        <f t="shared" ca="1" si="804"/>
        <v>-4.6675824979082535E-4</v>
      </c>
      <c r="HG387" s="223">
        <f t="shared" ca="1" si="805"/>
        <v>-5.4822547657481179E-4</v>
      </c>
      <c r="HH387" s="223">
        <f t="shared" ca="1" si="806"/>
        <v>-4.1391941367807726E-4</v>
      </c>
      <c r="HI387" s="223">
        <f t="shared" ca="1" si="807"/>
        <v>-1.1670090440976711E-4</v>
      </c>
      <c r="HJ387" s="223">
        <f t="shared" ca="1" si="808"/>
        <v>2.2644932297303342E-4</v>
      </c>
      <c r="HK387" s="223">
        <f t="shared" ca="1" si="809"/>
        <v>4.8047250783102367E-4</v>
      </c>
      <c r="HL387" s="223">
        <f t="shared" ca="1" si="810"/>
        <v>5.453889509455177E-4</v>
      </c>
      <c r="HM387" s="223">
        <f t="shared" ca="1" si="811"/>
        <v>3.9564851814050524E-4</v>
      </c>
      <c r="HN387" s="223">
        <f t="shared" ca="1" si="812"/>
        <v>9.0186788233713686E-5</v>
      </c>
      <c r="HO387" s="223">
        <f t="shared" ca="1" si="813"/>
        <v>-2.5077110304177954E-4</v>
      </c>
      <c r="HP387" s="223">
        <f t="shared" ca="1" si="814"/>
        <v>-4.9302926551544305E-4</v>
      </c>
      <c r="HQ387" s="223">
        <f t="shared" ca="1" si="815"/>
        <v>-5.4123853556296603E-4</v>
      </c>
      <c r="HR387" s="223">
        <f t="shared" ca="1" si="816"/>
        <v>-3.7642447066801572E-4</v>
      </c>
      <c r="HS387" s="223">
        <f t="shared" ca="1" si="817"/>
        <v>-6.3455404185360062E-5</v>
      </c>
      <c r="HT387" s="223">
        <f t="shared" ca="1" si="818"/>
        <v>2.7448875355834374E-4</v>
      </c>
      <c r="HU387" s="223">
        <f t="shared" ca="1" si="819"/>
        <v>5.0439827251496489E-4</v>
      </c>
      <c r="HV387" s="223">
        <f t="shared" ca="1" si="820"/>
        <v>5.3578422914134336E-4</v>
      </c>
      <c r="HW387" s="223">
        <f t="shared" ca="1" si="821"/>
        <v>3.5629358367479761E-4</v>
      </c>
      <c r="HX387" s="223">
        <f t="shared" ca="1" si="822"/>
        <v>3.6571150510302354E-5</v>
      </c>
      <c r="HY387" s="223">
        <f t="shared" ca="1" si="823"/>
        <v>-2.9754513662521074E-4</v>
      </c>
      <c r="HZ387" s="223">
        <f t="shared" ca="1" si="824"/>
        <v>-5.1455213989592778E-4</v>
      </c>
      <c r="IA387" s="223">
        <f t="shared" ca="1" si="825"/>
        <v>-5.2903917158256622E-4</v>
      </c>
      <c r="IB387" s="223">
        <f t="shared" ca="1" si="826"/>
        <v>-3.3530435423087491E-4</v>
      </c>
      <c r="IC387" s="223">
        <f t="shared" ca="1" si="827"/>
        <v>-9.5987937304109315E-6</v>
      </c>
      <c r="ID387" s="223">
        <f t="shared" ca="1" si="828"/>
        <v>3.1988470739608451E-4</v>
      </c>
      <c r="IE387" s="223">
        <f t="shared" ca="1" si="829"/>
        <v>4.9425487207584748E-4</v>
      </c>
      <c r="IF387" s="223">
        <f t="shared" ca="1" si="830"/>
        <v>5.2101961232108853E-4</v>
      </c>
      <c r="IG387" s="223">
        <f t="shared" ca="1" si="831"/>
        <v>3.1350734722840459E-4</v>
      </c>
      <c r="IH387" s="223">
        <f t="shared" ca="1" si="832"/>
        <v>-1.7396687384332093E-5</v>
      </c>
      <c r="II387" s="223">
        <f t="shared" ca="1" si="833"/>
        <v>-3.4145364788823695E-4</v>
      </c>
      <c r="IJ387" s="223">
        <f t="shared" ca="1" si="834"/>
        <v>-5.3111959588640395E-4</v>
      </c>
      <c r="IK387" s="223">
        <f t="shared" ca="1" si="835"/>
        <v>-5.1174487117760126E-4</v>
      </c>
      <c r="IL387" s="223">
        <f t="shared" ca="1" si="836"/>
        <v>-2.9095507356647319E-4</v>
      </c>
      <c r="IM387" s="223">
        <f t="shared" ca="1" si="837"/>
        <v>4.435025835539641E-5</v>
      </c>
      <c r="IN387" s="223">
        <f t="shared" ca="1" si="838"/>
        <v>3.6219999663481955E-4</v>
      </c>
      <c r="IO387" s="223">
        <f t="shared" ca="1" si="839"/>
        <v>5.3749327204330173E-4</v>
      </c>
      <c r="IP387" s="223">
        <f t="shared" ca="1" si="840"/>
        <v>5.0123729181589065E-4</v>
      </c>
      <c r="IQ387" s="223">
        <f t="shared" ca="1" si="841"/>
        <v>2.6770186364766572E-4</v>
      </c>
      <c r="IR387" s="223">
        <f t="shared" ca="1" si="842"/>
        <v>-7.1196985669474264E-5</v>
      </c>
      <c r="IS387" s="223">
        <f t="shared" ca="1" si="843"/>
        <v>-3.8207377386453623E-4</v>
      </c>
      <c r="IT387" s="223">
        <f t="shared" ca="1" si="844"/>
        <v>-5.4257207982899309E-4</v>
      </c>
      <c r="IU387" s="223">
        <f t="shared" ca="1" si="845"/>
        <v>-4.89522187914987E-4</v>
      </c>
      <c r="IV387" s="223">
        <f t="shared" ca="1" si="846"/>
        <v>-2.4380373649141726E-4</v>
      </c>
      <c r="IW387" s="223">
        <f t="shared" ca="1" si="847"/>
        <v>9.7872193208939395E-5</v>
      </c>
      <c r="IX387" s="223">
        <f t="shared" ca="1" si="848"/>
        <v>4.0102710190730327E-4</v>
      </c>
      <c r="IY387" s="223">
        <f t="shared" ca="1" si="849"/>
        <v>5.4634378395067534E-4</v>
      </c>
      <c r="IZ387" s="223">
        <f t="shared" ca="1" si="850"/>
        <v>4.7662778218632334E-4</v>
      </c>
      <c r="JA387" s="223">
        <f t="shared" ca="1" si="851"/>
        <v>2.1931826477927587E-4</v>
      </c>
      <c r="JB387" s="223">
        <f t="shared" ca="1" si="852"/>
        <v>-1.243116180623726E-4</v>
      </c>
    </row>
    <row r="388" spans="2:262">
      <c r="B388" s="230">
        <v>27</v>
      </c>
      <c r="C388" s="229">
        <f t="shared" si="853"/>
        <v>5.2734375000000014E-4</v>
      </c>
      <c r="D388" s="226">
        <f t="shared" ca="1" si="597"/>
        <v>24.395876493376335</v>
      </c>
      <c r="E388" s="225">
        <f ca="1">AG361</f>
        <v>0.39587649337633524</v>
      </c>
      <c r="F388" s="224">
        <v>27</v>
      </c>
      <c r="G388" s="223">
        <f t="shared" ca="1" si="854"/>
        <v>-3.8048395275131052E-3</v>
      </c>
      <c r="H388" s="223">
        <f t="shared" ca="1" si="598"/>
        <v>-4.8855925195630092E-3</v>
      </c>
      <c r="I388" s="223">
        <f t="shared" ca="1" si="599"/>
        <v>-3.8982392917604326E-3</v>
      </c>
      <c r="J388" s="223">
        <f t="shared" ca="1" si="600"/>
        <v>-1.2607335198230097E-3</v>
      </c>
      <c r="K388" s="223">
        <f t="shared" ca="1" si="601"/>
        <v>1.9104497586772597E-3</v>
      </c>
      <c r="L388" s="223">
        <f t="shared" ca="1" si="602"/>
        <v>4.2729260046496693E-3</v>
      </c>
      <c r="M388" s="223">
        <f t="shared" ca="1" si="603"/>
        <v>4.8266421438795297E-3</v>
      </c>
      <c r="N388" s="223">
        <f t="shared" ca="1" si="604"/>
        <v>3.337206178469233E-3</v>
      </c>
      <c r="O388" s="223">
        <f t="shared" ca="1" si="605"/>
        <v>4.351069942197857E-4</v>
      </c>
      <c r="P388" s="223">
        <f t="shared" ca="1" si="606"/>
        <v>-2.6511760894121924E-3</v>
      </c>
      <c r="Q388" s="223">
        <f t="shared" ca="1" si="607"/>
        <v>-4.6151973924141434E-3</v>
      </c>
      <c r="R388" s="223">
        <f t="shared" ca="1" si="608"/>
        <v>-4.6255726647904455E-3</v>
      </c>
      <c r="S388" s="223">
        <f t="shared" ca="1" si="609"/>
        <v>-2.6779099796155133E-3</v>
      </c>
      <c r="T388" s="223">
        <f t="shared" ca="1" si="610"/>
        <v>4.0333113291938258E-4</v>
      </c>
      <c r="U388" s="223">
        <f t="shared" ca="1" si="611"/>
        <v>3.3138392951906947E-3</v>
      </c>
      <c r="V388" s="223">
        <f t="shared" ca="1" si="612"/>
        <v>4.8215756072651252E-3</v>
      </c>
      <c r="W388" s="223">
        <f t="shared" ca="1" si="613"/>
        <v>4.2883045158473958E-3</v>
      </c>
      <c r="X388" s="223">
        <f t="shared" ca="1" si="614"/>
        <v>1.9397634840215478E-3</v>
      </c>
      <c r="Y388" s="223">
        <f t="shared" ca="1" si="615"/>
        <v>-1.2298932897095343E-3</v>
      </c>
      <c r="Z388" s="223">
        <f t="shared" ca="1" si="616"/>
        <v>-3.8789274466304478E-3</v>
      </c>
      <c r="AA388" s="223">
        <f t="shared" ca="1" si="617"/>
        <v>-4.8859839014382773E-3</v>
      </c>
      <c r="AB388" s="223">
        <f t="shared" ca="1" si="618"/>
        <v>-3.8247684616495043E-3</v>
      </c>
      <c r="AC388" s="223">
        <f t="shared" ca="1" si="619"/>
        <v>-1.1445012050423141E-3</v>
      </c>
      <c r="AD388" s="223">
        <f t="shared" ca="1" si="620"/>
        <v>2.0202415888305953E-3</v>
      </c>
      <c r="AE388" s="223">
        <f t="shared" ca="1" si="621"/>
        <v>4.3298016840369073E-3</v>
      </c>
      <c r="AF388" s="223">
        <f t="shared" ca="1" si="622"/>
        <v>4.8065257910537285E-3</v>
      </c>
      <c r="AG388" s="223">
        <f t="shared" ca="1" si="623"/>
        <v>3.2486131893078017E-3</v>
      </c>
      <c r="AH388" s="223">
        <f t="shared" ca="1" si="624"/>
        <v>3.1553941400923997E-4</v>
      </c>
      <c r="AI388" s="223">
        <f t="shared" ca="1" si="625"/>
        <v>-2.7511044496886616E-3</v>
      </c>
      <c r="AJ388" s="223">
        <f t="shared" ca="1" si="626"/>
        <v>-4.6531861438886607E-3</v>
      </c>
      <c r="AK388" s="223">
        <f t="shared" ca="1" si="627"/>
        <v>-4.5855408975438395E-3</v>
      </c>
      <c r="AL388" s="223">
        <f t="shared" ca="1" si="628"/>
        <v>-2.5768034267401154E-3</v>
      </c>
      <c r="AM388" s="223">
        <f t="shared" ca="1" si="629"/>
        <v>5.2271334521069874E-4</v>
      </c>
      <c r="AN388" s="223">
        <f t="shared" ca="1" si="630"/>
        <v>3.4009618234793443E-3</v>
      </c>
      <c r="AO388" s="223">
        <f t="shared" ca="1" si="631"/>
        <v>4.8395588628581095E-3</v>
      </c>
      <c r="AP388" s="223">
        <f t="shared" ca="1" si="632"/>
        <v>4.2295360581663987E-3</v>
      </c>
      <c r="AQ388" s="223">
        <f t="shared" ca="1" si="633"/>
        <v>1.8291204210886913E-3</v>
      </c>
      <c r="AR388" s="223">
        <f t="shared" ca="1" si="634"/>
        <v>-1.3455749588381081E-3</v>
      </c>
      <c r="AS388" s="223">
        <f t="shared" ca="1" si="635"/>
        <v>-3.9506788448963846E-3</v>
      </c>
      <c r="AT388" s="223">
        <f t="shared" ca="1" si="636"/>
        <v>-4.8834321493100245E-3</v>
      </c>
      <c r="AU388" s="223">
        <f t="shared" ca="1" si="637"/>
        <v>-3.7489937340345809E-3</v>
      </c>
      <c r="AV388" s="223">
        <f t="shared" ca="1" si="638"/>
        <v>-1.0275794855313498E-3</v>
      </c>
      <c r="AW388" s="223">
        <f t="shared" ca="1" si="639"/>
        <v>2.1288165009925165E-3</v>
      </c>
      <c r="AX388" s="223">
        <f t="shared" ca="1" si="640"/>
        <v>4.384069252791398E-3</v>
      </c>
      <c r="AY388" s="223">
        <f t="shared" ca="1" si="641"/>
        <v>4.7835141668189744E-3</v>
      </c>
      <c r="AZ388" s="223">
        <f t="shared" ca="1" si="642"/>
        <v>3.1580633570346033E-3</v>
      </c>
      <c r="BA388" s="223">
        <f t="shared" ca="1" si="643"/>
        <v>1.9578176465444796E-4</v>
      </c>
      <c r="BB388" s="223">
        <f t="shared" ca="1" si="644"/>
        <v>-2.8493756475150558E-3</v>
      </c>
      <c r="BC388" s="223">
        <f t="shared" ca="1" si="645"/>
        <v>-4.6883719900239372E-3</v>
      </c>
      <c r="BD388" s="223">
        <f t="shared" ca="1" si="646"/>
        <v>-4.54274697192498E-3</v>
      </c>
      <c r="BE388" s="223">
        <f t="shared" ca="1" si="647"/>
        <v>-2.4741447038333217E-3</v>
      </c>
      <c r="BF388" s="223">
        <f t="shared" ca="1" si="648"/>
        <v>6.4178069452838803E-4</v>
      </c>
      <c r="BG388" s="223">
        <f t="shared" ca="1" si="649"/>
        <v>3.4860357395356772E-3</v>
      </c>
      <c r="BH388" s="223">
        <f t="shared" ca="1" si="650"/>
        <v>4.8546269491548692E-3</v>
      </c>
      <c r="BI388" s="223">
        <f t="shared" ca="1" si="651"/>
        <v>4.1682198861165143E-3</v>
      </c>
      <c r="BJ388" s="223">
        <f t="shared" ca="1" si="652"/>
        <v>1.7173755644094048E-3</v>
      </c>
      <c r="BK388" s="223">
        <f t="shared" ca="1" si="653"/>
        <v>-1.4604461039257827E-3</v>
      </c>
      <c r="BL388" s="223">
        <f t="shared" ca="1" si="654"/>
        <v>-4.020050501951547E-3</v>
      </c>
      <c r="BM388" s="223">
        <f t="shared" ca="1" si="655"/>
        <v>-4.8779388002583189E-3</v>
      </c>
      <c r="BN388" s="223">
        <f t="shared" ca="1" si="656"/>
        <v>-3.6709607527781797E-3</v>
      </c>
      <c r="BO388" s="223">
        <f t="shared" ca="1" si="657"/>
        <v>-9.1003879056199863E-4</v>
      </c>
      <c r="BP388" s="223">
        <f t="shared" ca="1" si="658"/>
        <v>2.2361090936958315E-3</v>
      </c>
      <c r="BQ388" s="223">
        <f t="shared" ca="1" si="659"/>
        <v>4.4356960221589225E-3</v>
      </c>
      <c r="BR388" s="223">
        <f t="shared" ca="1" si="660"/>
        <v>4.7576211325172438E-3</v>
      </c>
      <c r="BS388" s="223">
        <f t="shared" ca="1" si="661"/>
        <v>3.0656112254827221E-3</v>
      </c>
      <c r="BT388" s="223">
        <f t="shared" ca="1" si="662"/>
        <v>7.5906183685414035E-5</v>
      </c>
      <c r="BU388" s="223">
        <f t="shared" ca="1" si="663"/>
        <v>-2.9459304879964187E-3</v>
      </c>
      <c r="BV388" s="223">
        <f t="shared" ca="1" si="664"/>
        <v>-4.7207337361819483E-3</v>
      </c>
      <c r="BW388" s="223">
        <f t="shared" ca="1" si="665"/>
        <v>-4.4972166653944705E-3</v>
      </c>
      <c r="BX388" s="223">
        <f t="shared" ca="1" si="666"/>
        <v>-2.369995648671199E-3</v>
      </c>
      <c r="BY388" s="223">
        <f t="shared" ca="1" si="667"/>
        <v>7.6046145915338484E-4</v>
      </c>
      <c r="BZ388" s="223">
        <f t="shared" ca="1" si="668"/>
        <v>3.5690097980137984E-3</v>
      </c>
      <c r="CA388" s="223">
        <f t="shared" ca="1" si="669"/>
        <v>4.8667707897036535E-3</v>
      </c>
      <c r="CB388" s="223">
        <f t="shared" ca="1" si="670"/>
        <v>4.1043929342669963E-3</v>
      </c>
      <c r="CC388" s="223">
        <f t="shared" ca="1" si="671"/>
        <v>1.6045962249068937E-3</v>
      </c>
      <c r="CD388" s="223">
        <f t="shared" ca="1" si="672"/>
        <v>-1.5744375308900168E-3</v>
      </c>
      <c r="CE388" s="223">
        <f t="shared" ca="1" si="673"/>
        <v>-4.0870006309036951E-3</v>
      </c>
      <c r="CF388" s="223">
        <f t="shared" ca="1" si="674"/>
        <v>-4.8695071632712155E-3</v>
      </c>
      <c r="CG388" s="223">
        <f t="shared" ca="1" si="675"/>
        <v>-3.5907165220303585E-3</v>
      </c>
      <c r="CH388" s="223">
        <f t="shared" ca="1" si="676"/>
        <v>-7.9194992225372078E-4</v>
      </c>
      <c r="CI388" s="223">
        <f t="shared" ca="1" si="677"/>
        <v>2.342054737894578E-3</v>
      </c>
      <c r="CJ388" s="223">
        <f t="shared" ca="1" si="678"/>
        <v>4.4846508941040414E-3</v>
      </c>
      <c r="CK388" s="223">
        <f t="shared" ca="1" si="679"/>
        <v>4.7288622851441933E-3</v>
      </c>
      <c r="CL388" s="223">
        <f t="shared" ca="1" si="680"/>
        <v>2.9713124843591837E-3</v>
      </c>
      <c r="CM388" s="223">
        <f t="shared" ca="1" si="681"/>
        <v>-4.4015120330391164E-5</v>
      </c>
      <c r="CN388" s="223">
        <f t="shared" ca="1" si="682"/>
        <v>-3.040710810107222E-3</v>
      </c>
      <c r="CO388" s="223">
        <f t="shared" ca="1" si="683"/>
        <v>-4.7502518888568792E-3</v>
      </c>
      <c r="CP388" s="223">
        <f t="shared" ca="1" si="684"/>
        <v>-4.4489774037065047E-3</v>
      </c>
      <c r="CQ388" s="223">
        <f t="shared" ca="1" si="685"/>
        <v>-2.2644189967501302E-3</v>
      </c>
      <c r="CR388" s="223">
        <f t="shared" ca="1" si="686"/>
        <v>8.7868415023090759E-4</v>
      </c>
      <c r="CS388" s="223">
        <f t="shared" ca="1" si="687"/>
        <v>3.6498340184434445E-3</v>
      </c>
      <c r="CT388" s="223">
        <f t="shared" ca="1" si="688"/>
        <v>4.8759830695090005E-3</v>
      </c>
      <c r="CU388" s="223">
        <f t="shared" ca="1" si="689"/>
        <v>4.0380936495870321E-3</v>
      </c>
      <c r="CV388" s="223">
        <f t="shared" ca="1" si="690"/>
        <v>1.4908503366382166E-3</v>
      </c>
      <c r="CW388" s="223">
        <f t="shared" ca="1" si="691"/>
        <v>-1.6874805755576865E-3</v>
      </c>
      <c r="CX388" s="223">
        <f t="shared" ca="1" si="692"/>
        <v>-4.1514889034986032E-3</v>
      </c>
      <c r="CY388" s="223">
        <f t="shared" ca="1" si="693"/>
        <v>-4.858142317251562E-3</v>
      </c>
      <c r="CZ388" s="223">
        <f t="shared" ca="1" si="694"/>
        <v>-3.5083093779152271E-3</v>
      </c>
      <c r="DA388" s="223">
        <f t="shared" ca="1" si="695"/>
        <v>-6.7338401292522704E-4</v>
      </c>
      <c r="DB388" s="223">
        <f t="shared" ca="1" si="696"/>
        <v>2.4465896158942842E-3</v>
      </c>
      <c r="DC388" s="223">
        <f t="shared" ca="1" si="697"/>
        <v>4.5309043800424512E-3</v>
      </c>
      <c r="DD388" s="223">
        <f t="shared" ca="1" si="698"/>
        <v>4.6972549479541229E-3</v>
      </c>
      <c r="DE388" s="223">
        <f t="shared" ca="1" si="699"/>
        <v>2.8752239356995973E-3</v>
      </c>
      <c r="DF388" s="223">
        <f t="shared" ca="1" si="700"/>
        <v>-1.6390991128354087E-4</v>
      </c>
      <c r="DG388" s="223">
        <f t="shared" ca="1" si="701"/>
        <v>-3.1336595217255443E-3</v>
      </c>
      <c r="DH388" s="223">
        <f t="shared" ca="1" si="702"/>
        <v>-4.7769086674173287E-3</v>
      </c>
      <c r="DI388" s="223">
        <f t="shared" ca="1" si="703"/>
        <v>-4.3980582443885119E-3</v>
      </c>
      <c r="DJ388" s="223">
        <f t="shared" ca="1" si="704"/>
        <v>-2.1574783434975312E-3</v>
      </c>
      <c r="DK388" s="223">
        <f t="shared" ca="1" si="705"/>
        <v>9.9637755483241363E-4</v>
      </c>
      <c r="DL388" s="223">
        <f t="shared" ca="1" si="706"/>
        <v>3.7284597153364653E-3</v>
      </c>
      <c r="DM388" s="223">
        <f t="shared" ca="1" si="707"/>
        <v>4.8822582394380245E-3</v>
      </c>
      <c r="DN388" s="223">
        <f t="shared" ca="1" si="708"/>
        <v>3.9693619682866039E-3</v>
      </c>
      <c r="DO388" s="223">
        <f t="shared" ca="1" si="709"/>
        <v>1.376206415873233E-3</v>
      </c>
      <c r="DP388" s="223">
        <f t="shared" ca="1" si="710"/>
        <v>-1.7995071450256036E-3</v>
      </c>
      <c r="DQ388" s="223">
        <f t="shared" ca="1" si="711"/>
        <v>-4.2134764744122116E-3</v>
      </c>
      <c r="DR388" s="223">
        <f t="shared" ca="1" si="712"/>
        <v>-4.8438511079576339E-3</v>
      </c>
      <c r="DS388" s="223">
        <f t="shared" ca="1" si="713"/>
        <v>-3.4237889594149547E-3</v>
      </c>
      <c r="DT388" s="223">
        <f t="shared" ca="1" si="714"/>
        <v>-5.5441248224676228E-4</v>
      </c>
      <c r="DU388" s="223">
        <f t="shared" ca="1" si="715"/>
        <v>2.5496507597932848E-3</v>
      </c>
      <c r="DV388" s="223">
        <f t="shared" ca="1" si="716"/>
        <v>4.574428618603763E-3</v>
      </c>
      <c r="DW388" s="223">
        <f t="shared" ca="1" si="717"/>
        <v>4.6628181600250999E-3</v>
      </c>
      <c r="DX388" s="223">
        <f t="shared" ca="1" si="718"/>
        <v>2.7774034596527498E-3</v>
      </c>
      <c r="DY388" s="223">
        <f t="shared" ca="1" si="719"/>
        <v>-2.837059690351196E-4</v>
      </c>
      <c r="DZ388" s="223">
        <f t="shared" ca="1" si="720"/>
        <v>-3.2247206340230549E-3</v>
      </c>
      <c r="EA388" s="223">
        <f t="shared" ca="1" si="721"/>
        <v>-4.800688014816647E-3</v>
      </c>
      <c r="EB388" s="223">
        <f t="shared" ca="1" si="722"/>
        <v>-4.3444898592380887E-3</v>
      </c>
      <c r="EC388" s="223">
        <f t="shared" ca="1" si="723"/>
        <v>-2.0492381059640892E-3</v>
      </c>
      <c r="ED388" s="223">
        <f t="shared" ca="1" si="724"/>
        <v>1.1134707788518793E-3</v>
      </c>
      <c r="EE388" s="223">
        <f t="shared" ca="1" si="725"/>
        <v>3.8048395275130796E-3</v>
      </c>
      <c r="EF388" s="223">
        <f t="shared" ca="1" si="726"/>
        <v>4.8855925195630083E-3</v>
      </c>
      <c r="EG388" s="223">
        <f t="shared" ca="1" si="727"/>
        <v>3.8982392917604656E-3</v>
      </c>
      <c r="EH388" s="223">
        <f t="shared" ca="1" si="728"/>
        <v>1.260733519823067E-3</v>
      </c>
      <c r="EI388" s="223">
        <f t="shared" ca="1" si="729"/>
        <v>-1.9104497586771988E-3</v>
      </c>
      <c r="EJ388" s="223">
        <f t="shared" ca="1" si="730"/>
        <v>-4.2729260046496676E-3</v>
      </c>
      <c r="EK388" s="223">
        <f t="shared" ca="1" si="731"/>
        <v>-4.8266421438795315E-3</v>
      </c>
      <c r="EL388" s="223">
        <f t="shared" ca="1" si="732"/>
        <v>-3.3372061784692443E-3</v>
      </c>
      <c r="EM388" s="223">
        <f t="shared" ca="1" si="733"/>
        <v>-4.3510699421981042E-4</v>
      </c>
      <c r="EN388" s="223">
        <f t="shared" ca="1" si="734"/>
        <v>2.6511760894121681E-3</v>
      </c>
      <c r="EO388" s="223">
        <f t="shared" ca="1" si="735"/>
        <v>4.6151973924141321E-3</v>
      </c>
      <c r="EP388" s="223">
        <f t="shared" ca="1" si="736"/>
        <v>4.6255726647904593E-3</v>
      </c>
      <c r="EQ388" s="223">
        <f t="shared" ca="1" si="737"/>
        <v>2.6779099796155558E-3</v>
      </c>
      <c r="ER388" s="223">
        <f t="shared" ca="1" si="738"/>
        <v>-4.0333113291933194E-4</v>
      </c>
      <c r="ES388" s="223">
        <f t="shared" ca="1" si="739"/>
        <v>-3.3138392951906504E-3</v>
      </c>
      <c r="ET388" s="223">
        <f t="shared" ca="1" si="740"/>
        <v>-4.821575607265126E-3</v>
      </c>
      <c r="EU388" s="223">
        <f t="shared" ca="1" si="741"/>
        <v>-4.2883045158473992E-3</v>
      </c>
      <c r="EV388" s="223">
        <f t="shared" ca="1" si="742"/>
        <v>-1.9397634840215626E-3</v>
      </c>
      <c r="EW388" s="223">
        <f t="shared" ca="1" si="743"/>
        <v>1.2298932897095187E-3</v>
      </c>
      <c r="EX388" s="223">
        <f t="shared" ca="1" si="744"/>
        <v>3.8789274466304326E-3</v>
      </c>
      <c r="EY388" s="223">
        <f t="shared" ca="1" si="745"/>
        <v>4.8859839014382773E-3</v>
      </c>
      <c r="EZ388" s="223">
        <f t="shared" ca="1" si="746"/>
        <v>3.8247684616495251E-3</v>
      </c>
      <c r="FA388" s="223">
        <f t="shared" ca="1" si="747"/>
        <v>1.1445012050423553E-3</v>
      </c>
      <c r="FB388" s="223">
        <f t="shared" ca="1" si="748"/>
        <v>-2.0202415888305493E-3</v>
      </c>
      <c r="FC388" s="223">
        <f t="shared" ca="1" si="749"/>
        <v>-4.3298016840368839E-3</v>
      </c>
      <c r="FD388" s="223">
        <f t="shared" ca="1" si="750"/>
        <v>-4.8065257910537406E-3</v>
      </c>
      <c r="FE388" s="223">
        <f t="shared" ca="1" si="751"/>
        <v>-3.2486131893078008E-3</v>
      </c>
      <c r="FF388" s="223">
        <f t="shared" ca="1" si="752"/>
        <v>-3.1553941400923888E-4</v>
      </c>
      <c r="FG388" s="223">
        <f t="shared" ca="1" si="753"/>
        <v>2.7511044496886482E-3</v>
      </c>
      <c r="FH388" s="223">
        <f t="shared" ca="1" si="754"/>
        <v>4.6531861438886563E-3</v>
      </c>
      <c r="FI388" s="223">
        <f t="shared" ca="1" si="755"/>
        <v>4.5855408975438508E-3</v>
      </c>
      <c r="FJ388" s="223">
        <f t="shared" ca="1" si="756"/>
        <v>2.5768034267401444E-3</v>
      </c>
      <c r="FK388" s="223">
        <f t="shared" ca="1" si="757"/>
        <v>-5.2271334521066545E-4</v>
      </c>
      <c r="FL388" s="223">
        <f t="shared" ca="1" si="758"/>
        <v>-3.4009618234793078E-3</v>
      </c>
      <c r="FM388" s="223">
        <f t="shared" ca="1" si="759"/>
        <v>-4.8395588628581026E-3</v>
      </c>
      <c r="FN388" s="223">
        <f t="shared" ca="1" si="760"/>
        <v>-4.2295360581664316E-3</v>
      </c>
      <c r="FO388" s="223">
        <f t="shared" ca="1" si="761"/>
        <v>-1.8291204210887546E-3</v>
      </c>
      <c r="FP388" s="223">
        <f t="shared" ca="1" si="762"/>
        <v>1.3455749588381092E-3</v>
      </c>
      <c r="FQ388" s="223">
        <f t="shared" ca="1" si="763"/>
        <v>3.9506788448963742E-3</v>
      </c>
      <c r="FR388" s="223">
        <f t="shared" ca="1" si="764"/>
        <v>4.8834321493100253E-3</v>
      </c>
      <c r="FS388" s="223">
        <f t="shared" ca="1" si="765"/>
        <v>3.7489937340345909E-3</v>
      </c>
      <c r="FT388" s="223">
        <f t="shared" ca="1" si="766"/>
        <v>1.0275794855313827E-3</v>
      </c>
      <c r="FU388" s="223">
        <f t="shared" ca="1" si="767"/>
        <v>-2.1288165009924866E-3</v>
      </c>
      <c r="FV388" s="223">
        <f t="shared" ca="1" si="768"/>
        <v>-4.3840692527913833E-3</v>
      </c>
      <c r="FW388" s="223">
        <f t="shared" ca="1" si="769"/>
        <v>-4.7835141668189848E-3</v>
      </c>
      <c r="FX388" s="223">
        <f t="shared" ca="1" si="770"/>
        <v>-3.1580633570346423E-3</v>
      </c>
      <c r="FY388" s="223">
        <f t="shared" ca="1" si="771"/>
        <v>-1.9578176465451583E-4</v>
      </c>
      <c r="FZ388" s="223">
        <f t="shared" ca="1" si="772"/>
        <v>2.8493756475150003E-3</v>
      </c>
      <c r="GA388" s="223">
        <f t="shared" ca="1" si="773"/>
        <v>4.688371990023938E-3</v>
      </c>
      <c r="GB388" s="223">
        <f t="shared" ca="1" si="774"/>
        <v>4.5427469719249792E-3</v>
      </c>
      <c r="GC388" s="223">
        <f t="shared" ca="1" si="775"/>
        <v>2.4741447038333511E-3</v>
      </c>
      <c r="GD388" s="223">
        <f t="shared" ca="1" si="776"/>
        <v>-6.4178069452835496E-4</v>
      </c>
      <c r="GE388" s="223">
        <f t="shared" ca="1" si="777"/>
        <v>-3.4860357395356534E-3</v>
      </c>
      <c r="GF388" s="223">
        <f t="shared" ca="1" si="778"/>
        <v>-4.8546269491548649E-3</v>
      </c>
      <c r="GG388" s="223">
        <f t="shared" ca="1" si="779"/>
        <v>-4.1682198861165316E-3</v>
      </c>
      <c r="GH388" s="223">
        <f t="shared" ca="1" si="780"/>
        <v>-1.7173755644094358E-3</v>
      </c>
      <c r="GI388" s="223">
        <f t="shared" ca="1" si="781"/>
        <v>1.4604461039257174E-3</v>
      </c>
      <c r="GJ388" s="223">
        <f t="shared" ca="1" si="782"/>
        <v>4.0200505019515088E-3</v>
      </c>
      <c r="GK388" s="223">
        <f t="shared" ca="1" si="783"/>
        <v>4.877938800258318E-3</v>
      </c>
      <c r="GL388" s="223">
        <f t="shared" ca="1" si="784"/>
        <v>3.6709607527781792E-3</v>
      </c>
      <c r="GM388" s="223">
        <f t="shared" ca="1" si="785"/>
        <v>9.1003879056199733E-4</v>
      </c>
      <c r="GN388" s="223">
        <f t="shared" ca="1" si="786"/>
        <v>-2.236109093695802E-3</v>
      </c>
      <c r="GO388" s="223">
        <f t="shared" ca="1" si="787"/>
        <v>-4.4356960221589078E-3</v>
      </c>
      <c r="GP388" s="223">
        <f t="shared" ca="1" si="788"/>
        <v>-4.7576211325172516E-3</v>
      </c>
      <c r="GQ388" s="223">
        <f t="shared" ca="1" si="789"/>
        <v>-3.0656112254827481E-3</v>
      </c>
      <c r="GR388" s="223">
        <f t="shared" ca="1" si="790"/>
        <v>-7.5906183685447645E-5</v>
      </c>
      <c r="GS388" s="223">
        <f t="shared" ca="1" si="791"/>
        <v>2.9459304879963649E-3</v>
      </c>
      <c r="GT388" s="223">
        <f t="shared" ca="1" si="792"/>
        <v>4.7207337361819309E-3</v>
      </c>
      <c r="GU388" s="223">
        <f t="shared" ca="1" si="793"/>
        <v>4.4972166653944982E-3</v>
      </c>
      <c r="GV388" s="223">
        <f t="shared" ca="1" si="794"/>
        <v>2.3699956486712584E-3</v>
      </c>
      <c r="GW388" s="223">
        <f t="shared" ca="1" si="795"/>
        <v>-7.6046145915331751E-4</v>
      </c>
      <c r="GX388" s="223">
        <f t="shared" ca="1" si="796"/>
        <v>-3.5690097980137282E-3</v>
      </c>
      <c r="GY388" s="223">
        <f t="shared" ca="1" si="797"/>
        <v>-4.8667707897036457E-3</v>
      </c>
      <c r="GZ388" s="223">
        <f t="shared" ca="1" si="798"/>
        <v>-4.1043929342670519E-3</v>
      </c>
      <c r="HA388" s="223">
        <f t="shared" ca="1" si="799"/>
        <v>-1.6045962249068603E-3</v>
      </c>
      <c r="HB388" s="223">
        <f t="shared" ca="1" si="800"/>
        <v>1.5744375308900506E-3</v>
      </c>
      <c r="HC388" s="223">
        <f t="shared" ca="1" si="801"/>
        <v>4.087000630903715E-3</v>
      </c>
      <c r="HD388" s="223">
        <f t="shared" ca="1" si="802"/>
        <v>4.8695071632712146E-3</v>
      </c>
      <c r="HE388" s="223">
        <f t="shared" ca="1" si="803"/>
        <v>3.5907165220303572E-3</v>
      </c>
      <c r="HF388" s="223">
        <f t="shared" ca="1" si="804"/>
        <v>7.9194992225371992E-4</v>
      </c>
      <c r="HG388" s="223">
        <f t="shared" ca="1" si="805"/>
        <v>-2.3420547378945789E-3</v>
      </c>
      <c r="HH388" s="223">
        <f t="shared" ca="1" si="806"/>
        <v>-4.4846508941040414E-3</v>
      </c>
      <c r="HI388" s="223">
        <f t="shared" ca="1" si="807"/>
        <v>-4.7288622851442029E-3</v>
      </c>
      <c r="HJ388" s="223">
        <f t="shared" ca="1" si="808"/>
        <v>-2.9713124843592101E-3</v>
      </c>
      <c r="HK388" s="223">
        <f t="shared" ca="1" si="809"/>
        <v>4.4015120330357553E-5</v>
      </c>
      <c r="HL388" s="223">
        <f t="shared" ca="1" si="810"/>
        <v>3.040710810107196E-3</v>
      </c>
      <c r="HM388" s="223">
        <f t="shared" ca="1" si="811"/>
        <v>4.7502518888568705E-3</v>
      </c>
      <c r="HN388" s="223">
        <f t="shared" ca="1" si="812"/>
        <v>4.4489774037065177E-3</v>
      </c>
      <c r="HO388" s="223">
        <f t="shared" ca="1" si="813"/>
        <v>2.2644189967501909E-3</v>
      </c>
      <c r="HP388" s="223">
        <f t="shared" ca="1" si="814"/>
        <v>-8.7868415023084059E-4</v>
      </c>
      <c r="HQ388" s="223">
        <f t="shared" ca="1" si="815"/>
        <v>-3.6498340184433994E-3</v>
      </c>
      <c r="HR388" s="223">
        <f t="shared" ca="1" si="816"/>
        <v>-4.8759830695089953E-3</v>
      </c>
      <c r="HS388" s="223">
        <f t="shared" ca="1" si="817"/>
        <v>-4.0380936495870703E-3</v>
      </c>
      <c r="HT388" s="223">
        <f t="shared" ca="1" si="818"/>
        <v>-1.490850336638315E-3</v>
      </c>
      <c r="HU388" s="223">
        <f t="shared" ca="1" si="819"/>
        <v>1.6874805755575902E-3</v>
      </c>
      <c r="HV388" s="223">
        <f t="shared" ca="1" si="820"/>
        <v>4.1514889034985486E-3</v>
      </c>
      <c r="HW388" s="223">
        <f t="shared" ca="1" si="821"/>
        <v>4.8581423172515577E-3</v>
      </c>
      <c r="HX388" s="223">
        <f t="shared" ca="1" si="822"/>
        <v>3.5083093779152029E-3</v>
      </c>
      <c r="HY388" s="223">
        <f t="shared" ca="1" si="823"/>
        <v>6.7338401292519148E-4</v>
      </c>
      <c r="HZ388" s="223">
        <f t="shared" ca="1" si="824"/>
        <v>-2.4465896158943155E-3</v>
      </c>
      <c r="IA388" s="223">
        <f t="shared" ca="1" si="825"/>
        <v>-4.5309043800424642E-3</v>
      </c>
      <c r="IB388" s="223">
        <f t="shared" ca="1" si="826"/>
        <v>-4.6972549479541324E-3</v>
      </c>
      <c r="IC388" s="223">
        <f t="shared" ca="1" si="827"/>
        <v>-2.8752239356996242E-3</v>
      </c>
      <c r="ID388" s="223">
        <f t="shared" ca="1" si="828"/>
        <v>1.6390991128350726E-4</v>
      </c>
      <c r="IE388" s="223">
        <f t="shared" ca="1" si="829"/>
        <v>1.5769627735150085E-3</v>
      </c>
      <c r="IF388" s="223">
        <f t="shared" ca="1" si="830"/>
        <v>4.7769086674173226E-3</v>
      </c>
      <c r="IG388" s="223">
        <f t="shared" ca="1" si="831"/>
        <v>4.3980582443885257E-3</v>
      </c>
      <c r="IH388" s="223">
        <f t="shared" ca="1" si="832"/>
        <v>2.1574783434975616E-3</v>
      </c>
      <c r="II388" s="223">
        <f t="shared" ca="1" si="833"/>
        <v>-9.9637755483238089E-4</v>
      </c>
      <c r="IJ388" s="223">
        <f t="shared" ca="1" si="834"/>
        <v>-3.7284597153364437E-3</v>
      </c>
      <c r="IK388" s="223">
        <f t="shared" ca="1" si="835"/>
        <v>-4.8822582394380237E-3</v>
      </c>
      <c r="IL388" s="223">
        <f t="shared" ca="1" si="836"/>
        <v>-3.9693619682866239E-3</v>
      </c>
      <c r="IM388" s="223">
        <f t="shared" ca="1" si="837"/>
        <v>-1.3762064158733321E-3</v>
      </c>
      <c r="IN388" s="223">
        <f t="shared" ca="1" si="838"/>
        <v>1.7995071450255078E-3</v>
      </c>
      <c r="IO388" s="223">
        <f t="shared" ca="1" si="839"/>
        <v>4.2134764744121596E-3</v>
      </c>
      <c r="IP388" s="223">
        <f t="shared" ca="1" si="840"/>
        <v>4.8438511079576469E-3</v>
      </c>
      <c r="IQ388" s="223">
        <f t="shared" ca="1" si="841"/>
        <v>3.423788959415028E-3</v>
      </c>
      <c r="IR388" s="223">
        <f t="shared" ca="1" si="842"/>
        <v>5.5441248224672671E-4</v>
      </c>
      <c r="IS388" s="223">
        <f t="shared" ca="1" si="843"/>
        <v>-2.5496507597933156E-3</v>
      </c>
      <c r="IT388" s="223">
        <f t="shared" ca="1" si="844"/>
        <v>-4.574428618603776E-3</v>
      </c>
      <c r="IU388" s="223">
        <f t="shared" ca="1" si="845"/>
        <v>-4.6628181600250895E-3</v>
      </c>
      <c r="IV388" s="223">
        <f t="shared" ca="1" si="846"/>
        <v>-2.7774034596527203E-3</v>
      </c>
      <c r="IW388" s="223">
        <f t="shared" ca="1" si="847"/>
        <v>2.8370596903508642E-4</v>
      </c>
      <c r="IX388" s="223">
        <f t="shared" ca="1" si="848"/>
        <v>3.2247206340230302E-3</v>
      </c>
      <c r="IY388" s="223">
        <f t="shared" ca="1" si="849"/>
        <v>4.800688014816641E-3</v>
      </c>
      <c r="IZ388" s="223">
        <f t="shared" ca="1" si="850"/>
        <v>4.3444898592381043E-3</v>
      </c>
      <c r="JA388" s="223">
        <f t="shared" ca="1" si="851"/>
        <v>2.04923810596412E-3</v>
      </c>
      <c r="JB388" s="223">
        <f t="shared" ca="1" si="852"/>
        <v>-1.1134707788518468E-3</v>
      </c>
    </row>
    <row r="389" spans="2:262">
      <c r="B389" s="230">
        <v>28</v>
      </c>
      <c r="C389" s="229">
        <f t="shared" si="853"/>
        <v>5.4687500000000016E-4</v>
      </c>
      <c r="D389" s="226">
        <f t="shared" ca="1" si="597"/>
        <v>24.3912741796095</v>
      </c>
      <c r="E389" s="225">
        <f ca="1">AH361</f>
        <v>0.39127417960950028</v>
      </c>
      <c r="F389" s="224">
        <v>28</v>
      </c>
      <c r="G389" s="223">
        <f t="shared" ca="1" si="854"/>
        <v>-7.5170220796464966E-4</v>
      </c>
      <c r="H389" s="223">
        <f t="shared" ca="1" si="598"/>
        <v>-9.7380782145847485E-4</v>
      </c>
      <c r="I389" s="223">
        <f t="shared" ca="1" si="599"/>
        <v>-7.5382504314294013E-4</v>
      </c>
      <c r="J389" s="223">
        <f t="shared" ca="1" si="600"/>
        <v>-1.9162145525374296E-4</v>
      </c>
      <c r="K389" s="223">
        <f t="shared" ca="1" si="601"/>
        <v>4.575742671434935E-4</v>
      </c>
      <c r="L389" s="223">
        <f t="shared" ca="1" si="602"/>
        <v>8.9904083863717125E-4</v>
      </c>
      <c r="M389" s="223">
        <f t="shared" ca="1" si="603"/>
        <v>9.3236166538957638E-4</v>
      </c>
      <c r="N389" s="223">
        <f t="shared" ca="1" si="604"/>
        <v>5.4240978868449455E-4</v>
      </c>
      <c r="O389" s="223">
        <f t="shared" ca="1" si="605"/>
        <v>-9.3784792070801738E-5</v>
      </c>
      <c r="P389" s="223">
        <f t="shared" ca="1" si="606"/>
        <v>-6.8740303795885487E-4</v>
      </c>
      <c r="Q389" s="223">
        <f t="shared" ca="1" si="607"/>
        <v>-9.6895467596019294E-4</v>
      </c>
      <c r="R389" s="223">
        <f t="shared" ca="1" si="608"/>
        <v>-8.106211487450101E-4</v>
      </c>
      <c r="S389" s="223">
        <f t="shared" ca="1" si="609"/>
        <v>-2.8428256743341326E-4</v>
      </c>
      <c r="T389" s="223">
        <f t="shared" ca="1" si="610"/>
        <v>3.7111435607535851E-4</v>
      </c>
      <c r="U389" s="223">
        <f t="shared" ca="1" si="611"/>
        <v>8.5803312071188061E-4</v>
      </c>
      <c r="V389" s="223">
        <f t="shared" ca="1" si="612"/>
        <v>9.5542278720811015E-4</v>
      </c>
      <c r="W389" s="223">
        <f t="shared" ca="1" si="613"/>
        <v>6.1907048307378203E-4</v>
      </c>
      <c r="X389" s="223">
        <f t="shared" ca="1" si="614"/>
        <v>1.6731223605943629E-6</v>
      </c>
      <c r="Y389" s="223">
        <f t="shared" ca="1" si="615"/>
        <v>-6.1648380092479201E-4</v>
      </c>
      <c r="Z389" s="223">
        <f t="shared" ca="1" si="616"/>
        <v>-9.5476996724790835E-4</v>
      </c>
      <c r="AA389" s="223">
        <f t="shared" ca="1" si="617"/>
        <v>-8.596105295540701E-4</v>
      </c>
      <c r="AB389" s="223">
        <f t="shared" ca="1" si="618"/>
        <v>-3.742058830840402E-4</v>
      </c>
      <c r="AC389" s="223">
        <f t="shared" ca="1" si="619"/>
        <v>2.8108041088647519E-4</v>
      </c>
      <c r="AD389" s="223">
        <f t="shared" ca="1" si="620"/>
        <v>8.0876207478551858E-4</v>
      </c>
      <c r="AE389" s="223">
        <f t="shared" ca="1" si="621"/>
        <v>9.6928266529860692E-4</v>
      </c>
      <c r="AF389" s="223">
        <f t="shared" ca="1" si="622"/>
        <v>6.8976919029271823E-4</v>
      </c>
      <c r="AG389" s="223">
        <f t="shared" ca="1" si="623"/>
        <v>9.7114923709036159E-5</v>
      </c>
      <c r="AH389" s="223">
        <f t="shared" ca="1" si="624"/>
        <v>-5.3962748788349618E-4</v>
      </c>
      <c r="AI389" s="223">
        <f t="shared" ca="1" si="625"/>
        <v>-9.3139030182067125E-4</v>
      </c>
      <c r="AJ389" s="223">
        <f t="shared" ca="1" si="626"/>
        <v>-9.0032139105260939E-4</v>
      </c>
      <c r="AK389" s="223">
        <f t="shared" ca="1" si="627"/>
        <v>-4.6052539151882554E-4</v>
      </c>
      <c r="AL389" s="223">
        <f t="shared" ca="1" si="628"/>
        <v>1.8833950768657278E-4</v>
      </c>
      <c r="AM389" s="223">
        <f t="shared" ca="1" si="629"/>
        <v>7.5170220796464988E-4</v>
      </c>
      <c r="AN389" s="223">
        <f t="shared" ca="1" si="630"/>
        <v>9.7380782145847495E-4</v>
      </c>
      <c r="AO389" s="223">
        <f t="shared" ca="1" si="631"/>
        <v>7.5382504314294057E-4</v>
      </c>
      <c r="AP389" s="223">
        <f t="shared" ca="1" si="632"/>
        <v>1.916214552537425E-4</v>
      </c>
      <c r="AQ389" s="223">
        <f t="shared" ca="1" si="633"/>
        <v>-4.5757426714349204E-4</v>
      </c>
      <c r="AR389" s="223">
        <f t="shared" ca="1" si="634"/>
        <v>-8.9904083863717092E-4</v>
      </c>
      <c r="AS389" s="223">
        <f t="shared" ca="1" si="635"/>
        <v>-9.3236166538957616E-4</v>
      </c>
      <c r="AT389" s="223">
        <f t="shared" ca="1" si="636"/>
        <v>-5.4240978868449596E-4</v>
      </c>
      <c r="AU389" s="223">
        <f t="shared" ca="1" si="637"/>
        <v>9.3784792070800884E-5</v>
      </c>
      <c r="AV389" s="223">
        <f t="shared" ca="1" si="638"/>
        <v>6.8740303795885541E-4</v>
      </c>
      <c r="AW389" s="223">
        <f t="shared" ca="1" si="639"/>
        <v>9.6895467596019272E-4</v>
      </c>
      <c r="AX389" s="223">
        <f t="shared" ca="1" si="640"/>
        <v>8.1062114874501053E-4</v>
      </c>
      <c r="AY389" s="223">
        <f t="shared" ca="1" si="641"/>
        <v>2.8428256743341245E-4</v>
      </c>
      <c r="AZ389" s="223">
        <f t="shared" ca="1" si="642"/>
        <v>-3.7111435607535776E-4</v>
      </c>
      <c r="BA389" s="223">
        <f t="shared" ca="1" si="643"/>
        <v>-8.5803312071188018E-4</v>
      </c>
      <c r="BB389" s="223">
        <f t="shared" ca="1" si="644"/>
        <v>-9.5542278720810994E-4</v>
      </c>
      <c r="BC389" s="223">
        <f t="shared" ca="1" si="645"/>
        <v>-6.1907048307377997E-4</v>
      </c>
      <c r="BD389" s="223">
        <f t="shared" ca="1" si="646"/>
        <v>-1.6731223605986184E-6</v>
      </c>
      <c r="BE389" s="223">
        <f t="shared" ca="1" si="647"/>
        <v>6.1648380092479006E-4</v>
      </c>
      <c r="BF389" s="223">
        <f t="shared" ca="1" si="648"/>
        <v>9.5476996724790813E-4</v>
      </c>
      <c r="BG389" s="223">
        <f t="shared" ca="1" si="649"/>
        <v>8.5961052955407053E-4</v>
      </c>
      <c r="BH389" s="223">
        <f t="shared" ca="1" si="650"/>
        <v>3.7420588308403945E-4</v>
      </c>
      <c r="BI389" s="223">
        <f t="shared" ca="1" si="651"/>
        <v>-2.8108041088647774E-4</v>
      </c>
      <c r="BJ389" s="223">
        <f t="shared" ca="1" si="652"/>
        <v>-8.087620747855163E-4</v>
      </c>
      <c r="BK389" s="223">
        <f t="shared" ca="1" si="653"/>
        <v>-9.6928266529860703E-4</v>
      </c>
      <c r="BL389" s="223">
        <f t="shared" ca="1" si="654"/>
        <v>-6.8976919029271877E-4</v>
      </c>
      <c r="BM389" s="223">
        <f t="shared" ca="1" si="655"/>
        <v>-9.7114923709037E-5</v>
      </c>
      <c r="BN389" s="223">
        <f t="shared" ca="1" si="656"/>
        <v>5.3962748788349835E-4</v>
      </c>
      <c r="BO389" s="223">
        <f t="shared" ca="1" si="657"/>
        <v>9.3139030182067201E-4</v>
      </c>
      <c r="BP389" s="223">
        <f t="shared" ca="1" si="658"/>
        <v>9.0032139105261091E-4</v>
      </c>
      <c r="BQ389" s="223">
        <f t="shared" ca="1" si="659"/>
        <v>4.605253915188263E-4</v>
      </c>
      <c r="BR389" s="223">
        <f t="shared" ca="1" si="660"/>
        <v>-1.8833950768657197E-4</v>
      </c>
      <c r="BS389" s="223">
        <f t="shared" ca="1" si="661"/>
        <v>-7.5170220796464933E-4</v>
      </c>
      <c r="BT389" s="223">
        <f t="shared" ca="1" si="662"/>
        <v>-9.7380782145847485E-4</v>
      </c>
      <c r="BU389" s="223">
        <f t="shared" ca="1" si="663"/>
        <v>-7.5382504314294328E-4</v>
      </c>
      <c r="BV389" s="223">
        <f t="shared" ca="1" si="664"/>
        <v>-1.9162145525374667E-4</v>
      </c>
      <c r="BW389" s="223">
        <f t="shared" ca="1" si="665"/>
        <v>4.5757426714349134E-4</v>
      </c>
      <c r="BX389" s="223">
        <f t="shared" ca="1" si="666"/>
        <v>8.9904083863717071E-4</v>
      </c>
      <c r="BY389" s="223">
        <f t="shared" ca="1" si="667"/>
        <v>9.3236166538957638E-4</v>
      </c>
      <c r="BZ389" s="223">
        <f t="shared" ca="1" si="668"/>
        <v>5.4240978868449379E-4</v>
      </c>
      <c r="CA389" s="223">
        <f t="shared" ca="1" si="669"/>
        <v>-9.3784792070796615E-5</v>
      </c>
      <c r="CB389" s="223">
        <f t="shared" ca="1" si="670"/>
        <v>-6.8740303795885237E-4</v>
      </c>
      <c r="CC389" s="223">
        <f t="shared" ca="1" si="671"/>
        <v>-9.6895467596019261E-4</v>
      </c>
      <c r="CD389" s="223">
        <f t="shared" ca="1" si="672"/>
        <v>-8.1062114874501108E-4</v>
      </c>
      <c r="CE389" s="223">
        <f t="shared" ca="1" si="673"/>
        <v>-2.8428256743341326E-4</v>
      </c>
      <c r="CF389" s="223">
        <f t="shared" ca="1" si="674"/>
        <v>3.7111435607536014E-4</v>
      </c>
      <c r="CG389" s="223">
        <f t="shared" ca="1" si="675"/>
        <v>8.5803312071187812E-4</v>
      </c>
      <c r="CH389" s="223">
        <f t="shared" ca="1" si="676"/>
        <v>9.5542278720811081E-4</v>
      </c>
      <c r="CI389" s="223">
        <f t="shared" ca="1" si="677"/>
        <v>6.1907048307378344E-4</v>
      </c>
      <c r="CJ389" s="223">
        <f t="shared" ca="1" si="678"/>
        <v>1.6731223605960163E-6</v>
      </c>
      <c r="CK389" s="223">
        <f t="shared" ca="1" si="679"/>
        <v>-6.1648380092479201E-4</v>
      </c>
      <c r="CL389" s="223">
        <f t="shared" ca="1" si="680"/>
        <v>-9.5476996724790867E-4</v>
      </c>
      <c r="CM389" s="223">
        <f t="shared" ca="1" si="681"/>
        <v>-8.5961052955407259E-4</v>
      </c>
      <c r="CN389" s="223">
        <f t="shared" ca="1" si="682"/>
        <v>-3.7420588308404335E-4</v>
      </c>
      <c r="CO389" s="223">
        <f t="shared" ca="1" si="683"/>
        <v>2.8108041088647362E-4</v>
      </c>
      <c r="CP389" s="223">
        <f t="shared" ca="1" si="684"/>
        <v>8.087620747855176E-4</v>
      </c>
      <c r="CQ389" s="223">
        <f t="shared" ca="1" si="685"/>
        <v>9.692826652986067E-4</v>
      </c>
      <c r="CR389" s="223">
        <f t="shared" ca="1" si="686"/>
        <v>6.8976919029271693E-4</v>
      </c>
      <c r="CS389" s="223">
        <f t="shared" ca="1" si="687"/>
        <v>9.7114923709041255E-5</v>
      </c>
      <c r="CT389" s="223">
        <f t="shared" ca="1" si="688"/>
        <v>-5.3962748788349477E-4</v>
      </c>
      <c r="CU389" s="223">
        <f t="shared" ca="1" si="689"/>
        <v>-9.3139030182067071E-4</v>
      </c>
      <c r="CV389" s="223">
        <f t="shared" ca="1" si="690"/>
        <v>-9.0032139105261004E-4</v>
      </c>
      <c r="CW389" s="223">
        <f t="shared" ca="1" si="691"/>
        <v>-4.6052539151882402E-4</v>
      </c>
      <c r="CX389" s="223">
        <f t="shared" ca="1" si="692"/>
        <v>1.8833950768657454E-4</v>
      </c>
      <c r="CY389" s="223">
        <f t="shared" ca="1" si="693"/>
        <v>7.5170220796465107E-4</v>
      </c>
      <c r="CZ389" s="223">
        <f t="shared" ca="1" si="694"/>
        <v>9.7380782145847485E-4</v>
      </c>
      <c r="DA389" s="223">
        <f t="shared" ca="1" si="695"/>
        <v>7.538250431429461E-4</v>
      </c>
      <c r="DB389" s="223">
        <f t="shared" ca="1" si="696"/>
        <v>1.9162145525375093E-4</v>
      </c>
      <c r="DC389" s="223">
        <f t="shared" ca="1" si="697"/>
        <v>-4.5757426714348754E-4</v>
      </c>
      <c r="DD389" s="223">
        <f t="shared" ca="1" si="698"/>
        <v>-8.9904083863716908E-4</v>
      </c>
      <c r="DE389" s="223">
        <f t="shared" ca="1" si="699"/>
        <v>-9.3236166538957768E-4</v>
      </c>
      <c r="DF389" s="223">
        <f t="shared" ca="1" si="700"/>
        <v>-5.4240978868449737E-4</v>
      </c>
      <c r="DG389" s="223">
        <f t="shared" ca="1" si="701"/>
        <v>9.3784792070799203E-5</v>
      </c>
      <c r="DH389" s="223">
        <f t="shared" ca="1" si="702"/>
        <v>6.8740303795885422E-4</v>
      </c>
      <c r="DI389" s="223">
        <f t="shared" ca="1" si="703"/>
        <v>9.6895467596019294E-4</v>
      </c>
      <c r="DJ389" s="223">
        <f t="shared" ca="1" si="704"/>
        <v>8.1062114874500956E-4</v>
      </c>
      <c r="DK389" s="223">
        <f t="shared" ca="1" si="705"/>
        <v>2.8428256743341076E-4</v>
      </c>
      <c r="DL389" s="223">
        <f t="shared" ca="1" si="706"/>
        <v>-3.7111435607536258E-4</v>
      </c>
      <c r="DM389" s="223">
        <f t="shared" ca="1" si="707"/>
        <v>-8.5803312071187606E-4</v>
      </c>
      <c r="DN389" s="223">
        <f t="shared" ca="1" si="708"/>
        <v>-9.5542278720811156E-4</v>
      </c>
      <c r="DO389" s="223">
        <f t="shared" ca="1" si="709"/>
        <v>-6.190704830737867E-4</v>
      </c>
      <c r="DP389" s="223">
        <f t="shared" ca="1" si="710"/>
        <v>-1.6731223606003261E-6</v>
      </c>
      <c r="DQ389" s="223">
        <f t="shared" ca="1" si="711"/>
        <v>6.1648380092478876E-4</v>
      </c>
      <c r="DR389" s="223">
        <f t="shared" ca="1" si="712"/>
        <v>9.5476996724790781E-4</v>
      </c>
      <c r="DS389" s="223">
        <f t="shared" ca="1" si="713"/>
        <v>8.596105295540714E-4</v>
      </c>
      <c r="DT389" s="223">
        <f t="shared" ca="1" si="714"/>
        <v>3.7420588308404096E-4</v>
      </c>
      <c r="DU389" s="223">
        <f t="shared" ca="1" si="715"/>
        <v>-2.8108041088647617E-4</v>
      </c>
      <c r="DV389" s="223">
        <f t="shared" ca="1" si="716"/>
        <v>-8.0876207478551912E-4</v>
      </c>
      <c r="DW389" s="223">
        <f t="shared" ca="1" si="717"/>
        <v>-9.6928266529860659E-4</v>
      </c>
      <c r="DX389" s="223">
        <f t="shared" ca="1" si="718"/>
        <v>-6.8976919029271519E-4</v>
      </c>
      <c r="DY389" s="223">
        <f t="shared" ca="1" si="719"/>
        <v>-9.7114923709045565E-5</v>
      </c>
      <c r="DZ389" s="223">
        <f t="shared" ca="1" si="720"/>
        <v>5.3962748788349119E-4</v>
      </c>
      <c r="EA389" s="223">
        <f t="shared" ca="1" si="721"/>
        <v>9.3139030182066952E-4</v>
      </c>
      <c r="EB389" s="223">
        <f t="shared" ca="1" si="722"/>
        <v>9.0032139105261156E-4</v>
      </c>
      <c r="EC389" s="223">
        <f t="shared" ca="1" si="723"/>
        <v>4.6052539151882771E-4</v>
      </c>
      <c r="ED389" s="223">
        <f t="shared" ca="1" si="724"/>
        <v>-1.8833950768657031E-4</v>
      </c>
      <c r="EE389" s="223">
        <f t="shared" ca="1" si="725"/>
        <v>-7.5170220796464847E-4</v>
      </c>
      <c r="EF389" s="223">
        <f t="shared" ca="1" si="726"/>
        <v>-9.7380782145847495E-4</v>
      </c>
      <c r="EG389" s="223">
        <f t="shared" ca="1" si="727"/>
        <v>-7.5382504314294003E-4</v>
      </c>
      <c r="EH389" s="223">
        <f t="shared" ca="1" si="728"/>
        <v>-1.916214552537415E-4</v>
      </c>
      <c r="EI389" s="223">
        <f t="shared" ca="1" si="729"/>
        <v>4.5757426714349589E-4</v>
      </c>
      <c r="EJ389" s="223">
        <f t="shared" ca="1" si="730"/>
        <v>8.9904083863716735E-4</v>
      </c>
      <c r="EK389" s="223">
        <f t="shared" ca="1" si="731"/>
        <v>9.3236166538957887E-4</v>
      </c>
      <c r="EL389" s="223">
        <f t="shared" ca="1" si="732"/>
        <v>5.4240978868450084E-4</v>
      </c>
      <c r="EM389" s="223">
        <f t="shared" ca="1" si="733"/>
        <v>-9.3784792070794961E-5</v>
      </c>
      <c r="EN389" s="223">
        <f t="shared" ca="1" si="734"/>
        <v>-6.8740303795885118E-4</v>
      </c>
      <c r="EO389" s="223">
        <f t="shared" ca="1" si="735"/>
        <v>-9.689546759601925E-4</v>
      </c>
      <c r="EP389" s="223">
        <f t="shared" ca="1" si="736"/>
        <v>-8.1062114874501194E-4</v>
      </c>
      <c r="EQ389" s="223">
        <f t="shared" ca="1" si="737"/>
        <v>-2.8428256743341488E-4</v>
      </c>
      <c r="ER389" s="223">
        <f t="shared" ca="1" si="738"/>
        <v>3.7111435607535862E-4</v>
      </c>
      <c r="ES389" s="223">
        <f t="shared" ca="1" si="739"/>
        <v>8.5803312071188061E-4</v>
      </c>
      <c r="ET389" s="223">
        <f t="shared" ca="1" si="740"/>
        <v>9.5542278720810972E-4</v>
      </c>
      <c r="EU389" s="223">
        <f t="shared" ca="1" si="741"/>
        <v>6.1907048307377921E-4</v>
      </c>
      <c r="EV389" s="223">
        <f t="shared" ca="1" si="742"/>
        <v>1.6731223606046358E-6</v>
      </c>
      <c r="EW389" s="223">
        <f t="shared" ca="1" si="743"/>
        <v>-6.164838009247854E-4</v>
      </c>
      <c r="EX389" s="223">
        <f t="shared" ca="1" si="744"/>
        <v>-9.5476996724790694E-4</v>
      </c>
      <c r="EY389" s="223">
        <f t="shared" ca="1" si="745"/>
        <v>-8.5961052955407335E-4</v>
      </c>
      <c r="EZ389" s="223">
        <f t="shared" ca="1" si="746"/>
        <v>-3.7420588308404498E-4</v>
      </c>
      <c r="FA389" s="223">
        <f t="shared" ca="1" si="747"/>
        <v>2.8108041088647205E-4</v>
      </c>
      <c r="FB389" s="223">
        <f t="shared" ca="1" si="748"/>
        <v>8.0876207478551673E-4</v>
      </c>
      <c r="FC389" s="223">
        <f t="shared" ca="1" si="749"/>
        <v>9.6928266529860692E-4</v>
      </c>
      <c r="FD389" s="223">
        <f t="shared" ca="1" si="750"/>
        <v>6.8976919029271812E-4</v>
      </c>
      <c r="FE389" s="223">
        <f t="shared" ca="1" si="751"/>
        <v>9.7114923709036051E-5</v>
      </c>
      <c r="FF389" s="223">
        <f t="shared" ca="1" si="752"/>
        <v>-5.3962748788349911E-4</v>
      </c>
      <c r="FG389" s="223">
        <f t="shared" ca="1" si="753"/>
        <v>-9.3139030182067234E-4</v>
      </c>
      <c r="FH389" s="223">
        <f t="shared" ca="1" si="754"/>
        <v>-9.0032139105261329E-4</v>
      </c>
      <c r="FI389" s="223">
        <f t="shared" ca="1" si="755"/>
        <v>-4.6052539151883161E-4</v>
      </c>
      <c r="FJ389" s="223">
        <f t="shared" ca="1" si="756"/>
        <v>1.8833950768656611E-4</v>
      </c>
      <c r="FK389" s="223">
        <f t="shared" ca="1" si="757"/>
        <v>7.5170220796464565E-4</v>
      </c>
      <c r="FL389" s="223">
        <f t="shared" ca="1" si="758"/>
        <v>9.7380782145847495E-4</v>
      </c>
      <c r="FM389" s="223">
        <f t="shared" ca="1" si="759"/>
        <v>7.5382504314294274E-4</v>
      </c>
      <c r="FN389" s="223">
        <f t="shared" ca="1" si="760"/>
        <v>1.9162145525374578E-4</v>
      </c>
      <c r="FO389" s="223">
        <f t="shared" ca="1" si="761"/>
        <v>-4.5757426714349209E-4</v>
      </c>
      <c r="FP389" s="223">
        <f t="shared" ca="1" si="762"/>
        <v>-8.9904083863717103E-4</v>
      </c>
      <c r="FQ389" s="223">
        <f t="shared" ca="1" si="763"/>
        <v>-9.3236166538957605E-4</v>
      </c>
      <c r="FR389" s="223">
        <f t="shared" ca="1" si="764"/>
        <v>-5.4240978868449292E-4</v>
      </c>
      <c r="FS389" s="223">
        <f t="shared" ca="1" si="765"/>
        <v>9.3784792070790692E-5</v>
      </c>
      <c r="FT389" s="223">
        <f t="shared" ca="1" si="766"/>
        <v>6.8740303795884815E-4</v>
      </c>
      <c r="FU389" s="223">
        <f t="shared" ca="1" si="767"/>
        <v>9.6895467596019207E-4</v>
      </c>
      <c r="FV389" s="223">
        <f t="shared" ca="1" si="768"/>
        <v>8.1062114874501433E-4</v>
      </c>
      <c r="FW389" s="223">
        <f t="shared" ca="1" si="769"/>
        <v>2.84282567433419E-4</v>
      </c>
      <c r="FX389" s="223">
        <f t="shared" ca="1" si="770"/>
        <v>-3.7111435607535467E-4</v>
      </c>
      <c r="FY389" s="223">
        <f t="shared" ca="1" si="771"/>
        <v>-8.5803312071187866E-4</v>
      </c>
      <c r="FZ389" s="223">
        <f t="shared" ca="1" si="772"/>
        <v>-9.5542278720811059E-4</v>
      </c>
      <c r="GA389" s="223">
        <f t="shared" ca="1" si="773"/>
        <v>-6.1907048307378268E-4</v>
      </c>
      <c r="GB389" s="223">
        <f t="shared" ca="1" si="774"/>
        <v>-1.6731223605950677E-6</v>
      </c>
      <c r="GC389" s="223">
        <f t="shared" ca="1" si="775"/>
        <v>6.1648380092479277E-4</v>
      </c>
      <c r="GD389" s="223">
        <f t="shared" ca="1" si="776"/>
        <v>9.5476996724790889E-4</v>
      </c>
      <c r="GE389" s="223">
        <f t="shared" ca="1" si="777"/>
        <v>8.5961052955407541E-4</v>
      </c>
      <c r="GF389" s="223">
        <f t="shared" ca="1" si="778"/>
        <v>3.7420588308404888E-4</v>
      </c>
      <c r="GG389" s="223">
        <f t="shared" ca="1" si="779"/>
        <v>-2.8108041088646793E-4</v>
      </c>
      <c r="GH389" s="223">
        <f t="shared" ca="1" si="780"/>
        <v>-8.0876207478551435E-4</v>
      </c>
      <c r="GI389" s="223">
        <f t="shared" ca="1" si="781"/>
        <v>-9.6928266529860735E-4</v>
      </c>
      <c r="GJ389" s="223">
        <f t="shared" ca="1" si="782"/>
        <v>-6.8976919029272116E-4</v>
      </c>
      <c r="GK389" s="223">
        <f t="shared" ca="1" si="783"/>
        <v>-9.711492370905413E-5</v>
      </c>
      <c r="GL389" s="223">
        <f t="shared" ca="1" si="784"/>
        <v>5.3962748788349553E-4</v>
      </c>
      <c r="GM389" s="223">
        <f t="shared" ca="1" si="785"/>
        <v>9.3139030182066702E-4</v>
      </c>
      <c r="GN389" s="223">
        <f t="shared" ca="1" si="786"/>
        <v>9.0032139105260961E-4</v>
      </c>
      <c r="GO389" s="223">
        <f t="shared" ca="1" si="787"/>
        <v>4.605253915188354E-4</v>
      </c>
      <c r="GP389" s="223">
        <f t="shared" ca="1" si="788"/>
        <v>-1.8833950768657546E-4</v>
      </c>
      <c r="GQ389" s="223">
        <f t="shared" ca="1" si="789"/>
        <v>-7.5170220796464283E-4</v>
      </c>
      <c r="GR389" s="223">
        <f t="shared" ca="1" si="790"/>
        <v>-9.7380782145847485E-4</v>
      </c>
      <c r="GS389" s="223">
        <f t="shared" ca="1" si="791"/>
        <v>-7.5382504314294545E-4</v>
      </c>
      <c r="GT389" s="223">
        <f t="shared" ca="1" si="792"/>
        <v>-1.916214552537364E-4</v>
      </c>
      <c r="GU389" s="223">
        <f t="shared" ca="1" si="793"/>
        <v>4.5757426714348841E-4</v>
      </c>
      <c r="GV389" s="223">
        <f t="shared" ca="1" si="794"/>
        <v>8.9904083863716398E-4</v>
      </c>
      <c r="GW389" s="223">
        <f t="shared" ca="1" si="795"/>
        <v>9.3236166538957735E-4</v>
      </c>
      <c r="GX389" s="223">
        <f t="shared" ca="1" si="796"/>
        <v>5.4240978868450799E-4</v>
      </c>
      <c r="GY389" s="223">
        <f t="shared" ca="1" si="797"/>
        <v>-9.3784792070800152E-5</v>
      </c>
      <c r="GZ389" s="223">
        <f t="shared" ca="1" si="798"/>
        <v>-6.8740303795884511E-4</v>
      </c>
      <c r="HA389" s="223">
        <f t="shared" ca="1" si="799"/>
        <v>-9.6895467596019305E-4</v>
      </c>
      <c r="HB389" s="223">
        <f t="shared" ca="1" si="800"/>
        <v>-8.1062114874501671E-4</v>
      </c>
      <c r="HC389" s="223">
        <f t="shared" ca="1" si="801"/>
        <v>-2.8428256743340979E-4</v>
      </c>
      <c r="HD389" s="223">
        <f t="shared" ca="1" si="802"/>
        <v>3.7111435607535071E-4</v>
      </c>
      <c r="HE389" s="223">
        <f t="shared" ca="1" si="803"/>
        <v>8.5803312071188311E-4</v>
      </c>
      <c r="HF389" s="223">
        <f t="shared" ca="1" si="804"/>
        <v>9.5542278720811146E-4</v>
      </c>
      <c r="HG389" s="223">
        <f t="shared" ca="1" si="805"/>
        <v>6.1907048307377531E-4</v>
      </c>
      <c r="HH389" s="223">
        <f t="shared" ca="1" si="806"/>
        <v>1.6731223605993774E-6</v>
      </c>
      <c r="HI389" s="223">
        <f t="shared" ca="1" si="807"/>
        <v>-6.1648380092477878E-4</v>
      </c>
      <c r="HJ389" s="223">
        <f t="shared" ca="1" si="808"/>
        <v>-9.5476996724790802E-4</v>
      </c>
      <c r="HK389" s="223">
        <f t="shared" ca="1" si="809"/>
        <v>-8.5961052955407736E-4</v>
      </c>
      <c r="HL389" s="223">
        <f t="shared" ca="1" si="810"/>
        <v>-3.742058830840401E-4</v>
      </c>
      <c r="HM389" s="223">
        <f t="shared" ca="1" si="811"/>
        <v>2.8108041088646381E-4</v>
      </c>
      <c r="HN389" s="223">
        <f t="shared" ca="1" si="812"/>
        <v>8.0876207478551977E-4</v>
      </c>
      <c r="HO389" s="223">
        <f t="shared" ca="1" si="813"/>
        <v>9.6928266529860768E-4</v>
      </c>
      <c r="HP389" s="223">
        <f t="shared" ca="1" si="814"/>
        <v>6.8976919029271444E-4</v>
      </c>
      <c r="HQ389" s="223">
        <f t="shared" ca="1" si="815"/>
        <v>9.7114923709044589E-5</v>
      </c>
      <c r="HR389" s="223">
        <f t="shared" ca="1" si="816"/>
        <v>-5.3962748788350355E-4</v>
      </c>
      <c r="HS389" s="223">
        <f t="shared" ca="1" si="817"/>
        <v>-9.3139030182066984E-4</v>
      </c>
      <c r="HT389" s="223">
        <f t="shared" ca="1" si="818"/>
        <v>-9.0032139105261665E-4</v>
      </c>
      <c r="HU389" s="223">
        <f t="shared" ca="1" si="819"/>
        <v>-4.6052539151882695E-4</v>
      </c>
      <c r="HV389" s="223">
        <f t="shared" ca="1" si="820"/>
        <v>1.8833950768655768E-4</v>
      </c>
      <c r="HW389" s="223">
        <f t="shared" ca="1" si="821"/>
        <v>7.517022079646489E-4</v>
      </c>
      <c r="HX389" s="223">
        <f t="shared" ca="1" si="822"/>
        <v>9.7380782145847485E-4</v>
      </c>
      <c r="HY389" s="223">
        <f t="shared" ca="1" si="823"/>
        <v>7.5382504314293938E-4</v>
      </c>
      <c r="HZ389" s="223">
        <f t="shared" ca="1" si="824"/>
        <v>1.9162145525375421E-4</v>
      </c>
      <c r="IA389" s="223">
        <f t="shared" ca="1" si="825"/>
        <v>-4.5757426714349676E-4</v>
      </c>
      <c r="IB389" s="223">
        <f t="shared" ca="1" si="826"/>
        <v>-8.9904083863716778E-4</v>
      </c>
      <c r="IC389" s="223">
        <f t="shared" ca="1" si="827"/>
        <v>-9.3236166538957453E-4</v>
      </c>
      <c r="ID389" s="223">
        <f t="shared" ca="1" si="828"/>
        <v>-5.4240978868450008E-4</v>
      </c>
      <c r="IE389" s="223">
        <f t="shared" ca="1" si="829"/>
        <v>-4.1868119826310094E-4</v>
      </c>
      <c r="IF389" s="223">
        <f t="shared" ca="1" si="830"/>
        <v>6.8740303795885183E-4</v>
      </c>
      <c r="IG389" s="223">
        <f t="shared" ca="1" si="831"/>
        <v>9.689546759601912E-4</v>
      </c>
      <c r="IH389" s="223">
        <f t="shared" ca="1" si="832"/>
        <v>8.106211487450114E-4</v>
      </c>
      <c r="II389" s="223">
        <f t="shared" ca="1" si="833"/>
        <v>2.8428256743342714E-4</v>
      </c>
      <c r="IJ389" s="223">
        <f t="shared" ca="1" si="834"/>
        <v>-3.7111435607535949E-4</v>
      </c>
      <c r="IK389" s="223">
        <f t="shared" ca="1" si="835"/>
        <v>-8.5803312071187454E-4</v>
      </c>
      <c r="IL389" s="223">
        <f t="shared" ca="1" si="836"/>
        <v>-9.5542278720810961E-4</v>
      </c>
      <c r="IM389" s="223">
        <f t="shared" ca="1" si="837"/>
        <v>-6.190704830737893E-4</v>
      </c>
      <c r="IN389" s="223">
        <f t="shared" ca="1" si="838"/>
        <v>-1.6731223605898093E-6</v>
      </c>
      <c r="IO389" s="223">
        <f t="shared" ca="1" si="839"/>
        <v>6.1648380092478615E-4</v>
      </c>
      <c r="IP389" s="223">
        <f t="shared" ca="1" si="840"/>
        <v>9.5476996724790987E-4</v>
      </c>
      <c r="IQ389" s="223">
        <f t="shared" ca="1" si="841"/>
        <v>8.5961052955407292E-4</v>
      </c>
      <c r="IR389" s="223">
        <f t="shared" ca="1" si="842"/>
        <v>3.7420588308405679E-4</v>
      </c>
      <c r="IS389" s="223">
        <f t="shared" ca="1" si="843"/>
        <v>-2.8108041088647292E-4</v>
      </c>
      <c r="IT389" s="223">
        <f t="shared" ca="1" si="844"/>
        <v>-8.0876207478550958E-4</v>
      </c>
      <c r="IU389" s="223">
        <f t="shared" ca="1" si="845"/>
        <v>-9.6928266529860681E-4</v>
      </c>
      <c r="IV389" s="223">
        <f t="shared" ca="1" si="846"/>
        <v>-6.8976919029272723E-4</v>
      </c>
      <c r="IW389" s="223">
        <f t="shared" ca="1" si="847"/>
        <v>-9.7114923709035102E-5</v>
      </c>
      <c r="IX389" s="223">
        <f t="shared" ca="1" si="848"/>
        <v>5.3962748788348837E-4</v>
      </c>
      <c r="IY389" s="223">
        <f t="shared" ca="1" si="849"/>
        <v>9.3139030182067266E-4</v>
      </c>
      <c r="IZ389" s="223">
        <f t="shared" ca="1" si="850"/>
        <v>9.0032139105261286E-4</v>
      </c>
      <c r="JA389" s="223">
        <f t="shared" ca="1" si="851"/>
        <v>4.6052539151881849E-4</v>
      </c>
      <c r="JB389" s="223">
        <f t="shared" ca="1" si="852"/>
        <v>-1.8833950768656704E-4</v>
      </c>
    </row>
    <row r="390" spans="2:262">
      <c r="B390" s="230">
        <v>29</v>
      </c>
      <c r="C390" s="229">
        <f t="shared" si="853"/>
        <v>5.6640625000000018E-4</v>
      </c>
      <c r="D390" s="226">
        <f t="shared" ca="1" si="597"/>
        <v>24.386429236439721</v>
      </c>
      <c r="E390" s="225">
        <f ca="1">AI361</f>
        <v>0.38642923643971983</v>
      </c>
      <c r="F390" s="224">
        <v>29</v>
      </c>
      <c r="G390" s="223">
        <f t="shared" ca="1" si="854"/>
        <v>-7.452002330798793E-4</v>
      </c>
      <c r="H390" s="223">
        <f t="shared" ca="1" si="598"/>
        <v>-9.4543741966315561E-4</v>
      </c>
      <c r="I390" s="223">
        <f t="shared" ca="1" si="599"/>
        <v>-6.8658692289453129E-4</v>
      </c>
      <c r="J390" s="223">
        <f t="shared" ca="1" si="600"/>
        <v>-9.4341964159653575E-5</v>
      </c>
      <c r="K390" s="223">
        <f t="shared" ca="1" si="601"/>
        <v>5.4371378317755658E-4</v>
      </c>
      <c r="L390" s="223">
        <f t="shared" ca="1" si="602"/>
        <v>9.1775173733876206E-4</v>
      </c>
      <c r="M390" s="223">
        <f t="shared" ca="1" si="603"/>
        <v>8.4614568564165638E-4</v>
      </c>
      <c r="N390" s="223">
        <f t="shared" ca="1" si="604"/>
        <v>3.636662598635518E-4</v>
      </c>
      <c r="O390" s="223">
        <f t="shared" ca="1" si="605"/>
        <v>-2.954030673524414E-4</v>
      </c>
      <c r="P390" s="223">
        <f t="shared" ca="1" si="606"/>
        <v>-8.1102989163239086E-4</v>
      </c>
      <c r="Q390" s="223">
        <f t="shared" ca="1" si="607"/>
        <v>-9.3283495009804202E-4</v>
      </c>
      <c r="R390" s="223">
        <f t="shared" ca="1" si="608"/>
        <v>-6.0167186145695505E-4</v>
      </c>
      <c r="S390" s="223">
        <f t="shared" ca="1" si="609"/>
        <v>2.1652437719581761E-5</v>
      </c>
      <c r="T390" s="223">
        <f t="shared" ca="1" si="610"/>
        <v>6.3446269623635104E-4</v>
      </c>
      <c r="U390" s="223">
        <f t="shared" ca="1" si="611"/>
        <v>9.3918909501746102E-4</v>
      </c>
      <c r="V390" s="223">
        <f t="shared" ca="1" si="612"/>
        <v>7.878618863429302E-4</v>
      </c>
      <c r="W390" s="223">
        <f t="shared" ca="1" si="613"/>
        <v>2.5396288531084519E-4</v>
      </c>
      <c r="X390" s="223">
        <f t="shared" ca="1" si="614"/>
        <v>-4.0325599945956284E-4</v>
      </c>
      <c r="Y390" s="223">
        <f t="shared" ca="1" si="615"/>
        <v>-8.6466090570603529E-4</v>
      </c>
      <c r="Z390" s="223">
        <f t="shared" ca="1" si="616"/>
        <v>-9.0620177459827542E-4</v>
      </c>
      <c r="AA390" s="223">
        <f t="shared" ca="1" si="617"/>
        <v>-5.0770709518534456E-4</v>
      </c>
      <c r="AB390" s="223">
        <f t="shared" ca="1" si="618"/>
        <v>1.3732116678137054E-4</v>
      </c>
      <c r="AC390" s="223">
        <f t="shared" ca="1" si="619"/>
        <v>7.1566869978423797E-4</v>
      </c>
      <c r="AD390" s="223">
        <f t="shared" ca="1" si="620"/>
        <v>9.4650017450746444E-4</v>
      </c>
      <c r="AE390" s="223">
        <f t="shared" ca="1" si="621"/>
        <v>7.1772791092973088E-4</v>
      </c>
      <c r="AF390" s="223">
        <f t="shared" ca="1" si="622"/>
        <v>1.404396725737562E-4</v>
      </c>
      <c r="AG390" s="223">
        <f t="shared" ca="1" si="623"/>
        <v>-5.0504358598308632E-4</v>
      </c>
      <c r="AH390" s="223">
        <f t="shared" ca="1" si="624"/>
        <v>-9.0528661492925882E-4</v>
      </c>
      <c r="AI390" s="223">
        <f t="shared" ca="1" si="625"/>
        <v>-8.6593848091360149E-4</v>
      </c>
      <c r="AJ390" s="223">
        <f t="shared" ca="1" si="626"/>
        <v>-4.0610594162707235E-4</v>
      </c>
      <c r="AK390" s="223">
        <f t="shared" ca="1" si="627"/>
        <v>2.5092445767587113E-4</v>
      </c>
      <c r="AL390" s="223">
        <f t="shared" ca="1" si="628"/>
        <v>7.8611037994109553E-4</v>
      </c>
      <c r="AM390" s="223">
        <f t="shared" ca="1" si="629"/>
        <v>9.395750103680712E-4</v>
      </c>
      <c r="AN390" s="223">
        <f t="shared" ca="1" si="630"/>
        <v>6.3679863967315499E-4</v>
      </c>
      <c r="AO390" s="223">
        <f t="shared" ca="1" si="631"/>
        <v>2.480411643954506E-5</v>
      </c>
      <c r="AP390" s="223">
        <f t="shared" ca="1" si="632"/>
        <v>-5.9923484687755412E-4</v>
      </c>
      <c r="AQ390" s="223">
        <f t="shared" ca="1" si="633"/>
        <v>-9.3229597082083017E-4</v>
      </c>
      <c r="AR390" s="223">
        <f t="shared" ca="1" si="634"/>
        <v>-8.1265066645821364E-4</v>
      </c>
      <c r="AS390" s="223">
        <f t="shared" ca="1" si="635"/>
        <v>-2.9839657670226931E-4</v>
      </c>
      <c r="AT390" s="223">
        <f t="shared" ca="1" si="636"/>
        <v>3.607536111657956E-4</v>
      </c>
      <c r="AU390" s="223">
        <f t="shared" ca="1" si="637"/>
        <v>8.4472822827006962E-4</v>
      </c>
      <c r="AV390" s="223">
        <f t="shared" ca="1" si="638"/>
        <v>9.1851776351389858E-4</v>
      </c>
      <c r="AW390" s="223">
        <f t="shared" ca="1" si="639"/>
        <v>5.4629132414208055E-4</v>
      </c>
      <c r="AX390" s="223">
        <f t="shared" ca="1" si="640"/>
        <v>-9.1204516693649078E-5</v>
      </c>
      <c r="AY390" s="223">
        <f t="shared" ca="1" si="641"/>
        <v>-6.8441305790563941E-4</v>
      </c>
      <c r="AZ390" s="223">
        <f t="shared" ca="1" si="642"/>
        <v>-9.4528272752776089E-4</v>
      </c>
      <c r="BA390" s="223">
        <f t="shared" ca="1" si="643"/>
        <v>-7.4713982956195891E-4</v>
      </c>
      <c r="BB390" s="223">
        <f t="shared" ca="1" si="644"/>
        <v>-1.8619904951556695E-4</v>
      </c>
      <c r="BC390" s="223">
        <f t="shared" ca="1" si="645"/>
        <v>4.6515669455339135E-4</v>
      </c>
      <c r="BD390" s="223">
        <f t="shared" ca="1" si="646"/>
        <v>8.9064057777064767E-4</v>
      </c>
      <c r="BE390" s="223">
        <f t="shared" ca="1" si="647"/>
        <v>8.8364515453777219E-4</v>
      </c>
      <c r="BF390" s="223">
        <f t="shared" ca="1" si="648"/>
        <v>4.4756727860653558E-4</v>
      </c>
      <c r="BG390" s="223">
        <f t="shared" ca="1" si="649"/>
        <v>-2.0584134900237459E-4</v>
      </c>
      <c r="BH390" s="223">
        <f t="shared" ca="1" si="650"/>
        <v>-7.5929705948938405E-4</v>
      </c>
      <c r="BI390" s="223">
        <f t="shared" ca="1" si="651"/>
        <v>-9.4405155214107234E-4</v>
      </c>
      <c r="BJ390" s="223">
        <f t="shared" ca="1" si="652"/>
        <v>-6.7039131418941147E-4</v>
      </c>
      <c r="BK390" s="223">
        <f t="shared" ca="1" si="653"/>
        <v>-7.1200915309585012E-5</v>
      </c>
      <c r="BL390" s="223">
        <f t="shared" ca="1" si="654"/>
        <v>5.6256338828585288E-4</v>
      </c>
      <c r="BM390" s="223">
        <f t="shared" ca="1" si="655"/>
        <v>9.231568639710096E-4</v>
      </c>
      <c r="BN390" s="223">
        <f t="shared" ca="1" si="656"/>
        <v>8.3548169993820929E-4</v>
      </c>
      <c r="BO390" s="223">
        <f t="shared" ca="1" si="657"/>
        <v>3.4211140460396435E-4</v>
      </c>
      <c r="BP390" s="223">
        <f t="shared" ca="1" si="658"/>
        <v>-3.1738213582444236E-4</v>
      </c>
      <c r="BQ390" s="223">
        <f t="shared" ca="1" si="659"/>
        <v>-8.227605265427499E-4</v>
      </c>
      <c r="BR390" s="223">
        <f t="shared" ca="1" si="660"/>
        <v>-9.2862096268456196E-4</v>
      </c>
      <c r="BS390" s="223">
        <f t="shared" ca="1" si="661"/>
        <v>-5.835594894494908E-4</v>
      </c>
      <c r="BT390" s="223">
        <f t="shared" ca="1" si="662"/>
        <v>4.4868146936642125E-5</v>
      </c>
      <c r="BU390" s="223">
        <f t="shared" ca="1" si="663"/>
        <v>6.5150860502304227E-4</v>
      </c>
      <c r="BV390" s="223">
        <f t="shared" ca="1" si="664"/>
        <v>9.4178801166045476E-4</v>
      </c>
      <c r="BW390" s="223">
        <f t="shared" ca="1" si="665"/>
        <v>7.7475182290305403E-4</v>
      </c>
      <c r="BX390" s="223">
        <f t="shared" ca="1" si="666"/>
        <v>2.3150985663797762E-4</v>
      </c>
      <c r="BY390" s="223">
        <f t="shared" ca="1" si="667"/>
        <v>-4.2414919990359988E-4</v>
      </c>
      <c r="BZ390" s="223">
        <f t="shared" ca="1" si="668"/>
        <v>-8.7384890944928843E-4</v>
      </c>
      <c r="CA390" s="223">
        <f t="shared" ca="1" si="669"/>
        <v>-8.9922304958648823E-4</v>
      </c>
      <c r="CB390" s="223">
        <f t="shared" ca="1" si="670"/>
        <v>-4.8795038680956595E-4</v>
      </c>
      <c r="CC390" s="223">
        <f t="shared" ca="1" si="671"/>
        <v>1.6026235048955523E-4</v>
      </c>
      <c r="CD390" s="223">
        <f t="shared" ca="1" si="672"/>
        <v>7.3065452591479908E-4</v>
      </c>
      <c r="CE390" s="223">
        <f t="shared" ca="1" si="673"/>
        <v>9.4625379103581593E-4</v>
      </c>
      <c r="CF390" s="223">
        <f t="shared" ca="1" si="674"/>
        <v>7.0236895731043707E-4</v>
      </c>
      <c r="CG390" s="223">
        <f t="shared" ca="1" si="675"/>
        <v>1.1742618493818392E-4</v>
      </c>
      <c r="CH390" s="223">
        <f t="shared" ca="1" si="676"/>
        <v>-5.2453666521704338E-4</v>
      </c>
      <c r="CI390" s="223">
        <f t="shared" ca="1" si="677"/>
        <v>-9.1179379137689049E-4</v>
      </c>
      <c r="CJ390" s="223">
        <f t="shared" ca="1" si="678"/>
        <v>-8.5629998482349948E-4</v>
      </c>
      <c r="CK390" s="223">
        <f t="shared" ca="1" si="679"/>
        <v>-3.8500205616655173E-4</v>
      </c>
      <c r="CL390" s="223">
        <f t="shared" ca="1" si="680"/>
        <v>2.7324605911849622E-4</v>
      </c>
      <c r="CM390" s="223">
        <f t="shared" ca="1" si="681"/>
        <v>7.9881072264167486E-4</v>
      </c>
      <c r="CN390" s="223">
        <f t="shared" ca="1" si="682"/>
        <v>9.3648703261852882E-4</v>
      </c>
      <c r="CO390" s="223">
        <f t="shared" ca="1" si="683"/>
        <v>6.1942180883303765E-4</v>
      </c>
      <c r="CP390" s="223">
        <f t="shared" ca="1" si="684"/>
        <v>1.5763141163240566E-6</v>
      </c>
      <c r="CQ390" s="223">
        <f t="shared" ca="1" si="685"/>
        <v>-6.1703461084553542E-4</v>
      </c>
      <c r="CR390" s="223">
        <f t="shared" ca="1" si="686"/>
        <v>-9.3602444598217093E-4</v>
      </c>
      <c r="CS390" s="223">
        <f t="shared" ca="1" si="687"/>
        <v>-8.0049737124252679E-4</v>
      </c>
      <c r="CT390" s="223">
        <f t="shared" ca="1" si="688"/>
        <v>-2.7626293623787899E-4</v>
      </c>
      <c r="CU390" s="223">
        <f t="shared" ca="1" si="689"/>
        <v>3.821198926801583E-4</v>
      </c>
      <c r="CV390" s="223">
        <f t="shared" ca="1" si="690"/>
        <v>8.5495206256493866E-4</v>
      </c>
      <c r="CW390" s="223">
        <f t="shared" ca="1" si="691"/>
        <v>9.1263463754611145E-4</v>
      </c>
      <c r="CX390" s="223">
        <f t="shared" ca="1" si="692"/>
        <v>5.2715797979137737E-4</v>
      </c>
      <c r="CY390" s="223">
        <f t="shared" ca="1" si="693"/>
        <v>-1.1429726593708253E-4</v>
      </c>
      <c r="CZ390" s="223">
        <f t="shared" ca="1" si="694"/>
        <v>-7.0025178158950312E-4</v>
      </c>
      <c r="DA390" s="223">
        <f t="shared" ca="1" si="695"/>
        <v>-9.4617642166591092E-4</v>
      </c>
      <c r="DB390" s="223">
        <f t="shared" ca="1" si="696"/>
        <v>-7.3265453209305571E-4</v>
      </c>
      <c r="DC390" s="223">
        <f t="shared" ca="1" si="697"/>
        <v>-1.6336856460194766E-4</v>
      </c>
      <c r="DD390" s="223">
        <f t="shared" ca="1" si="698"/>
        <v>4.8524628737773478E-4</v>
      </c>
      <c r="DE390" s="223">
        <f t="shared" ca="1" si="699"/>
        <v>8.9823412767564255E-4</v>
      </c>
      <c r="DF390" s="223">
        <f t="shared" ca="1" si="700"/>
        <v>8.7505536804232938E-4</v>
      </c>
      <c r="DG390" s="223">
        <f t="shared" ca="1" si="701"/>
        <v>4.2696520405363625E-4</v>
      </c>
      <c r="DH390" s="223">
        <f t="shared" ca="1" si="702"/>
        <v>-2.2845170872261197E-4</v>
      </c>
      <c r="DI390" s="223">
        <f t="shared" ca="1" si="703"/>
        <v>-7.7293651374220394E-4</v>
      </c>
      <c r="DJ390" s="223">
        <f t="shared" ca="1" si="704"/>
        <v>-9.4209702326434111E-4</v>
      </c>
      <c r="DK390" s="223">
        <f t="shared" ca="1" si="705"/>
        <v>-6.5379188682416806E-4</v>
      </c>
      <c r="DL390" s="223">
        <f t="shared" ca="1" si="706"/>
        <v>-4.8016977690508531E-5</v>
      </c>
      <c r="DM390" s="223">
        <f t="shared" ca="1" si="707"/>
        <v>5.8107412624465319E-4</v>
      </c>
      <c r="DN390" s="223">
        <f t="shared" ca="1" si="708"/>
        <v>9.2800591542745745E-4</v>
      </c>
      <c r="DO390" s="223">
        <f t="shared" ca="1" si="709"/>
        <v>8.2431445129939145E-4</v>
      </c>
      <c r="DP390" s="223">
        <f t="shared" ca="1" si="710"/>
        <v>3.2035047422661442E-4</v>
      </c>
      <c r="DQ390" s="223">
        <f t="shared" ca="1" si="711"/>
        <v>-3.3917002516550056E-4</v>
      </c>
      <c r="DR390" s="223">
        <f t="shared" ca="1" si="712"/>
        <v>-8.3399556127691332E-4</v>
      </c>
      <c r="DS390" s="223">
        <f t="shared" ca="1" si="713"/>
        <v>-9.2384760872653477E-4</v>
      </c>
      <c r="DT390" s="223">
        <f t="shared" ca="1" si="714"/>
        <v>-5.6509560302626894E-4</v>
      </c>
      <c r="DU390" s="223">
        <f t="shared" ca="1" si="715"/>
        <v>6.8056829259709214E-5</v>
      </c>
      <c r="DV390" s="223">
        <f t="shared" ca="1" si="716"/>
        <v>6.6816206938754576E-4</v>
      </c>
      <c r="DW390" s="223">
        <f t="shared" ca="1" si="717"/>
        <v>9.4381963042094606E-4</v>
      </c>
      <c r="DX390" s="223">
        <f t="shared" ca="1" si="718"/>
        <v>7.6117507793489183E-4</v>
      </c>
      <c r="DY390" s="223">
        <f t="shared" ca="1" si="719"/>
        <v>2.0891737508418897E-4</v>
      </c>
      <c r="DZ390" s="223">
        <f t="shared" ca="1" si="720"/>
        <v>-4.447869087295781E-4</v>
      </c>
      <c r="EA390" s="223">
        <f t="shared" ca="1" si="721"/>
        <v>-8.8251053928480462E-4</v>
      </c>
      <c r="EB390" s="223">
        <f t="shared" ca="1" si="722"/>
        <v>-8.9170266623374251E-4</v>
      </c>
      <c r="EC390" s="223">
        <f t="shared" ca="1" si="723"/>
        <v>-4.6789975536642059E-4</v>
      </c>
      <c r="ED390" s="223">
        <f t="shared" ca="1" si="724"/>
        <v>1.83106998150402E-4</v>
      </c>
      <c r="EE390" s="223">
        <f t="shared" ca="1" si="725"/>
        <v>7.4520023307988147E-4</v>
      </c>
      <c r="EF390" s="223">
        <f t="shared" ca="1" si="726"/>
        <v>9.4543741966315593E-4</v>
      </c>
      <c r="EG390" s="223">
        <f t="shared" ca="1" si="727"/>
        <v>6.8658692289453314E-4</v>
      </c>
      <c r="EH390" s="223">
        <f t="shared" ca="1" si="728"/>
        <v>9.434196415965268E-5</v>
      </c>
      <c r="EI390" s="223">
        <f t="shared" ca="1" si="729"/>
        <v>-5.4371378317756005E-4</v>
      </c>
      <c r="EJ390" s="223">
        <f t="shared" ca="1" si="730"/>
        <v>-9.1775173733876086E-4</v>
      </c>
      <c r="EK390" s="223">
        <f t="shared" ca="1" si="731"/>
        <v>-8.4614568564165703E-4</v>
      </c>
      <c r="EL390" s="223">
        <f t="shared" ca="1" si="732"/>
        <v>-3.6366625986355023E-4</v>
      </c>
      <c r="EM390" s="223">
        <f t="shared" ca="1" si="733"/>
        <v>2.9540306735244617E-4</v>
      </c>
      <c r="EN390" s="223">
        <f t="shared" ca="1" si="734"/>
        <v>8.1102989163238815E-4</v>
      </c>
      <c r="EO390" s="223">
        <f t="shared" ca="1" si="735"/>
        <v>9.3283495009804224E-4</v>
      </c>
      <c r="EP390" s="223">
        <f t="shared" ca="1" si="736"/>
        <v>6.0167186145695245E-4</v>
      </c>
      <c r="EQ390" s="223">
        <f t="shared" ca="1" si="737"/>
        <v>-2.1652437719588483E-5</v>
      </c>
      <c r="ER390" s="223">
        <f t="shared" ca="1" si="738"/>
        <v>-6.3446269623634855E-4</v>
      </c>
      <c r="ES390" s="223">
        <f t="shared" ca="1" si="739"/>
        <v>-9.3918909501746102E-4</v>
      </c>
      <c r="ET390" s="223">
        <f t="shared" ca="1" si="740"/>
        <v>-7.8786188634292836E-4</v>
      </c>
      <c r="EU390" s="223">
        <f t="shared" ca="1" si="741"/>
        <v>-2.5396288531085169E-4</v>
      </c>
      <c r="EV390" s="223">
        <f t="shared" ca="1" si="742"/>
        <v>4.0325599945955981E-4</v>
      </c>
      <c r="EW390" s="223">
        <f t="shared" ca="1" si="743"/>
        <v>8.6466090570603529E-4</v>
      </c>
      <c r="EX390" s="223">
        <f t="shared" ca="1" si="744"/>
        <v>9.0620177459827444E-4</v>
      </c>
      <c r="EY390" s="223">
        <f t="shared" ca="1" si="745"/>
        <v>5.077070951853489E-4</v>
      </c>
      <c r="EZ390" s="223">
        <f t="shared" ca="1" si="746"/>
        <v>-1.3732116678136886E-4</v>
      </c>
      <c r="FA390" s="223">
        <f t="shared" ca="1" si="747"/>
        <v>-7.1566869978423797E-4</v>
      </c>
      <c r="FB390" s="223">
        <f t="shared" ca="1" si="748"/>
        <v>-9.4650017450746444E-4</v>
      </c>
      <c r="FC390" s="223">
        <f t="shared" ca="1" si="749"/>
        <v>-7.1772791092973316E-4</v>
      </c>
      <c r="FD390" s="223">
        <f t="shared" ca="1" si="750"/>
        <v>-1.404396725737562E-4</v>
      </c>
      <c r="FE390" s="223">
        <f t="shared" ca="1" si="751"/>
        <v>5.0504358598308914E-4</v>
      </c>
      <c r="FF390" s="223">
        <f t="shared" ca="1" si="752"/>
        <v>9.0528661492926066E-4</v>
      </c>
      <c r="FG390" s="223">
        <f t="shared" ca="1" si="753"/>
        <v>8.659384809136029E-4</v>
      </c>
      <c r="FH390" s="223">
        <f t="shared" ca="1" si="754"/>
        <v>4.0610594162707235E-4</v>
      </c>
      <c r="FI390" s="223">
        <f t="shared" ca="1" si="755"/>
        <v>-2.5092445767587438E-4</v>
      </c>
      <c r="FJ390" s="223">
        <f t="shared" ca="1" si="756"/>
        <v>-7.8611037994109933E-4</v>
      </c>
      <c r="FK390" s="223">
        <f t="shared" ca="1" si="757"/>
        <v>-9.3957501036807164E-4</v>
      </c>
      <c r="FL390" s="223">
        <f t="shared" ca="1" si="758"/>
        <v>-6.3679863967315499E-4</v>
      </c>
      <c r="FM390" s="223">
        <f t="shared" ca="1" si="759"/>
        <v>-2.4804116439541699E-5</v>
      </c>
      <c r="FN390" s="223">
        <f t="shared" ca="1" si="760"/>
        <v>5.9923484687754891E-4</v>
      </c>
      <c r="FO390" s="223">
        <f t="shared" ca="1" si="761"/>
        <v>9.3229597082082963E-4</v>
      </c>
      <c r="FP390" s="223">
        <f t="shared" ca="1" si="762"/>
        <v>8.1265066645821364E-4</v>
      </c>
      <c r="FQ390" s="223">
        <f t="shared" ca="1" si="763"/>
        <v>2.9839657670226605E-4</v>
      </c>
      <c r="FR390" s="223">
        <f t="shared" ca="1" si="764"/>
        <v>-3.6075361116578942E-4</v>
      </c>
      <c r="FS390" s="223">
        <f t="shared" ca="1" si="765"/>
        <v>-8.4472822827006962E-4</v>
      </c>
      <c r="FT390" s="223">
        <f t="shared" ca="1" si="766"/>
        <v>-9.1851776351389782E-4</v>
      </c>
      <c r="FU390" s="223">
        <f t="shared" ca="1" si="767"/>
        <v>-5.4629132414207502E-4</v>
      </c>
      <c r="FV390" s="223">
        <f t="shared" ca="1" si="768"/>
        <v>9.1204516693645731E-5</v>
      </c>
      <c r="FW390" s="223">
        <f t="shared" ca="1" si="769"/>
        <v>6.8441305790563941E-4</v>
      </c>
      <c r="FX390" s="223">
        <f t="shared" ca="1" si="770"/>
        <v>9.4528272752776089E-4</v>
      </c>
      <c r="FY390" s="223">
        <f t="shared" ca="1" si="771"/>
        <v>7.4713982956195468E-4</v>
      </c>
      <c r="FZ390" s="223">
        <f t="shared" ca="1" si="772"/>
        <v>1.8619904951556695E-4</v>
      </c>
      <c r="GA390" s="223">
        <f t="shared" ca="1" si="773"/>
        <v>-4.6515669455339135E-4</v>
      </c>
      <c r="GB390" s="223">
        <f t="shared" ca="1" si="774"/>
        <v>-8.9064057777064995E-4</v>
      </c>
      <c r="GC390" s="223">
        <f t="shared" ca="1" si="775"/>
        <v>-8.8364515453777468E-4</v>
      </c>
      <c r="GD390" s="223">
        <f t="shared" ca="1" si="776"/>
        <v>-4.4756727860653558E-4</v>
      </c>
      <c r="GE390" s="223">
        <f t="shared" ca="1" si="777"/>
        <v>2.0584134900237459E-4</v>
      </c>
      <c r="GF390" s="223">
        <f t="shared" ca="1" si="778"/>
        <v>7.5929705948938806E-4</v>
      </c>
      <c r="GG390" s="223">
        <f t="shared" ca="1" si="779"/>
        <v>9.4405155214107191E-4</v>
      </c>
      <c r="GH390" s="223">
        <f t="shared" ca="1" si="780"/>
        <v>6.7039131418940203E-4</v>
      </c>
      <c r="GI390" s="223">
        <f t="shared" ca="1" si="781"/>
        <v>7.1200915309598402E-5</v>
      </c>
      <c r="GJ390" s="223">
        <f t="shared" ca="1" si="782"/>
        <v>-5.6256338828584757E-4</v>
      </c>
      <c r="GK390" s="223">
        <f t="shared" ca="1" si="783"/>
        <v>-9.2315686397100808E-4</v>
      </c>
      <c r="GL390" s="223">
        <f t="shared" ca="1" si="784"/>
        <v>-8.3548169993820929E-4</v>
      </c>
      <c r="GM390" s="223">
        <f t="shared" ca="1" si="785"/>
        <v>-3.4211140460396435E-4</v>
      </c>
      <c r="GN390" s="223">
        <f t="shared" ca="1" si="786"/>
        <v>3.1738213582444875E-4</v>
      </c>
      <c r="GO390" s="223">
        <f t="shared" ca="1" si="787"/>
        <v>8.2276052654275326E-4</v>
      </c>
      <c r="GP390" s="223">
        <f t="shared" ca="1" si="788"/>
        <v>9.2862096268456456E-4</v>
      </c>
      <c r="GQ390" s="223">
        <f t="shared" ca="1" si="789"/>
        <v>5.8355948944949611E-4</v>
      </c>
      <c r="GR390" s="223">
        <f t="shared" ca="1" si="790"/>
        <v>-4.4868146936635403E-5</v>
      </c>
      <c r="GS390" s="223">
        <f t="shared" ca="1" si="791"/>
        <v>-6.5150860502304227E-4</v>
      </c>
      <c r="GT390" s="223">
        <f t="shared" ca="1" si="792"/>
        <v>-9.4178801166045476E-4</v>
      </c>
      <c r="GU390" s="223">
        <f t="shared" ca="1" si="793"/>
        <v>-7.7475182290305013E-4</v>
      </c>
      <c r="GV390" s="223">
        <f t="shared" ca="1" si="794"/>
        <v>-2.3150985663797108E-4</v>
      </c>
      <c r="GW390" s="223">
        <f t="shared" ca="1" si="795"/>
        <v>4.2414919990361186E-4</v>
      </c>
      <c r="GX390" s="223">
        <f t="shared" ca="1" si="796"/>
        <v>8.7384890944928334E-4</v>
      </c>
      <c r="GY390" s="223">
        <f t="shared" ca="1" si="797"/>
        <v>8.992230495864904E-4</v>
      </c>
      <c r="GZ390" s="223">
        <f t="shared" ca="1" si="798"/>
        <v>4.8795038680957169E-4</v>
      </c>
      <c r="HA390" s="223">
        <f t="shared" ca="1" si="799"/>
        <v>-1.6026235048955523E-4</v>
      </c>
      <c r="HB390" s="223">
        <f t="shared" ca="1" si="800"/>
        <v>-7.3065452591479908E-4</v>
      </c>
      <c r="HC390" s="223">
        <f t="shared" ca="1" si="801"/>
        <v>-9.4625379103581582E-4</v>
      </c>
      <c r="HD390" s="223">
        <f t="shared" ca="1" si="802"/>
        <v>-7.023689573104324E-4</v>
      </c>
      <c r="HE390" s="223">
        <f t="shared" ca="1" si="803"/>
        <v>-1.1742618493817058E-4</v>
      </c>
      <c r="HF390" s="223">
        <f t="shared" ca="1" si="804"/>
        <v>5.2453666521703221E-4</v>
      </c>
      <c r="HG390" s="223">
        <f t="shared" ca="1" si="805"/>
        <v>9.1179379137688865E-4</v>
      </c>
      <c r="HH390" s="223">
        <f t="shared" ca="1" si="806"/>
        <v>8.5629998482349948E-4</v>
      </c>
      <c r="HI390" s="223">
        <f t="shared" ca="1" si="807"/>
        <v>3.8500205616655173E-4</v>
      </c>
      <c r="HJ390" s="223">
        <f t="shared" ca="1" si="808"/>
        <v>-2.7324605911850267E-4</v>
      </c>
      <c r="HK390" s="223">
        <f t="shared" ca="1" si="809"/>
        <v>-7.9881072264167843E-4</v>
      </c>
      <c r="HL390" s="223">
        <f t="shared" ca="1" si="810"/>
        <v>-9.3648703261852686E-4</v>
      </c>
      <c r="HM390" s="223">
        <f t="shared" ca="1" si="811"/>
        <v>-6.1942180883304773E-4</v>
      </c>
      <c r="HN390" s="223">
        <f t="shared" ca="1" si="812"/>
        <v>-1.5763141163308058E-6</v>
      </c>
      <c r="HO390" s="223">
        <f t="shared" ca="1" si="813"/>
        <v>6.1703461084553033E-4</v>
      </c>
      <c r="HP390" s="223">
        <f t="shared" ca="1" si="814"/>
        <v>9.3602444598217093E-4</v>
      </c>
      <c r="HQ390" s="223">
        <f t="shared" ca="1" si="815"/>
        <v>8.0049737124252679E-4</v>
      </c>
      <c r="HR390" s="223">
        <f t="shared" ca="1" si="816"/>
        <v>2.7626293623787899E-4</v>
      </c>
      <c r="HS390" s="223">
        <f t="shared" ca="1" si="817"/>
        <v>-3.8211989268017066E-4</v>
      </c>
      <c r="HT390" s="223">
        <f t="shared" ca="1" si="818"/>
        <v>-8.5495206256494451E-4</v>
      </c>
      <c r="HU390" s="223">
        <f t="shared" ca="1" si="819"/>
        <v>-9.1263463754611492E-4</v>
      </c>
      <c r="HV390" s="223">
        <f t="shared" ca="1" si="820"/>
        <v>-5.2715797979137737E-4</v>
      </c>
      <c r="HW390" s="223">
        <f t="shared" ca="1" si="821"/>
        <v>1.1429726593708253E-4</v>
      </c>
      <c r="HX390" s="223">
        <f t="shared" ca="1" si="822"/>
        <v>7.0025178158950312E-4</v>
      </c>
      <c r="HY390" s="223">
        <f t="shared" ca="1" si="823"/>
        <v>9.4617642166591092E-4</v>
      </c>
      <c r="HZ390" s="223">
        <f t="shared" ca="1" si="824"/>
        <v>7.3265453209304726E-4</v>
      </c>
      <c r="IA390" s="223">
        <f t="shared" ca="1" si="825"/>
        <v>1.6336856460193438E-4</v>
      </c>
      <c r="IB390" s="223">
        <f t="shared" ca="1" si="826"/>
        <v>-4.8524628737772323E-4</v>
      </c>
      <c r="IC390" s="223">
        <f t="shared" ca="1" si="827"/>
        <v>-8.9823412767563832E-4</v>
      </c>
      <c r="ID390" s="223">
        <f t="shared" ca="1" si="828"/>
        <v>-8.7505536804232938E-4</v>
      </c>
      <c r="IE390" s="223">
        <f t="shared" ca="1" si="829"/>
        <v>-7.8175307609179155E-4</v>
      </c>
      <c r="IF390" s="223">
        <f t="shared" ca="1" si="830"/>
        <v>2.2845170872261197E-4</v>
      </c>
      <c r="IG390" s="223">
        <f t="shared" ca="1" si="831"/>
        <v>7.7293651374220394E-4</v>
      </c>
      <c r="IH390" s="223">
        <f t="shared" ca="1" si="832"/>
        <v>9.420970232643397E-4</v>
      </c>
      <c r="II390" s="223">
        <f t="shared" ca="1" si="833"/>
        <v>6.5379188682415841E-4</v>
      </c>
      <c r="IJ390" s="223">
        <f t="shared" ca="1" si="834"/>
        <v>4.8016977690521975E-5</v>
      </c>
      <c r="IK390" s="223">
        <f t="shared" ca="1" si="835"/>
        <v>-5.8107412624464256E-4</v>
      </c>
      <c r="IL390" s="223">
        <f t="shared" ca="1" si="836"/>
        <v>-9.2800591542745745E-4</v>
      </c>
      <c r="IM390" s="223">
        <f t="shared" ca="1" si="837"/>
        <v>-8.2431445129939145E-4</v>
      </c>
      <c r="IN390" s="223">
        <f t="shared" ca="1" si="838"/>
        <v>-3.2035047422661442E-4</v>
      </c>
      <c r="IO390" s="223">
        <f t="shared" ca="1" si="839"/>
        <v>3.3917002516551309E-4</v>
      </c>
      <c r="IP390" s="223">
        <f t="shared" ca="1" si="840"/>
        <v>8.3399556127691983E-4</v>
      </c>
      <c r="IQ390" s="223">
        <f t="shared" ca="1" si="841"/>
        <v>9.238476087265377E-4</v>
      </c>
      <c r="IR390" s="223">
        <f t="shared" ca="1" si="842"/>
        <v>5.6509560302627979E-4</v>
      </c>
      <c r="IS390" s="223">
        <f t="shared" ca="1" si="843"/>
        <v>-6.8056829259709214E-5</v>
      </c>
      <c r="IT390" s="223">
        <f t="shared" ca="1" si="844"/>
        <v>-6.6816206938754576E-4</v>
      </c>
      <c r="IU390" s="223">
        <f t="shared" ca="1" si="845"/>
        <v>-9.4381963042094606E-4</v>
      </c>
      <c r="IV390" s="223">
        <f t="shared" ca="1" si="846"/>
        <v>-7.6117507793489183E-4</v>
      </c>
      <c r="IW390" s="223">
        <f t="shared" ca="1" si="847"/>
        <v>-2.0891737508417588E-4</v>
      </c>
      <c r="IX390" s="223">
        <f t="shared" ca="1" si="848"/>
        <v>4.4478690872958997E-4</v>
      </c>
      <c r="IY390" s="223">
        <f t="shared" ca="1" si="849"/>
        <v>8.8251053928479963E-4</v>
      </c>
      <c r="IZ390" s="223">
        <f t="shared" ca="1" si="850"/>
        <v>8.9170266623374696E-4</v>
      </c>
      <c r="JA390" s="223">
        <f t="shared" ca="1" si="851"/>
        <v>4.6789975536642059E-4</v>
      </c>
      <c r="JB390" s="223">
        <f t="shared" ca="1" si="852"/>
        <v>-1.83106998150402E-4</v>
      </c>
    </row>
    <row r="391" spans="2:262">
      <c r="B391" s="230">
        <v>30</v>
      </c>
      <c r="C391" s="229">
        <f t="shared" si="853"/>
        <v>5.859375000000002E-4</v>
      </c>
      <c r="D391" s="226">
        <f t="shared" ca="1" si="597"/>
        <v>24.385055027505491</v>
      </c>
      <c r="E391" s="225">
        <f ca="1">AJ361</f>
        <v>0.38505502750549109</v>
      </c>
      <c r="F391" s="224">
        <v>30</v>
      </c>
      <c r="G391" s="223">
        <f t="shared" ca="1" si="854"/>
        <v>-4.0189061659116996E-4</v>
      </c>
      <c r="H391" s="223">
        <f t="shared" ca="1" si="598"/>
        <v>-4.8566732168725253E-4</v>
      </c>
      <c r="I391" s="223">
        <f t="shared" ca="1" si="599"/>
        <v>-3.1782088051342759E-4</v>
      </c>
      <c r="J391" s="223">
        <f t="shared" ca="1" si="600"/>
        <v>1.4687843531796269E-5</v>
      </c>
      <c r="K391" s="223">
        <f t="shared" ca="1" si="601"/>
        <v>3.3958682890127163E-4</v>
      </c>
      <c r="L391" s="223">
        <f t="shared" ca="1" si="602"/>
        <v>4.8854664252844199E-4</v>
      </c>
      <c r="M391" s="223">
        <f t="shared" ca="1" si="603"/>
        <v>3.8439154023840055E-4</v>
      </c>
      <c r="N391" s="223">
        <f t="shared" ca="1" si="604"/>
        <v>8.1084046104695851E-5</v>
      </c>
      <c r="O391" s="223">
        <f t="shared" ca="1" si="605"/>
        <v>-2.6423290981918504E-4</v>
      </c>
      <c r="P391" s="223">
        <f t="shared" ca="1" si="606"/>
        <v>-4.726513898773769E-4</v>
      </c>
      <c r="Q391" s="223">
        <f t="shared" ca="1" si="607"/>
        <v>-4.3619024864127102E-4</v>
      </c>
      <c r="R391" s="223">
        <f t="shared" ca="1" si="608"/>
        <v>-1.7373992132184185E-4</v>
      </c>
      <c r="S391" s="223">
        <f t="shared" ca="1" si="609"/>
        <v>1.7872466819627013E-4</v>
      </c>
      <c r="T391" s="223">
        <f t="shared" ca="1" si="610"/>
        <v>4.3859240937927719E-4</v>
      </c>
      <c r="U391" s="223">
        <f t="shared" ca="1" si="611"/>
        <v>4.7122641040716685E-4</v>
      </c>
      <c r="V391" s="223">
        <f t="shared" ca="1" si="612"/>
        <v>2.5971906879705903E-4</v>
      </c>
      <c r="W391" s="223">
        <f t="shared" ca="1" si="613"/>
        <v>-8.6348137804520759E-5</v>
      </c>
      <c r="X391" s="223">
        <f t="shared" ca="1" si="614"/>
        <v>-3.876785685541891E-4</v>
      </c>
      <c r="Y391" s="223">
        <f t="shared" ca="1" si="615"/>
        <v>-4.8815360548793091E-4</v>
      </c>
      <c r="Z391" s="223">
        <f t="shared" ca="1" si="616"/>
        <v>-3.3571735811053707E-4</v>
      </c>
      <c r="AA391" s="223">
        <f t="shared" ca="1" si="617"/>
        <v>-9.3467030984619538E-6</v>
      </c>
      <c r="AB391" s="223">
        <f t="shared" ca="1" si="618"/>
        <v>3.2186645775220894E-4</v>
      </c>
      <c r="AC391" s="223">
        <f t="shared" ca="1" si="619"/>
        <v>4.863213312694895E-4</v>
      </c>
      <c r="AD391" s="223">
        <f t="shared" ca="1" si="620"/>
        <v>3.9881421762429168E-4</v>
      </c>
      <c r="AE391" s="223">
        <f t="shared" ca="1" si="621"/>
        <v>1.0468235544306226E-4</v>
      </c>
      <c r="AF391" s="223">
        <f t="shared" ca="1" si="622"/>
        <v>-2.4368519948360097E-4</v>
      </c>
      <c r="AG391" s="223">
        <f t="shared" ca="1" si="623"/>
        <v>-4.6580000102250618E-4</v>
      </c>
      <c r="AH391" s="223">
        <f t="shared" ca="1" si="624"/>
        <v>-4.465848704123336E-4</v>
      </c>
      <c r="AI391" s="223">
        <f t="shared" ca="1" si="625"/>
        <v>-1.9599512357452856E-4</v>
      </c>
      <c r="AJ391" s="223">
        <f t="shared" ca="1" si="626"/>
        <v>1.561392556590726E-4</v>
      </c>
      <c r="AK391" s="223">
        <f t="shared" ca="1" si="627"/>
        <v>4.2737823795987816E-4</v>
      </c>
      <c r="AL391" s="223">
        <f t="shared" ca="1" si="628"/>
        <v>4.7719351707811025E-4</v>
      </c>
      <c r="AM391" s="223">
        <f t="shared" ca="1" si="629"/>
        <v>2.7977590902235572E-4</v>
      </c>
      <c r="AN391" s="223">
        <f t="shared" ca="1" si="630"/>
        <v>-6.2592967803467778E-5</v>
      </c>
      <c r="AO391" s="223">
        <f t="shared" ca="1" si="631"/>
        <v>-3.725325688889292E-4</v>
      </c>
      <c r="AP391" s="223">
        <f t="shared" ca="1" si="632"/>
        <v>-4.894638844957827E-4</v>
      </c>
      <c r="AQ391" s="223">
        <f t="shared" ca="1" si="633"/>
        <v>-3.5280506318659114E-4</v>
      </c>
      <c r="AR391" s="223">
        <f t="shared" ca="1" si="634"/>
        <v>-3.3358732702281905E-5</v>
      </c>
      <c r="AS391" s="223">
        <f t="shared" ca="1" si="635"/>
        <v>3.03370682114249E-4</v>
      </c>
      <c r="AT391" s="223">
        <f t="shared" ca="1" si="636"/>
        <v>4.8292442932679121E-4</v>
      </c>
      <c r="AU391" s="223">
        <f t="shared" ca="1" si="637"/>
        <v>4.1227611662792481E-4</v>
      </c>
      <c r="AV391" s="223">
        <f t="shared" ca="1" si="638"/>
        <v>1.2802847581807572E-4</v>
      </c>
      <c r="AW391" s="223">
        <f t="shared" ca="1" si="639"/>
        <v>-2.2255043015815792E-4</v>
      </c>
      <c r="AX391" s="223">
        <f t="shared" ca="1" si="640"/>
        <v>-4.5782645916591063E-4</v>
      </c>
      <c r="AY391" s="223">
        <f t="shared" ca="1" si="641"/>
        <v>-4.5590363011435801E-4</v>
      </c>
      <c r="AZ391" s="223">
        <f t="shared" ca="1" si="642"/>
        <v>-2.1777815640737898E-4</v>
      </c>
      <c r="BA391" s="223">
        <f t="shared" ca="1" si="643"/>
        <v>1.331776899788063E-4</v>
      </c>
      <c r="BB391" s="223">
        <f t="shared" ca="1" si="644"/>
        <v>4.1513447493131986E-4</v>
      </c>
      <c r="BC391" s="223">
        <f t="shared" ca="1" si="645"/>
        <v>4.8201102276919648E-4</v>
      </c>
      <c r="BD391" s="223">
        <f t="shared" ca="1" si="646"/>
        <v>2.9915874457734075E-4</v>
      </c>
      <c r="BE391" s="223">
        <f t="shared" ca="1" si="647"/>
        <v>-3.8687005860481484E-5</v>
      </c>
      <c r="BF391" s="223">
        <f t="shared" ca="1" si="648"/>
        <v>-3.5648910563521605E-4</v>
      </c>
      <c r="BG391" s="223">
        <f t="shared" ca="1" si="649"/>
        <v>-4.8959500213391132E-4</v>
      </c>
      <c r="BH391" s="223">
        <f t="shared" ca="1" si="650"/>
        <v>-3.6904282996335481E-4</v>
      </c>
      <c r="BI391" s="223">
        <f t="shared" ca="1" si="651"/>
        <v>-5.7290398197142172E-5</v>
      </c>
      <c r="BJ391" s="223">
        <f t="shared" ca="1" si="652"/>
        <v>2.8414405993094233E-4</v>
      </c>
      <c r="BK391" s="223">
        <f t="shared" ca="1" si="653"/>
        <v>4.7836412013465976E-4</v>
      </c>
      <c r="BL391" s="223">
        <f t="shared" ca="1" si="654"/>
        <v>4.2474480635548017E-4</v>
      </c>
      <c r="BM391" s="223">
        <f t="shared" ca="1" si="655"/>
        <v>1.5106616438087175E-4</v>
      </c>
      <c r="BN391" s="223">
        <f t="shared" ca="1" si="656"/>
        <v>-2.0087951735334994E-4</v>
      </c>
      <c r="BO391" s="223">
        <f t="shared" ca="1" si="657"/>
        <v>-4.4874997326832327E-4</v>
      </c>
      <c r="BP391" s="223">
        <f t="shared" ca="1" si="658"/>
        <v>-4.6412407803899443E-4</v>
      </c>
      <c r="BQ391" s="223">
        <f t="shared" ca="1" si="659"/>
        <v>-2.3903654258632876E-4</v>
      </c>
      <c r="BR391" s="223">
        <f t="shared" ca="1" si="660"/>
        <v>1.0989528757839643E-4</v>
      </c>
      <c r="BS391" s="223">
        <f t="shared" ca="1" si="661"/>
        <v>4.0189061659116822E-4</v>
      </c>
      <c r="BT391" s="223">
        <f t="shared" ca="1" si="662"/>
        <v>4.8566732168725302E-4</v>
      </c>
      <c r="BU391" s="223">
        <f t="shared" ca="1" si="663"/>
        <v>3.1782088051343031E-4</v>
      </c>
      <c r="BV391" s="223">
        <f t="shared" ca="1" si="664"/>
        <v>-1.4687843531792339E-5</v>
      </c>
      <c r="BW391" s="223">
        <f t="shared" ca="1" si="665"/>
        <v>-3.3958682890126849E-4</v>
      </c>
      <c r="BX391" s="223">
        <f t="shared" ca="1" si="666"/>
        <v>-4.8854664252844188E-4</v>
      </c>
      <c r="BY391" s="223">
        <f t="shared" ca="1" si="667"/>
        <v>-3.8439154023840142E-4</v>
      </c>
      <c r="BZ391" s="223">
        <f t="shared" ca="1" si="668"/>
        <v>-8.1084046104697586E-5</v>
      </c>
      <c r="CA391" s="223">
        <f t="shared" ca="1" si="669"/>
        <v>2.642329098191832E-4</v>
      </c>
      <c r="CB391" s="223">
        <f t="shared" ca="1" si="670"/>
        <v>4.7265138987737624E-4</v>
      </c>
      <c r="CC391" s="223">
        <f t="shared" ca="1" si="671"/>
        <v>4.3619024864127216E-4</v>
      </c>
      <c r="CD391" s="223">
        <f t="shared" ca="1" si="672"/>
        <v>1.7373992132184429E-4</v>
      </c>
      <c r="CE391" s="223">
        <f t="shared" ca="1" si="673"/>
        <v>-1.7872466819626685E-4</v>
      </c>
      <c r="CF391" s="223">
        <f t="shared" ca="1" si="674"/>
        <v>-4.3859240937927561E-4</v>
      </c>
      <c r="CG391" s="223">
        <f t="shared" ca="1" si="675"/>
        <v>-4.7122641040716804E-4</v>
      </c>
      <c r="CH391" s="223">
        <f t="shared" ca="1" si="676"/>
        <v>-2.5971906879705979E-4</v>
      </c>
      <c r="CI391" s="223">
        <f t="shared" ca="1" si="677"/>
        <v>8.6348137804519864E-5</v>
      </c>
      <c r="CJ391" s="223">
        <f t="shared" ca="1" si="678"/>
        <v>3.8767856855418802E-4</v>
      </c>
      <c r="CK391" s="223">
        <f t="shared" ca="1" si="679"/>
        <v>4.8815360548793102E-4</v>
      </c>
      <c r="CL391" s="223">
        <f t="shared" ca="1" si="680"/>
        <v>3.3571735811053897E-4</v>
      </c>
      <c r="CM391" s="223">
        <f t="shared" ca="1" si="681"/>
        <v>9.3467030984645965E-6</v>
      </c>
      <c r="CN391" s="223">
        <f t="shared" ca="1" si="682"/>
        <v>-3.2186645775220688E-4</v>
      </c>
      <c r="CO391" s="223">
        <f t="shared" ca="1" si="683"/>
        <v>-4.863213312694896E-4</v>
      </c>
      <c r="CP391" s="223">
        <f t="shared" ca="1" si="684"/>
        <v>-3.9881421762429325E-4</v>
      </c>
      <c r="CQ391" s="223">
        <f t="shared" ca="1" si="685"/>
        <v>-1.0468235544306312E-4</v>
      </c>
      <c r="CR391" s="223">
        <f t="shared" ca="1" si="686"/>
        <v>2.4368519948359717E-4</v>
      </c>
      <c r="CS391" s="223">
        <f t="shared" ca="1" si="687"/>
        <v>4.6580000102250591E-4</v>
      </c>
      <c r="CT391" s="223">
        <f t="shared" ca="1" si="688"/>
        <v>4.4658487041233545E-4</v>
      </c>
      <c r="CU391" s="223">
        <f t="shared" ca="1" si="689"/>
        <v>1.9599512357452938E-4</v>
      </c>
      <c r="CV391" s="223">
        <f t="shared" ca="1" si="690"/>
        <v>-1.5613925565906682E-4</v>
      </c>
      <c r="CW391" s="223">
        <f t="shared" ca="1" si="691"/>
        <v>-4.2737823795987691E-4</v>
      </c>
      <c r="CX391" s="223">
        <f t="shared" ca="1" si="692"/>
        <v>-4.7719351707811166E-4</v>
      </c>
      <c r="CY391" s="223">
        <f t="shared" ca="1" si="693"/>
        <v>-2.7977590902235783E-4</v>
      </c>
      <c r="CZ391" s="223">
        <f t="shared" ca="1" si="694"/>
        <v>6.2592967803468604E-5</v>
      </c>
      <c r="DA391" s="223">
        <f t="shared" ca="1" si="695"/>
        <v>3.7253256888892638E-4</v>
      </c>
      <c r="DB391" s="223">
        <f t="shared" ca="1" si="696"/>
        <v>4.8946388449578281E-4</v>
      </c>
      <c r="DC391" s="223">
        <f t="shared" ca="1" si="697"/>
        <v>3.5280506318659418E-4</v>
      </c>
      <c r="DD391" s="223">
        <f t="shared" ca="1" si="698"/>
        <v>3.3358732702282813E-5</v>
      </c>
      <c r="DE391" s="223">
        <f t="shared" ca="1" si="699"/>
        <v>-3.0337068211424553E-4</v>
      </c>
      <c r="DF391" s="223">
        <f t="shared" ca="1" si="700"/>
        <v>-4.8292442932679073E-4</v>
      </c>
      <c r="DG391" s="223">
        <f t="shared" ca="1" si="701"/>
        <v>-4.1227611662792812E-4</v>
      </c>
      <c r="DH391" s="223">
        <f t="shared" ca="1" si="702"/>
        <v>-1.2802847581807833E-4</v>
      </c>
      <c r="DI391" s="223">
        <f t="shared" ca="1" si="703"/>
        <v>2.2255043015815865E-4</v>
      </c>
      <c r="DJ391" s="223">
        <f t="shared" ca="1" si="704"/>
        <v>4.5782645916590966E-4</v>
      </c>
      <c r="DK391" s="223">
        <f t="shared" ca="1" si="705"/>
        <v>4.5590363011435763E-4</v>
      </c>
      <c r="DL391" s="223">
        <f t="shared" ca="1" si="706"/>
        <v>2.1777815640738131E-4</v>
      </c>
      <c r="DM391" s="223">
        <f t="shared" ca="1" si="707"/>
        <v>-1.3317768997880711E-4</v>
      </c>
      <c r="DN391" s="223">
        <f t="shared" ca="1" si="708"/>
        <v>-4.151344749313185E-4</v>
      </c>
      <c r="DO391" s="223">
        <f t="shared" ca="1" si="709"/>
        <v>-4.8201102276919697E-4</v>
      </c>
      <c r="DP391" s="223">
        <f t="shared" ca="1" si="710"/>
        <v>-2.9915874457734552E-4</v>
      </c>
      <c r="DQ391" s="223">
        <f t="shared" ca="1" si="711"/>
        <v>3.8687005860478854E-5</v>
      </c>
      <c r="DR391" s="223">
        <f t="shared" ca="1" si="712"/>
        <v>3.5648910563521188E-4</v>
      </c>
      <c r="DS391" s="223">
        <f t="shared" ca="1" si="713"/>
        <v>4.8959500213391122E-4</v>
      </c>
      <c r="DT391" s="223">
        <f t="shared" ca="1" si="714"/>
        <v>3.6904282996335426E-4</v>
      </c>
      <c r="DU391" s="223">
        <f t="shared" ca="1" si="715"/>
        <v>5.7290398197144815E-5</v>
      </c>
      <c r="DV391" s="223">
        <f t="shared" ca="1" si="716"/>
        <v>-2.8414405993094298E-4</v>
      </c>
      <c r="DW391" s="223">
        <f t="shared" ca="1" si="717"/>
        <v>-4.7836412013465922E-4</v>
      </c>
      <c r="DX391" s="223">
        <f t="shared" ca="1" si="718"/>
        <v>-4.2474480635547979E-4</v>
      </c>
      <c r="DY391" s="223">
        <f t="shared" ca="1" si="719"/>
        <v>-1.5106616438087761E-4</v>
      </c>
      <c r="DZ391" s="223">
        <f t="shared" ca="1" si="720"/>
        <v>2.0087951735334753E-4</v>
      </c>
      <c r="EA391" s="223">
        <f t="shared" ca="1" si="721"/>
        <v>4.4874997326832089E-4</v>
      </c>
      <c r="EB391" s="223">
        <f t="shared" ca="1" si="722"/>
        <v>4.641240780389953E-4</v>
      </c>
      <c r="EC391" s="223">
        <f t="shared" ca="1" si="723"/>
        <v>2.3903654258633408E-4</v>
      </c>
      <c r="ED391" s="223">
        <f t="shared" ca="1" si="724"/>
        <v>-1.0989528757839386E-4</v>
      </c>
      <c r="EE391" s="223">
        <f t="shared" ca="1" si="725"/>
        <v>-4.0189061659116871E-4</v>
      </c>
      <c r="EF391" s="223">
        <f t="shared" ca="1" si="726"/>
        <v>-4.8566732168725329E-4</v>
      </c>
      <c r="EG391" s="223">
        <f t="shared" ca="1" si="727"/>
        <v>-3.1782088051342965E-4</v>
      </c>
      <c r="EH391" s="223">
        <f t="shared" ca="1" si="728"/>
        <v>1.4687843531789683E-5</v>
      </c>
      <c r="EI391" s="223">
        <f t="shared" ca="1" si="729"/>
        <v>3.3958682890126909E-4</v>
      </c>
      <c r="EJ391" s="223">
        <f t="shared" ca="1" si="730"/>
        <v>4.8854664252844144E-4</v>
      </c>
      <c r="EK391" s="223">
        <f t="shared" ca="1" si="731"/>
        <v>3.8439154023840304E-4</v>
      </c>
      <c r="EL391" s="223">
        <f t="shared" ca="1" si="732"/>
        <v>8.1084046104703644E-5</v>
      </c>
      <c r="EM391" s="223">
        <f t="shared" ca="1" si="733"/>
        <v>-2.6423290981918097E-4</v>
      </c>
      <c r="EN391" s="223">
        <f t="shared" ca="1" si="734"/>
        <v>-4.7265138987737462E-4</v>
      </c>
      <c r="EO391" s="223">
        <f t="shared" ca="1" si="735"/>
        <v>-4.3619024864127341E-4</v>
      </c>
      <c r="EP391" s="223">
        <f t="shared" ca="1" si="736"/>
        <v>-1.7373992132184348E-4</v>
      </c>
      <c r="EQ391" s="223">
        <f t="shared" ca="1" si="737"/>
        <v>1.7872466819626441E-4</v>
      </c>
      <c r="ER391" s="223">
        <f t="shared" ca="1" si="738"/>
        <v>4.3859240937927605E-4</v>
      </c>
      <c r="ES391" s="223">
        <f t="shared" ca="1" si="739"/>
        <v>4.7122641040716874E-4</v>
      </c>
      <c r="ET391" s="223">
        <f t="shared" ca="1" si="740"/>
        <v>2.5971906879706201E-4</v>
      </c>
      <c r="EU391" s="223">
        <f t="shared" ca="1" si="741"/>
        <v>-8.6348137804513847E-5</v>
      </c>
      <c r="EV391" s="223">
        <f t="shared" ca="1" si="742"/>
        <v>-3.8767856855418639E-4</v>
      </c>
      <c r="EW391" s="223">
        <f t="shared" ca="1" si="743"/>
        <v>-4.8815360548793156E-4</v>
      </c>
      <c r="EX391" s="223">
        <f t="shared" ca="1" si="744"/>
        <v>-3.3571735811054092E-4</v>
      </c>
      <c r="EY391" s="223">
        <f t="shared" ca="1" si="745"/>
        <v>-9.3467030984707087E-6</v>
      </c>
      <c r="EZ391" s="223">
        <f t="shared" ca="1" si="746"/>
        <v>3.2186645775220493E-4</v>
      </c>
      <c r="FA391" s="223">
        <f t="shared" ca="1" si="747"/>
        <v>4.8632133126948922E-4</v>
      </c>
      <c r="FB391" s="223">
        <f t="shared" ca="1" si="748"/>
        <v>3.9881421762429477E-4</v>
      </c>
      <c r="FC391" s="223">
        <f t="shared" ca="1" si="749"/>
        <v>1.0468235544306571E-4</v>
      </c>
      <c r="FD391" s="223">
        <f t="shared" ca="1" si="750"/>
        <v>-2.4368519948359489E-4</v>
      </c>
      <c r="FE391" s="223">
        <f t="shared" ca="1" si="751"/>
        <v>-4.658000010225051E-4</v>
      </c>
      <c r="FF391" s="223">
        <f t="shared" ca="1" si="752"/>
        <v>-4.4658487041233648E-4</v>
      </c>
      <c r="FG391" s="223">
        <f t="shared" ca="1" si="753"/>
        <v>-1.9599512357453182E-4</v>
      </c>
      <c r="FH391" s="223">
        <f t="shared" ca="1" si="754"/>
        <v>1.561392556590643E-4</v>
      </c>
      <c r="FI391" s="223">
        <f t="shared" ca="1" si="755"/>
        <v>4.2737823795987561E-4</v>
      </c>
      <c r="FJ391" s="223">
        <f t="shared" ca="1" si="756"/>
        <v>4.7719351707811069E-4</v>
      </c>
      <c r="FK391" s="223">
        <f t="shared" ca="1" si="757"/>
        <v>2.7977590902236005E-4</v>
      </c>
      <c r="FL391" s="223">
        <f t="shared" ca="1" si="758"/>
        <v>-6.2592967803465989E-5</v>
      </c>
      <c r="FM391" s="223">
        <f t="shared" ca="1" si="759"/>
        <v>-3.725325688889247E-4</v>
      </c>
      <c r="FN391" s="223">
        <f t="shared" ca="1" si="760"/>
        <v>-4.8946388449578292E-4</v>
      </c>
      <c r="FO391" s="223">
        <f t="shared" ca="1" si="761"/>
        <v>-3.5280506318659602E-4</v>
      </c>
      <c r="FP391" s="223">
        <f t="shared" ca="1" si="762"/>
        <v>-3.3358732702285442E-5</v>
      </c>
      <c r="FQ391" s="223">
        <f t="shared" ca="1" si="763"/>
        <v>3.0337068211424347E-4</v>
      </c>
      <c r="FR391" s="223">
        <f t="shared" ca="1" si="764"/>
        <v>4.8292442932679035E-4</v>
      </c>
      <c r="FS391" s="223">
        <f t="shared" ca="1" si="765"/>
        <v>4.1227611662792953E-4</v>
      </c>
      <c r="FT391" s="223">
        <f t="shared" ca="1" si="766"/>
        <v>1.2802847581808087E-4</v>
      </c>
      <c r="FU391" s="223">
        <f t="shared" ca="1" si="767"/>
        <v>-2.2255043015815632E-4</v>
      </c>
      <c r="FV391" s="223">
        <f t="shared" ca="1" si="768"/>
        <v>-4.5782645916590879E-4</v>
      </c>
      <c r="FW391" s="223">
        <f t="shared" ca="1" si="769"/>
        <v>-4.5590363011435866E-4</v>
      </c>
      <c r="FX391" s="223">
        <f t="shared" ca="1" si="770"/>
        <v>-2.1777815640737746E-4</v>
      </c>
      <c r="FY391" s="223">
        <f t="shared" ca="1" si="771"/>
        <v>1.3317768997880459E-4</v>
      </c>
      <c r="FZ391" s="223">
        <f t="shared" ca="1" si="772"/>
        <v>4.1513447493131709E-4</v>
      </c>
      <c r="GA391" s="223">
        <f t="shared" ca="1" si="773"/>
        <v>4.8201102276919865E-4</v>
      </c>
      <c r="GB391" s="223">
        <f t="shared" ca="1" si="774"/>
        <v>2.9915874457734211E-4</v>
      </c>
      <c r="GC391" s="223">
        <f t="shared" ca="1" si="775"/>
        <v>-3.8687005860476225E-5</v>
      </c>
      <c r="GD391" s="223">
        <f t="shared" ca="1" si="776"/>
        <v>-3.5648910563521003E-4</v>
      </c>
      <c r="GE391" s="223">
        <f t="shared" ca="1" si="777"/>
        <v>-4.8959500213391111E-4</v>
      </c>
      <c r="GF391" s="223">
        <f t="shared" ca="1" si="778"/>
        <v>-3.6904282996335605E-4</v>
      </c>
      <c r="GG391" s="223">
        <f t="shared" ca="1" si="779"/>
        <v>-5.7290398197147417E-5</v>
      </c>
      <c r="GH391" s="223">
        <f t="shared" ca="1" si="780"/>
        <v>2.8414405993093517E-4</v>
      </c>
      <c r="GI391" s="223">
        <f t="shared" ca="1" si="781"/>
        <v>4.7836412013466014E-4</v>
      </c>
      <c r="GJ391" s="223">
        <f t="shared" ca="1" si="782"/>
        <v>4.247448063554811E-4</v>
      </c>
      <c r="GK391" s="223">
        <f t="shared" ca="1" si="783"/>
        <v>1.5106616438088008E-4</v>
      </c>
      <c r="GL391" s="223">
        <f t="shared" ca="1" si="784"/>
        <v>-2.0087951735333877E-4</v>
      </c>
      <c r="GM391" s="223">
        <f t="shared" ca="1" si="785"/>
        <v>-4.4874997326832262E-4</v>
      </c>
      <c r="GN391" s="223">
        <f t="shared" ca="1" si="786"/>
        <v>-4.6412407803899617E-4</v>
      </c>
      <c r="GO391" s="223">
        <f t="shared" ca="1" si="787"/>
        <v>-2.3903654258633638E-4</v>
      </c>
      <c r="GP391" s="223">
        <f t="shared" ca="1" si="788"/>
        <v>1.098952875783845E-4</v>
      </c>
      <c r="GQ391" s="223">
        <f t="shared" ca="1" si="789"/>
        <v>4.0189061659116719E-4</v>
      </c>
      <c r="GR391" s="223">
        <f t="shared" ca="1" si="790"/>
        <v>4.8566732168725367E-4</v>
      </c>
      <c r="GS391" s="223">
        <f t="shared" ca="1" si="791"/>
        <v>3.1782088051343697E-4</v>
      </c>
      <c r="GT391" s="223">
        <f t="shared" ca="1" si="792"/>
        <v>-1.4687843531794006E-5</v>
      </c>
      <c r="GU391" s="223">
        <f t="shared" ca="1" si="793"/>
        <v>-3.3958682890126719E-4</v>
      </c>
      <c r="GV391" s="223">
        <f t="shared" ca="1" si="794"/>
        <v>-4.8854664252844123E-4</v>
      </c>
      <c r="GW391" s="223">
        <f t="shared" ca="1" si="795"/>
        <v>-3.8439154023840901E-4</v>
      </c>
      <c r="GX391" s="223">
        <f t="shared" ca="1" si="796"/>
        <v>-8.1084046104699361E-5</v>
      </c>
      <c r="GY391" s="223">
        <f t="shared" ca="1" si="797"/>
        <v>2.6423290981917875E-4</v>
      </c>
      <c r="GZ391" s="223">
        <f t="shared" ca="1" si="798"/>
        <v>4.7265138987737397E-4</v>
      </c>
      <c r="HA391" s="223">
        <f t="shared" ca="1" si="799"/>
        <v>4.3619024864127145E-4</v>
      </c>
      <c r="HB391" s="223">
        <f t="shared" ca="1" si="800"/>
        <v>1.7373992132184597E-4</v>
      </c>
      <c r="HC391" s="223">
        <f t="shared" ca="1" si="801"/>
        <v>-1.7872466819626194E-4</v>
      </c>
      <c r="HD391" s="223">
        <f t="shared" ca="1" si="802"/>
        <v>-4.3859240937927171E-4</v>
      </c>
      <c r="HE391" s="223">
        <f t="shared" ca="1" si="803"/>
        <v>-4.7122641040716761E-4</v>
      </c>
      <c r="HF391" s="223">
        <f t="shared" ca="1" si="804"/>
        <v>-2.5971906879706429E-4</v>
      </c>
      <c r="HG391" s="223">
        <f t="shared" ca="1" si="805"/>
        <v>8.6348137804511245E-5</v>
      </c>
      <c r="HH391" s="223">
        <f t="shared" ca="1" si="806"/>
        <v>3.8767856855418054E-4</v>
      </c>
      <c r="HI391" s="223">
        <f t="shared" ca="1" si="807"/>
        <v>4.8815360548793124E-4</v>
      </c>
      <c r="HJ391" s="223">
        <f t="shared" ca="1" si="808"/>
        <v>3.3571735811054282E-4</v>
      </c>
      <c r="HK391" s="223">
        <f t="shared" ca="1" si="809"/>
        <v>9.3467030984733515E-6</v>
      </c>
      <c r="HL391" s="223">
        <f t="shared" ca="1" si="810"/>
        <v>-3.2186645775220818E-4</v>
      </c>
      <c r="HM391" s="223">
        <f t="shared" ca="1" si="811"/>
        <v>-4.863213312694889E-4</v>
      </c>
      <c r="HN391" s="223">
        <f t="shared" ca="1" si="812"/>
        <v>-3.9881421762429629E-4</v>
      </c>
      <c r="HO391" s="223">
        <f t="shared" ca="1" si="813"/>
        <v>-1.0468235544307509E-4</v>
      </c>
      <c r="HP391" s="223">
        <f t="shared" ca="1" si="814"/>
        <v>2.4368519948359863E-4</v>
      </c>
      <c r="HQ391" s="223">
        <f t="shared" ca="1" si="815"/>
        <v>4.6580000102250428E-4</v>
      </c>
      <c r="HR391" s="223">
        <f t="shared" ca="1" si="816"/>
        <v>4.4658487041233762E-4</v>
      </c>
      <c r="HS391" s="223">
        <f t="shared" ca="1" si="817"/>
        <v>1.9599512357454062E-4</v>
      </c>
      <c r="HT391" s="223">
        <f t="shared" ca="1" si="818"/>
        <v>-1.561392556590684E-4</v>
      </c>
      <c r="HU391" s="223">
        <f t="shared" ca="1" si="819"/>
        <v>-4.2737823795987431E-4</v>
      </c>
      <c r="HV391" s="223">
        <f t="shared" ca="1" si="820"/>
        <v>-4.7719351707811285E-4</v>
      </c>
      <c r="HW391" s="223">
        <f t="shared" ca="1" si="821"/>
        <v>-2.7977590902235653E-4</v>
      </c>
      <c r="HX391" s="223">
        <f t="shared" ca="1" si="822"/>
        <v>6.259296780346336E-5</v>
      </c>
      <c r="HY391" s="223">
        <f t="shared" ca="1" si="823"/>
        <v>3.7253256888892297E-4</v>
      </c>
      <c r="HZ391" s="223">
        <f t="shared" ca="1" si="824"/>
        <v>4.8946388449578313E-4</v>
      </c>
      <c r="IA391" s="223">
        <f t="shared" ca="1" si="825"/>
        <v>3.5280506318659298E-4</v>
      </c>
      <c r="IB391" s="223">
        <f t="shared" ca="1" si="826"/>
        <v>3.3358732702288085E-5</v>
      </c>
      <c r="IC391" s="223">
        <f t="shared" ca="1" si="827"/>
        <v>-3.0337068211424136E-4</v>
      </c>
      <c r="ID391" s="223">
        <f t="shared" ca="1" si="828"/>
        <v>-4.8292442932678872E-4</v>
      </c>
      <c r="IE391" s="223">
        <f t="shared" ca="1" si="829"/>
        <v>-3.1655446617032915E-4</v>
      </c>
      <c r="IF391" s="223">
        <f t="shared" ca="1" si="830"/>
        <v>-1.2802847581808342E-4</v>
      </c>
      <c r="IG391" s="223">
        <f t="shared" ca="1" si="831"/>
        <v>2.2255043015814778E-4</v>
      </c>
      <c r="IH391" s="223">
        <f t="shared" ca="1" si="832"/>
        <v>4.5782645916591031E-4</v>
      </c>
      <c r="II391" s="223">
        <f t="shared" ca="1" si="833"/>
        <v>4.5590363011435963E-4</v>
      </c>
      <c r="IJ391" s="223">
        <f t="shared" ca="1" si="834"/>
        <v>2.1777815640738603E-4</v>
      </c>
      <c r="IK391" s="223">
        <f t="shared" ca="1" si="835"/>
        <v>-1.3317768997879535E-4</v>
      </c>
      <c r="IL391" s="223">
        <f t="shared" ca="1" si="836"/>
        <v>-4.1513447493131937E-4</v>
      </c>
      <c r="IM391" s="223">
        <f t="shared" ca="1" si="837"/>
        <v>-4.8201102276919789E-4</v>
      </c>
      <c r="IN391" s="223">
        <f t="shared" ca="1" si="838"/>
        <v>-2.9915874457734975E-4</v>
      </c>
      <c r="IO391" s="223">
        <f t="shared" ca="1" si="839"/>
        <v>3.8687005860466657E-5</v>
      </c>
      <c r="IP391" s="223">
        <f t="shared" ca="1" si="840"/>
        <v>3.5648910563521296E-4</v>
      </c>
      <c r="IQ391" s="223">
        <f t="shared" ca="1" si="841"/>
        <v>4.8959500213391122E-4</v>
      </c>
      <c r="IR391" s="223">
        <f t="shared" ca="1" si="842"/>
        <v>3.6904282996336234E-4</v>
      </c>
      <c r="IS391" s="223">
        <f t="shared" ca="1" si="843"/>
        <v>5.7290398197143175E-5</v>
      </c>
      <c r="IT391" s="223">
        <f t="shared" ca="1" si="844"/>
        <v>-2.8414405993093869E-4</v>
      </c>
      <c r="IU391" s="223">
        <f t="shared" ca="1" si="845"/>
        <v>-4.7836412013465814E-4</v>
      </c>
      <c r="IV391" s="223">
        <f t="shared" ca="1" si="846"/>
        <v>-4.2474480635548581E-4</v>
      </c>
      <c r="IW391" s="223">
        <f t="shared" ca="1" si="847"/>
        <v>-1.5106616438087598E-4</v>
      </c>
      <c r="IX391" s="223">
        <f t="shared" ca="1" si="848"/>
        <v>2.0087951735334273E-4</v>
      </c>
      <c r="IY391" s="223">
        <f t="shared" ca="1" si="849"/>
        <v>4.4874997326831872E-4</v>
      </c>
      <c r="IZ391" s="223">
        <f t="shared" ca="1" si="850"/>
        <v>4.641240780389992E-4</v>
      </c>
      <c r="JA391" s="223">
        <f t="shared" ca="1" si="851"/>
        <v>2.3903654258633261E-4</v>
      </c>
      <c r="JB391" s="223">
        <f t="shared" ca="1" si="852"/>
        <v>-1.0989528757838872E-4</v>
      </c>
    </row>
    <row r="392" spans="2:262">
      <c r="B392" s="230">
        <v>31</v>
      </c>
      <c r="C392" s="229">
        <f t="shared" si="853"/>
        <v>6.0546875000000021E-4</v>
      </c>
      <c r="D392" s="226">
        <f t="shared" ca="1" si="597"/>
        <v>24.382906788416133</v>
      </c>
      <c r="E392" s="225">
        <f ca="1">AK361</f>
        <v>0.38290678841613301</v>
      </c>
      <c r="F392" s="224">
        <v>31</v>
      </c>
      <c r="G392" s="223">
        <f t="shared" ca="1" si="854"/>
        <v>-3.2069391021119324E-3</v>
      </c>
      <c r="H392" s="223">
        <f t="shared" ca="1" si="598"/>
        <v>-3.7577933216173163E-3</v>
      </c>
      <c r="I392" s="223">
        <f t="shared" ca="1" si="599"/>
        <v>-2.2362026009197572E-3</v>
      </c>
      <c r="J392" s="223">
        <f t="shared" ca="1" si="600"/>
        <v>5.1866690040808152E-4</v>
      </c>
      <c r="K392" s="223">
        <f t="shared" ca="1" si="601"/>
        <v>2.987488580207821E-3</v>
      </c>
      <c r="L392" s="223">
        <f t="shared" ca="1" si="602"/>
        <v>3.8086928787245864E-3</v>
      </c>
      <c r="M392" s="223">
        <f t="shared" ca="1" si="603"/>
        <v>2.5293808343407934E-3</v>
      </c>
      <c r="N392" s="223">
        <f t="shared" ca="1" si="604"/>
        <v>-1.4489949683525228E-4</v>
      </c>
      <c r="O392" s="223">
        <f t="shared" ca="1" si="605"/>
        <v>-2.7392669101489265E-3</v>
      </c>
      <c r="P392" s="223">
        <f t="shared" ca="1" si="606"/>
        <v>-3.8229126413664239E-3</v>
      </c>
      <c r="Q392" s="223">
        <f t="shared" ca="1" si="607"/>
        <v>-2.7981997476269156E-3</v>
      </c>
      <c r="R392" s="223">
        <f t="shared" ca="1" si="608"/>
        <v>-2.3026336810222435E-4</v>
      </c>
      <c r="S392" s="223">
        <f t="shared" ca="1" si="609"/>
        <v>2.4646646023096836E-3</v>
      </c>
      <c r="T392" s="223">
        <f t="shared" ca="1" si="610"/>
        <v>3.8003156654552758E-3</v>
      </c>
      <c r="U392" s="223">
        <f t="shared" ca="1" si="611"/>
        <v>3.0400704676918082E-3</v>
      </c>
      <c r="V392" s="223">
        <f t="shared" ca="1" si="612"/>
        <v>6.0320867093011229E-4</v>
      </c>
      <c r="W392" s="223">
        <f t="shared" ca="1" si="613"/>
        <v>-2.1663262270274781E-3</v>
      </c>
      <c r="X392" s="223">
        <f t="shared" ca="1" si="614"/>
        <v>-3.7411195722219289E-3</v>
      </c>
      <c r="Y392" s="223">
        <f t="shared" ca="1" si="615"/>
        <v>-3.2526636472812649E-3</v>
      </c>
      <c r="Z392" s="223">
        <f t="shared" ca="1" si="616"/>
        <v>-9.7034474450954152E-4</v>
      </c>
      <c r="AA392" s="223">
        <f t="shared" ca="1" si="617"/>
        <v>1.8471249459446214E-3</v>
      </c>
      <c r="AB392" s="223">
        <f t="shared" ca="1" si="618"/>
        <v>3.6458944524040953E-3</v>
      </c>
      <c r="AC392" s="223">
        <f t="shared" ca="1" si="619"/>
        <v>3.4339318978605852E-3</v>
      </c>
      <c r="AD392" s="223">
        <f t="shared" ca="1" si="620"/>
        <v>1.3281358677549556E-3</v>
      </c>
      <c r="AE392" s="223">
        <f t="shared" ca="1" si="621"/>
        <v>-1.5101348418911106E-3</v>
      </c>
      <c r="AF392" s="223">
        <f t="shared" ca="1" si="622"/>
        <v>-3.5155573759609697E-3</v>
      </c>
      <c r="AG392" s="223">
        <f t="shared" ca="1" si="623"/>
        <v>-3.5821295070853848E-3</v>
      </c>
      <c r="AH392" s="223">
        <f t="shared" ca="1" si="624"/>
        <v>-1.6731363165609649E-3</v>
      </c>
      <c r="AI392" s="223">
        <f t="shared" ca="1" si="625"/>
        <v>1.1586013137865113E-3</v>
      </c>
      <c r="AJ392" s="223">
        <f t="shared" ca="1" si="626"/>
        <v>3.3513635601881918E-3</v>
      </c>
      <c r="AK392" s="223">
        <f t="shared" ca="1" si="627"/>
        <v>3.6958292509657749E-3</v>
      </c>
      <c r="AL392" s="223">
        <f t="shared" ca="1" si="628"/>
        <v>2.0020235480091449E-3</v>
      </c>
      <c r="AM392" s="223">
        <f t="shared" ca="1" si="629"/>
        <v>-7.9590982167423107E-4</v>
      </c>
      <c r="AN392" s="223">
        <f t="shared" ca="1" si="630"/>
        <v>-3.1548942812891227E-3</v>
      </c>
      <c r="AO392" s="223">
        <f t="shared" ca="1" si="631"/>
        <v>-3.7739361388135872E-3</v>
      </c>
      <c r="AP392" s="223">
        <f t="shared" ca="1" si="632"/>
        <v>-2.3116301982726009E-3</v>
      </c>
      <c r="AQ392" s="223">
        <f t="shared" ca="1" si="633"/>
        <v>4.2555328289067487E-4</v>
      </c>
      <c r="AR392" s="223">
        <f t="shared" ca="1" si="634"/>
        <v>2.9280416458205942E-3</v>
      </c>
      <c r="AS392" s="223">
        <f t="shared" ca="1" si="635"/>
        <v>3.8156979586012733E-3</v>
      </c>
      <c r="AT392" s="223">
        <f t="shared" ca="1" si="636"/>
        <v>2.5989745860610842E-3</v>
      </c>
      <c r="AU392" s="223">
        <f t="shared" ca="1" si="637"/>
        <v>-5.1098433361793571E-5</v>
      </c>
      <c r="AV392" s="223">
        <f t="shared" ca="1" si="638"/>
        <v>-2.6729903686724321E-3</v>
      </c>
      <c r="AW392" s="223">
        <f t="shared" ca="1" si="639"/>
        <v>-3.82071252117495E-3</v>
      </c>
      <c r="AX392" s="223">
        <f t="shared" ca="1" si="640"/>
        <v>-2.8612894278417806E-3</v>
      </c>
      <c r="AY392" s="223">
        <f t="shared" ca="1" si="641"/>
        <v>-3.2384852201360688E-4</v>
      </c>
      <c r="AZ392" s="223">
        <f t="shared" ca="1" si="642"/>
        <v>2.3921967330687837E-3</v>
      </c>
      <c r="BA392" s="223">
        <f t="shared" ca="1" si="643"/>
        <v>3.7889315335557926E-3</v>
      </c>
      <c r="BB392" s="223">
        <f t="shared" ca="1" si="644"/>
        <v>3.0960484882924435E-3</v>
      </c>
      <c r="BC392" s="223">
        <f t="shared" ca="1" si="645"/>
        <v>6.9567663908840611E-4</v>
      </c>
      <c r="BD392" s="223">
        <f t="shared" ca="1" si="646"/>
        <v>-2.0883649352179284E-3</v>
      </c>
      <c r="BE392" s="223">
        <f t="shared" ca="1" si="647"/>
        <v>-3.7206610640278218E-3</v>
      </c>
      <c r="BF392" s="223">
        <f t="shared" ca="1" si="648"/>
        <v>-3.3009909093285879E-3</v>
      </c>
      <c r="BG392" s="223">
        <f t="shared" ca="1" si="649"/>
        <v>-1.060805009833249E-3</v>
      </c>
      <c r="BH392" s="223">
        <f t="shared" ca="1" si="650"/>
        <v>1.7644210414245248E-3</v>
      </c>
      <c r="BI392" s="223">
        <f t="shared" ca="1" si="651"/>
        <v>3.6165585945330384E-3</v>
      </c>
      <c r="BJ392" s="223">
        <f t="shared" ca="1" si="652"/>
        <v>3.4741429834027103E-3</v>
      </c>
      <c r="BK392" s="223">
        <f t="shared" ca="1" si="653"/>
        <v>1.4157172484383922E-3</v>
      </c>
      <c r="BL392" s="223">
        <f t="shared" ca="1" si="654"/>
        <v>-1.4234848084715486E-3</v>
      </c>
      <c r="BM392" s="223">
        <f t="shared" ca="1" si="655"/>
        <v>-3.4776266887608705E-3</v>
      </c>
      <c r="BN392" s="223">
        <f t="shared" ca="1" si="656"/>
        <v>-3.6138371613869268E-3</v>
      </c>
      <c r="BO392" s="223">
        <f t="shared" ca="1" si="657"/>
        <v>-1.7569953560313031E-3</v>
      </c>
      <c r="BP392" s="223">
        <f t="shared" ca="1" si="658"/>
        <v>1.0688396386570409E-3</v>
      </c>
      <c r="BQ392" s="223">
        <f t="shared" ca="1" si="659"/>
        <v>3.3052033369118106E-3</v>
      </c>
      <c r="BR392" s="223">
        <f t="shared" ca="1" si="660"/>
        <v>3.7187281119826433E-3</v>
      </c>
      <c r="BS392" s="223">
        <f t="shared" ca="1" si="661"/>
        <v>2.0813526378742715E-3</v>
      </c>
      <c r="BT392" s="223">
        <f t="shared" ca="1" si="662"/>
        <v>-7.0390095883505848E-4</v>
      </c>
      <c r="BU392" s="223">
        <f t="shared" ca="1" si="663"/>
        <v>-3.1009490701203552E-3</v>
      </c>
      <c r="BV392" s="223">
        <f t="shared" ca="1" si="664"/>
        <v>-3.7878056779963964E-3</v>
      </c>
      <c r="BW392" s="223">
        <f t="shared" ca="1" si="665"/>
        <v>-2.3856653560314213E-3</v>
      </c>
      <c r="BX392" s="223">
        <f t="shared" ca="1" si="666"/>
        <v>3.3218332798811529E-4</v>
      </c>
      <c r="BY392" s="223">
        <f t="shared" ca="1" si="667"/>
        <v>2.8668309686324476E-3</v>
      </c>
      <c r="BZ392" s="223">
        <f t="shared" ca="1" si="668"/>
        <v>3.8204046047058348E-3</v>
      </c>
      <c r="CA392" s="223">
        <f t="shared" ca="1" si="669"/>
        <v>2.6670028126726483E-3</v>
      </c>
      <c r="CB392" s="223">
        <f t="shared" ca="1" si="670"/>
        <v>4.2733409897232244E-5</v>
      </c>
      <c r="CC392" s="223">
        <f t="shared" ca="1" si="671"/>
        <v>-2.6051037177473885E-3</v>
      </c>
      <c r="CD392" s="223">
        <f t="shared" ca="1" si="672"/>
        <v>-3.8162109466263611E-3</v>
      </c>
      <c r="CE392" s="223">
        <f t="shared" ca="1" si="673"/>
        <v>-2.9226555742957985E-3</v>
      </c>
      <c r="CF392" s="223">
        <f t="shared" ca="1" si="674"/>
        <v>-4.1723860168481114E-4</v>
      </c>
      <c r="CG392" s="223">
        <f t="shared" ca="1" si="675"/>
        <v>2.3182878939658706E-3</v>
      </c>
      <c r="CH392" s="223">
        <f t="shared" ca="1" si="676"/>
        <v>3.7752650909777677E-3</v>
      </c>
      <c r="CI392" s="223">
        <f t="shared" ca="1" si="677"/>
        <v>3.1501615650524404E-3</v>
      </c>
      <c r="CJ392" s="223">
        <f t="shared" ca="1" si="678"/>
        <v>7.8772555765234441E-4</v>
      </c>
      <c r="CK392" s="223">
        <f t="shared" ca="1" si="679"/>
        <v>-2.0091456904603863E-3</v>
      </c>
      <c r="CL392" s="223">
        <f t="shared" ca="1" si="680"/>
        <v>-3.6979613687332311E-3</v>
      </c>
      <c r="CM392" s="223">
        <f t="shared" ca="1" si="681"/>
        <v>-3.3473297778841304E-3</v>
      </c>
      <c r="CN392" s="223">
        <f t="shared" ca="1" si="682"/>
        <v>-1.1506262858850677E-3</v>
      </c>
      <c r="CO392" s="223">
        <f t="shared" ca="1" si="683"/>
        <v>1.6806543156450138E-3</v>
      </c>
      <c r="CP392" s="223">
        <f t="shared" ca="1" si="684"/>
        <v>3.5850442569964704E-3</v>
      </c>
      <c r="CQ392" s="223">
        <f t="shared" ca="1" si="685"/>
        <v>3.5122613751181965E-3</v>
      </c>
      <c r="CR392" s="223">
        <f t="shared" ca="1" si="686"/>
        <v>1.5024458539884594E-3</v>
      </c>
      <c r="CS392" s="223">
        <f t="shared" ca="1" si="687"/>
        <v>-1.3359773210308507E-3</v>
      </c>
      <c r="CT392" s="223">
        <f t="shared" ca="1" si="688"/>
        <v>-3.4376012092803107E-3</v>
      </c>
      <c r="CU392" s="223">
        <f t="shared" ca="1" si="689"/>
        <v>-3.6433679753125245E-3</v>
      </c>
      <c r="CV392" s="223">
        <f t="shared" ca="1" si="690"/>
        <v>-1.8397960471974437E-3</v>
      </c>
      <c r="CW392" s="223">
        <f t="shared" ca="1" si="691"/>
        <v>9.7843413449571863E-4</v>
      </c>
      <c r="CX392" s="223">
        <f t="shared" ca="1" si="692"/>
        <v>3.2570521827347855E-3</v>
      </c>
      <c r="CY392" s="223">
        <f t="shared" ca="1" si="693"/>
        <v>3.7393869502370474E-3</v>
      </c>
      <c r="CZ392" s="223">
        <f t="shared" ca="1" si="694"/>
        <v>2.1594279987371405E-3</v>
      </c>
      <c r="DA392" s="223">
        <f t="shared" ca="1" si="695"/>
        <v>-6.1146809237883569E-4</v>
      </c>
      <c r="DB392" s="223">
        <f t="shared" ca="1" si="696"/>
        <v>-3.0451359631837173E-3</v>
      </c>
      <c r="DC392" s="223">
        <f t="shared" ca="1" si="697"/>
        <v>-3.7993935846739589E-3</v>
      </c>
      <c r="DD392" s="223">
        <f t="shared" ca="1" si="698"/>
        <v>-2.4582634781855741E-3</v>
      </c>
      <c r="DE392" s="223">
        <f t="shared" ca="1" si="699"/>
        <v>2.3861327826993719E-4</v>
      </c>
      <c r="DF392" s="223">
        <f t="shared" ca="1" si="700"/>
        <v>2.8038934196665116E-3</v>
      </c>
      <c r="DG392" s="223">
        <f t="shared" ca="1" si="701"/>
        <v>3.8228099819306504E-3</v>
      </c>
      <c r="DH392" s="223">
        <f t="shared" ca="1" si="702"/>
        <v>2.7334245365155272E-3</v>
      </c>
      <c r="DI392" s="223">
        <f t="shared" ca="1" si="703"/>
        <v>1.3653951214804075E-4</v>
      </c>
      <c r="DJ392" s="223">
        <f t="shared" ca="1" si="704"/>
        <v>-2.5356478497538964E-3</v>
      </c>
      <c r="DK392" s="223">
        <f t="shared" ca="1" si="705"/>
        <v>-3.8094106293008428E-3</v>
      </c>
      <c r="DL392" s="223">
        <f t="shared" ca="1" si="706"/>
        <v>-2.9822612223170263E-3</v>
      </c>
      <c r="DM392" s="223">
        <f t="shared" ca="1" si="707"/>
        <v>-5.1037735242388956E-4</v>
      </c>
      <c r="DN392" s="223">
        <f t="shared" ca="1" si="708"/>
        <v>2.2429826049219989E-3</v>
      </c>
      <c r="DO392" s="223">
        <f t="shared" ca="1" si="709"/>
        <v>3.7593245698751862E-3</v>
      </c>
      <c r="DP392" s="223">
        <f t="shared" ca="1" si="710"/>
        <v>3.2023771022777628E-3</v>
      </c>
      <c r="DQ392" s="223">
        <f t="shared" ca="1" si="711"/>
        <v>8.7929997979530896E-4</v>
      </c>
      <c r="DR392" s="223">
        <f t="shared" ca="1" si="712"/>
        <v>-1.9287162114657304E-3</v>
      </c>
      <c r="DS392" s="223">
        <f t="shared" ca="1" si="713"/>
        <v>-3.6730341597857896E-3</v>
      </c>
      <c r="DT392" s="223">
        <f t="shared" ca="1" si="714"/>
        <v>-3.3916523401461974E-3</v>
      </c>
      <c r="DU392" s="223">
        <f t="shared" ca="1" si="715"/>
        <v>-1.2397544676869834E-3</v>
      </c>
      <c r="DV392" s="223">
        <f t="shared" ca="1" si="716"/>
        <v>1.5958752265494707E-3</v>
      </c>
      <c r="DW392" s="223">
        <f t="shared" ca="1" si="717"/>
        <v>3.5513704228529262E-3</v>
      </c>
      <c r="DX392" s="223">
        <f t="shared" ca="1" si="718"/>
        <v>3.5482641119132332E-3</v>
      </c>
      <c r="DY392" s="223">
        <f t="shared" ca="1" si="719"/>
        <v>1.5882694423361532E-3</v>
      </c>
      <c r="DZ392" s="223">
        <f t="shared" ca="1" si="720"/>
        <v>-1.2476650908074495E-3</v>
      </c>
      <c r="EA392" s="223">
        <f t="shared" ca="1" si="721"/>
        <v>-3.3955050473714575E-3</v>
      </c>
      <c r="EB392" s="223">
        <f t="shared" ca="1" si="722"/>
        <v>-3.6707041606040963E-3</v>
      </c>
      <c r="EC392" s="223">
        <f t="shared" ca="1" si="723"/>
        <v>-1.9214885140191817E-3</v>
      </c>
      <c r="ED392" s="223">
        <f t="shared" ca="1" si="724"/>
        <v>8.8743925819778473E-4</v>
      </c>
      <c r="EE392" s="223">
        <f t="shared" ca="1" si="725"/>
        <v>3.2069391021119064E-3</v>
      </c>
      <c r="EF392" s="223">
        <f t="shared" ca="1" si="726"/>
        <v>3.7577933216173184E-3</v>
      </c>
      <c r="EG392" s="223">
        <f t="shared" ca="1" si="727"/>
        <v>2.2362026009197841E-3</v>
      </c>
      <c r="EH392" s="223">
        <f t="shared" ca="1" si="728"/>
        <v>-5.1866690040802839E-4</v>
      </c>
      <c r="EI392" s="223">
        <f t="shared" ca="1" si="729"/>
        <v>-2.9874885802078093E-3</v>
      </c>
      <c r="EJ392" s="223">
        <f t="shared" ca="1" si="730"/>
        <v>-3.8086928787245894E-3</v>
      </c>
      <c r="EK392" s="223">
        <f t="shared" ca="1" si="731"/>
        <v>-2.5293808343407964E-3</v>
      </c>
      <c r="EL392" s="223">
        <f t="shared" ca="1" si="732"/>
        <v>1.4489949683522767E-4</v>
      </c>
      <c r="EM392" s="223">
        <f t="shared" ca="1" si="733"/>
        <v>2.7392669101488957E-3</v>
      </c>
      <c r="EN392" s="223">
        <f t="shared" ca="1" si="734"/>
        <v>3.8229126413664243E-3</v>
      </c>
      <c r="EO392" s="223">
        <f t="shared" ca="1" si="735"/>
        <v>2.7981997476269347E-3</v>
      </c>
      <c r="EP392" s="223">
        <f t="shared" ca="1" si="736"/>
        <v>2.3026336810227292E-4</v>
      </c>
      <c r="EQ392" s="223">
        <f t="shared" ca="1" si="737"/>
        <v>-2.4646646023096727E-3</v>
      </c>
      <c r="ER392" s="223">
        <f t="shared" ca="1" si="738"/>
        <v>-3.8003156654552715E-3</v>
      </c>
      <c r="ES392" s="223">
        <f t="shared" ca="1" si="739"/>
        <v>-3.0400704676918091E-3</v>
      </c>
      <c r="ET392" s="223">
        <f t="shared" ca="1" si="740"/>
        <v>-6.0320867093013322E-4</v>
      </c>
      <c r="EU392" s="223">
        <f t="shared" ca="1" si="741"/>
        <v>2.1663262270274438E-3</v>
      </c>
      <c r="EV392" s="223">
        <f t="shared" ca="1" si="742"/>
        <v>3.7411195722219272E-3</v>
      </c>
      <c r="EW392" s="223">
        <f t="shared" ca="1" si="743"/>
        <v>3.2526636472812796E-3</v>
      </c>
      <c r="EX392" s="223">
        <f t="shared" ca="1" si="744"/>
        <v>9.7034474450958847E-4</v>
      </c>
      <c r="EY392" s="223">
        <f t="shared" ca="1" si="745"/>
        <v>-1.8471249459446086E-3</v>
      </c>
      <c r="EZ392" s="223">
        <f t="shared" ca="1" si="746"/>
        <v>-3.6458944524040871E-3</v>
      </c>
      <c r="FA392" s="223">
        <f t="shared" ca="1" si="747"/>
        <v>-3.4339318978606091E-3</v>
      </c>
      <c r="FB392" s="223">
        <f t="shared" ca="1" si="748"/>
        <v>-1.3281358677549693E-3</v>
      </c>
      <c r="FC392" s="223">
        <f t="shared" ca="1" si="749"/>
        <v>1.5101348418910725E-3</v>
      </c>
      <c r="FD392" s="223">
        <f t="shared" ca="1" si="750"/>
        <v>3.5155573759609697E-3</v>
      </c>
      <c r="FE392" s="223">
        <f t="shared" ca="1" si="751"/>
        <v>3.5821295070853944E-3</v>
      </c>
      <c r="FF392" s="223">
        <f t="shared" ca="1" si="752"/>
        <v>1.6731363165610027E-3</v>
      </c>
      <c r="FG392" s="223">
        <f t="shared" ca="1" si="753"/>
        <v>-1.1586013137864974E-3</v>
      </c>
      <c r="FH392" s="223">
        <f t="shared" ca="1" si="754"/>
        <v>-3.3513635601881784E-3</v>
      </c>
      <c r="FI392" s="223">
        <f t="shared" ca="1" si="755"/>
        <v>-3.6958292509657893E-3</v>
      </c>
      <c r="FJ392" s="223">
        <f t="shared" ca="1" si="756"/>
        <v>-2.0020235480091575E-3</v>
      </c>
      <c r="FK392" s="223">
        <f t="shared" ca="1" si="757"/>
        <v>7.9590982167420353E-4</v>
      </c>
      <c r="FL392" s="223">
        <f t="shared" ca="1" si="758"/>
        <v>3.1548942812890919E-3</v>
      </c>
      <c r="FM392" s="223">
        <f t="shared" ca="1" si="759"/>
        <v>3.773936138813589E-3</v>
      </c>
      <c r="FN392" s="223">
        <f t="shared" ca="1" si="760"/>
        <v>2.3116301982726338E-3</v>
      </c>
      <c r="FO392" s="223">
        <f t="shared" ca="1" si="761"/>
        <v>-4.255532828906739E-4</v>
      </c>
      <c r="FP392" s="223">
        <f t="shared" ca="1" si="762"/>
        <v>-2.928041645820576E-3</v>
      </c>
      <c r="FQ392" s="223">
        <f t="shared" ca="1" si="763"/>
        <v>-3.8156979586012759E-3</v>
      </c>
      <c r="FR392" s="223">
        <f t="shared" ca="1" si="764"/>
        <v>-2.598974586061095E-3</v>
      </c>
      <c r="FS392" s="223">
        <f t="shared" ca="1" si="765"/>
        <v>5.1098433361819809E-5</v>
      </c>
      <c r="FT392" s="223">
        <f t="shared" ca="1" si="766"/>
        <v>2.6729903686723926E-3</v>
      </c>
      <c r="FU392" s="223">
        <f t="shared" ca="1" si="767"/>
        <v>3.8207125211749487E-3</v>
      </c>
      <c r="FV392" s="223">
        <f t="shared" ca="1" si="768"/>
        <v>2.8612894278417628E-3</v>
      </c>
      <c r="FW392" s="223">
        <f t="shared" ca="1" si="769"/>
        <v>3.2384852201366185E-4</v>
      </c>
      <c r="FX392" s="223">
        <f t="shared" ca="1" si="770"/>
        <v>-2.392196733068762E-3</v>
      </c>
      <c r="FY392" s="223">
        <f t="shared" ca="1" si="771"/>
        <v>-3.7889315335557922E-3</v>
      </c>
      <c r="FZ392" s="223">
        <f t="shared" ca="1" si="772"/>
        <v>-3.0960484882924764E-3</v>
      </c>
      <c r="GA392" s="223">
        <f t="shared" ca="1" si="773"/>
        <v>-6.9567663908843365E-4</v>
      </c>
      <c r="GB392" s="223">
        <f t="shared" ca="1" si="774"/>
        <v>2.0883649352179275E-3</v>
      </c>
      <c r="GC392" s="223">
        <f t="shared" ca="1" si="775"/>
        <v>3.7206610640278096E-3</v>
      </c>
      <c r="GD392" s="223">
        <f t="shared" ca="1" si="776"/>
        <v>3.3009909093286017E-3</v>
      </c>
      <c r="GE392" s="223">
        <f t="shared" ca="1" si="777"/>
        <v>1.0608050098332503E-3</v>
      </c>
      <c r="GF392" s="223">
        <f t="shared" ca="1" si="778"/>
        <v>-1.7644210414244515E-3</v>
      </c>
      <c r="GG392" s="223">
        <f t="shared" ca="1" si="779"/>
        <v>-3.6165585945330298E-3</v>
      </c>
      <c r="GH392" s="223">
        <f t="shared" ca="1" si="780"/>
        <v>-3.4741429834027112E-3</v>
      </c>
      <c r="GI392" s="223">
        <f t="shared" ca="1" si="781"/>
        <v>-1.4157172484384687E-3</v>
      </c>
      <c r="GJ392" s="223">
        <f t="shared" ca="1" si="782"/>
        <v>1.4234848084714972E-3</v>
      </c>
      <c r="GK392" s="223">
        <f t="shared" ca="1" si="783"/>
        <v>3.4776266887608701E-3</v>
      </c>
      <c r="GL392" s="223">
        <f t="shared" ca="1" si="784"/>
        <v>3.6138371613869185E-3</v>
      </c>
      <c r="GM392" s="223">
        <f t="shared" ca="1" si="785"/>
        <v>1.7569953560313523E-3</v>
      </c>
      <c r="GN392" s="223">
        <f t="shared" ca="1" si="786"/>
        <v>-1.0688396386570138E-3</v>
      </c>
      <c r="GO392" s="223">
        <f t="shared" ca="1" si="787"/>
        <v>-3.3052033369118236E-3</v>
      </c>
      <c r="GP392" s="223">
        <f t="shared" ca="1" si="788"/>
        <v>-3.7187281119826559E-3</v>
      </c>
      <c r="GQ392" s="223">
        <f t="shared" ca="1" si="789"/>
        <v>-2.081352637874294E-3</v>
      </c>
      <c r="GR392" s="223">
        <f t="shared" ca="1" si="790"/>
        <v>7.0390095883508428E-4</v>
      </c>
      <c r="GS392" s="223">
        <f t="shared" ca="1" si="791"/>
        <v>3.1009490701203232E-3</v>
      </c>
      <c r="GT392" s="223">
        <f t="shared" ca="1" si="792"/>
        <v>3.7878056779963999E-3</v>
      </c>
      <c r="GU392" s="223">
        <f t="shared" ca="1" si="793"/>
        <v>2.3856653560314226E-3</v>
      </c>
      <c r="GV392" s="223">
        <f t="shared" ca="1" si="794"/>
        <v>-3.3218332798806021E-4</v>
      </c>
      <c r="GW392" s="223">
        <f t="shared" ca="1" si="795"/>
        <v>-2.8668309686324289E-3</v>
      </c>
      <c r="GX392" s="223">
        <f t="shared" ca="1" si="796"/>
        <v>-3.8204046047058348E-3</v>
      </c>
      <c r="GY392" s="223">
        <f t="shared" ca="1" si="797"/>
        <v>-2.6670028126727073E-3</v>
      </c>
      <c r="GZ392" s="223">
        <f t="shared" ca="1" si="798"/>
        <v>-4.2733409897260217E-5</v>
      </c>
      <c r="HA392" s="223">
        <f t="shared" ca="1" si="799"/>
        <v>2.6051037177473881E-3</v>
      </c>
      <c r="HB392" s="223">
        <f t="shared" ca="1" si="800"/>
        <v>3.8162109466263563E-3</v>
      </c>
      <c r="HC392" s="223">
        <f t="shared" ca="1" si="801"/>
        <v>2.9226555742958337E-3</v>
      </c>
      <c r="HD392" s="223">
        <f t="shared" ca="1" si="802"/>
        <v>4.1723860168481211E-4</v>
      </c>
      <c r="HE392" s="223">
        <f t="shared" ca="1" si="803"/>
        <v>-2.3182878939658909E-3</v>
      </c>
      <c r="HF392" s="223">
        <f t="shared" ca="1" si="804"/>
        <v>-3.7752650909777591E-3</v>
      </c>
      <c r="HG392" s="223">
        <f t="shared" ca="1" si="805"/>
        <v>-3.1501615650524409E-3</v>
      </c>
      <c r="HH392" s="223">
        <f t="shared" ca="1" si="806"/>
        <v>-7.8772555765231893E-4</v>
      </c>
      <c r="HI392" s="223">
        <f t="shared" ca="1" si="807"/>
        <v>2.0091456904603395E-3</v>
      </c>
      <c r="HJ392" s="223">
        <f t="shared" ca="1" si="808"/>
        <v>3.6979613687332241E-3</v>
      </c>
      <c r="HK392" s="223">
        <f t="shared" ca="1" si="809"/>
        <v>3.3473297778841178E-3</v>
      </c>
      <c r="HL392" s="223">
        <f t="shared" ca="1" si="810"/>
        <v>1.1506262858851464E-3</v>
      </c>
      <c r="HM392" s="223">
        <f t="shared" ca="1" si="811"/>
        <v>-1.6806543156449886E-3</v>
      </c>
      <c r="HN392" s="223">
        <f t="shared" ca="1" si="812"/>
        <v>-3.5850442569964796E-3</v>
      </c>
      <c r="HO392" s="223">
        <f t="shared" ca="1" si="813"/>
        <v>-3.5122613751182286E-3</v>
      </c>
      <c r="HP392" s="223">
        <f t="shared" ca="1" si="814"/>
        <v>-1.5024458539884854E-3</v>
      </c>
      <c r="HQ392" s="223">
        <f t="shared" ca="1" si="815"/>
        <v>1.3359773210308752E-3</v>
      </c>
      <c r="HR392" s="223">
        <f t="shared" ca="1" si="816"/>
        <v>3.4376012092802747E-3</v>
      </c>
      <c r="HS392" s="223">
        <f t="shared" ca="1" si="817"/>
        <v>3.6433679753125332E-3</v>
      </c>
      <c r="HT392" s="223">
        <f t="shared" ca="1" si="818"/>
        <v>1.8397960471974687E-3</v>
      </c>
      <c r="HU392" s="223">
        <f t="shared" ca="1" si="819"/>
        <v>-9.7843413449563883E-4</v>
      </c>
      <c r="HV392" s="223">
        <f t="shared" ca="1" si="820"/>
        <v>-3.2570521827347712E-3</v>
      </c>
      <c r="HW392" s="223">
        <f t="shared" ca="1" si="821"/>
        <v>-3.739386950237053E-3</v>
      </c>
      <c r="HX392" s="223">
        <f t="shared" ca="1" si="822"/>
        <v>-2.1594279987372086E-3</v>
      </c>
      <c r="HY392" s="223">
        <f t="shared" ca="1" si="823"/>
        <v>6.1146809237880794E-4</v>
      </c>
      <c r="HZ392" s="223">
        <f t="shared" ca="1" si="824"/>
        <v>3.0451359631837004E-3</v>
      </c>
      <c r="IA392" s="223">
        <f t="shared" ca="1" si="825"/>
        <v>3.7993935846739558E-3</v>
      </c>
      <c r="IB392" s="223">
        <f t="shared" ca="1" si="826"/>
        <v>2.4582634781855949E-3</v>
      </c>
      <c r="IC392" s="223">
        <f t="shared" ca="1" si="827"/>
        <v>-2.3861327826990922E-4</v>
      </c>
      <c r="ID392" s="223">
        <f t="shared" ca="1" si="828"/>
        <v>-2.803893419666529E-3</v>
      </c>
      <c r="IE392" s="223">
        <f t="shared" ca="1" si="829"/>
        <v>-2.8570119844570146E-4</v>
      </c>
      <c r="IF392" s="223">
        <f t="shared" ca="1" si="830"/>
        <v>-2.7334245365155468E-3</v>
      </c>
      <c r="IG392" s="223">
        <f t="shared" ca="1" si="831"/>
        <v>-1.3653951214801462E-4</v>
      </c>
      <c r="IH392" s="223">
        <f t="shared" ca="1" si="832"/>
        <v>2.5356478497538353E-3</v>
      </c>
      <c r="II392" s="223">
        <f t="shared" ca="1" si="833"/>
        <v>3.8094106293008407E-3</v>
      </c>
      <c r="IJ392" s="223">
        <f t="shared" ca="1" si="834"/>
        <v>2.9822612223170094E-3</v>
      </c>
      <c r="IK392" s="223">
        <f t="shared" ca="1" si="835"/>
        <v>5.1037735242397131E-4</v>
      </c>
      <c r="IL392" s="223">
        <f t="shared" ca="1" si="836"/>
        <v>-2.2429826049219764E-3</v>
      </c>
      <c r="IM392" s="223">
        <f t="shared" ca="1" si="837"/>
        <v>-3.759324569875191E-3</v>
      </c>
      <c r="IN392" s="223">
        <f t="shared" ca="1" si="838"/>
        <v>-3.2023771022778079E-3</v>
      </c>
      <c r="IO392" s="223">
        <f t="shared" ca="1" si="839"/>
        <v>-8.7929997979533617E-4</v>
      </c>
      <c r="IP392" s="223">
        <f t="shared" ca="1" si="840"/>
        <v>1.9287162114657063E-3</v>
      </c>
      <c r="IQ392" s="223">
        <f t="shared" ca="1" si="841"/>
        <v>3.6730341597857675E-3</v>
      </c>
      <c r="IR392" s="223">
        <f t="shared" ca="1" si="842"/>
        <v>3.39165234014621E-3</v>
      </c>
      <c r="IS392" s="223">
        <f t="shared" ca="1" si="843"/>
        <v>1.2397544676870098E-3</v>
      </c>
      <c r="IT392" s="223">
        <f t="shared" ca="1" si="844"/>
        <v>-1.5958752265494945E-3</v>
      </c>
      <c r="IU392" s="223">
        <f t="shared" ca="1" si="845"/>
        <v>-3.5513704228529158E-3</v>
      </c>
      <c r="IV392" s="223">
        <f t="shared" ca="1" si="846"/>
        <v>-3.5482641119132441E-3</v>
      </c>
      <c r="IW392" s="223">
        <f t="shared" ca="1" si="847"/>
        <v>-1.5882694423361289E-3</v>
      </c>
      <c r="IX392" s="223">
        <f t="shared" ca="1" si="848"/>
        <v>1.2476650908073714E-3</v>
      </c>
      <c r="IY392" s="223">
        <f t="shared" ca="1" si="849"/>
        <v>3.3955050473714445E-3</v>
      </c>
      <c r="IZ392" s="223">
        <f t="shared" ca="1" si="850"/>
        <v>3.6707041606040889E-3</v>
      </c>
      <c r="JA392" s="223">
        <f t="shared" ca="1" si="851"/>
        <v>1.921488514019253E-3</v>
      </c>
      <c r="JB392" s="223">
        <f t="shared" ca="1" si="852"/>
        <v>-8.874392581977574E-4</v>
      </c>
    </row>
    <row r="393" spans="2:262">
      <c r="B393" s="230">
        <v>32</v>
      </c>
      <c r="C393" s="229">
        <f t="shared" si="853"/>
        <v>6.2500000000000023E-4</v>
      </c>
      <c r="D393" s="226">
        <f t="shared" ca="1" si="597"/>
        <v>24.381417651956067</v>
      </c>
      <c r="E393" s="225">
        <f ca="1">AL361</f>
        <v>0.3814176519560657</v>
      </c>
      <c r="F393" s="224">
        <v>32</v>
      </c>
      <c r="G393" s="223">
        <f t="shared" ca="1" si="854"/>
        <v>-7.2733094103937315E-4</v>
      </c>
      <c r="H393" s="223">
        <f t="shared" ca="1" si="598"/>
        <v>-8.5703842205356003E-4</v>
      </c>
      <c r="I393" s="223">
        <f t="shared" ca="1" si="599"/>
        <v>-4.8470441890360823E-4</v>
      </c>
      <c r="J393" s="223">
        <f t="shared" ca="1" si="600"/>
        <v>1.7156285909790728E-4</v>
      </c>
      <c r="K393" s="223">
        <f t="shared" ca="1" si="601"/>
        <v>7.2733094103937315E-4</v>
      </c>
      <c r="L393" s="223">
        <f t="shared" ca="1" si="602"/>
        <v>8.5703842205356003E-4</v>
      </c>
      <c r="M393" s="223">
        <f t="shared" ca="1" si="603"/>
        <v>4.8470441890360839E-4</v>
      </c>
      <c r="N393" s="223">
        <f t="shared" ca="1" si="604"/>
        <v>-1.7156285909790717E-4</v>
      </c>
      <c r="O393" s="223">
        <f t="shared" ca="1" si="605"/>
        <v>-7.2733094103937304E-4</v>
      </c>
      <c r="P393" s="223">
        <f t="shared" ca="1" si="606"/>
        <v>-8.5703842205356003E-4</v>
      </c>
      <c r="Q393" s="223">
        <f t="shared" ca="1" si="607"/>
        <v>-4.8470441890360904E-4</v>
      </c>
      <c r="R393" s="223">
        <f t="shared" ca="1" si="608"/>
        <v>1.7156285909790707E-4</v>
      </c>
      <c r="S393" s="223">
        <f t="shared" ca="1" si="609"/>
        <v>7.2733094103937337E-4</v>
      </c>
      <c r="T393" s="223">
        <f t="shared" ca="1" si="610"/>
        <v>8.5703842205356014E-4</v>
      </c>
      <c r="U393" s="223">
        <f t="shared" ca="1" si="611"/>
        <v>4.8470441890360915E-4</v>
      </c>
      <c r="V393" s="223">
        <f t="shared" ca="1" si="612"/>
        <v>-1.7156285909790698E-4</v>
      </c>
      <c r="W393" s="223">
        <f t="shared" ca="1" si="613"/>
        <v>-7.2733094103937326E-4</v>
      </c>
      <c r="X393" s="223">
        <f t="shared" ca="1" si="614"/>
        <v>-8.5703842205356014E-4</v>
      </c>
      <c r="Y393" s="223">
        <f t="shared" ca="1" si="615"/>
        <v>-4.8470441890360926E-4</v>
      </c>
      <c r="Z393" s="223">
        <f t="shared" ca="1" si="616"/>
        <v>1.7156285909790688E-4</v>
      </c>
      <c r="AA393" s="223">
        <f t="shared" ca="1" si="617"/>
        <v>7.2733094103937326E-4</v>
      </c>
      <c r="AB393" s="223">
        <f t="shared" ca="1" si="618"/>
        <v>8.5703842205356047E-4</v>
      </c>
      <c r="AC393" s="223">
        <f t="shared" ca="1" si="619"/>
        <v>4.8470441890360931E-4</v>
      </c>
      <c r="AD393" s="223">
        <f t="shared" ca="1" si="620"/>
        <v>-1.7156285909790677E-4</v>
      </c>
      <c r="AE393" s="223">
        <f t="shared" ca="1" si="621"/>
        <v>-7.2733094103937315E-4</v>
      </c>
      <c r="AF393" s="223">
        <f t="shared" ca="1" si="622"/>
        <v>-8.5703842205355981E-4</v>
      </c>
      <c r="AG393" s="223">
        <f t="shared" ca="1" si="623"/>
        <v>-4.8470441890360931E-4</v>
      </c>
      <c r="AH393" s="223">
        <f t="shared" ca="1" si="624"/>
        <v>1.7156285909790666E-4</v>
      </c>
      <c r="AI393" s="223">
        <f t="shared" ca="1" si="625"/>
        <v>7.2733094103937315E-4</v>
      </c>
      <c r="AJ393" s="223">
        <f t="shared" ca="1" si="626"/>
        <v>8.5703842205356047E-4</v>
      </c>
      <c r="AK393" s="223">
        <f t="shared" ca="1" si="627"/>
        <v>4.8470441890360942E-4</v>
      </c>
      <c r="AL393" s="223">
        <f t="shared" ca="1" si="628"/>
        <v>-1.7156285909790655E-4</v>
      </c>
      <c r="AM393" s="223">
        <f t="shared" ca="1" si="629"/>
        <v>-7.2733094103937315E-4</v>
      </c>
      <c r="AN393" s="223">
        <f t="shared" ca="1" si="630"/>
        <v>-8.5703842205355992E-4</v>
      </c>
      <c r="AO393" s="223">
        <f t="shared" ca="1" si="631"/>
        <v>-4.8470441890360958E-4</v>
      </c>
      <c r="AP393" s="223">
        <f t="shared" ca="1" si="632"/>
        <v>1.7156285909790644E-4</v>
      </c>
      <c r="AQ393" s="223">
        <f t="shared" ca="1" si="633"/>
        <v>7.2733094103937304E-4</v>
      </c>
      <c r="AR393" s="223">
        <f t="shared" ca="1" si="634"/>
        <v>8.5703842205356057E-4</v>
      </c>
      <c r="AS393" s="223">
        <f t="shared" ca="1" si="635"/>
        <v>4.8470441890360969E-4</v>
      </c>
      <c r="AT393" s="223">
        <f t="shared" ca="1" si="636"/>
        <v>-1.7156285909790633E-4</v>
      </c>
      <c r="AU393" s="223">
        <f t="shared" ca="1" si="637"/>
        <v>-7.2733094103937131E-4</v>
      </c>
      <c r="AV393" s="223">
        <f t="shared" ca="1" si="638"/>
        <v>-8.5703842205355992E-4</v>
      </c>
      <c r="AW393" s="223">
        <f t="shared" ca="1" si="639"/>
        <v>-4.847044189036098E-4</v>
      </c>
      <c r="AX393" s="223">
        <f t="shared" ca="1" si="640"/>
        <v>1.7156285909790319E-4</v>
      </c>
      <c r="AY393" s="223">
        <f t="shared" ca="1" si="641"/>
        <v>7.2733094103937283E-4</v>
      </c>
      <c r="AZ393" s="223">
        <f t="shared" ca="1" si="642"/>
        <v>8.5703842205356057E-4</v>
      </c>
      <c r="BA393" s="223">
        <f t="shared" ca="1" si="643"/>
        <v>4.847044189036073E-4</v>
      </c>
      <c r="BB393" s="223">
        <f t="shared" ca="1" si="644"/>
        <v>-1.7156285909790614E-4</v>
      </c>
      <c r="BC393" s="223">
        <f t="shared" ca="1" si="645"/>
        <v>-7.2733094103937109E-4</v>
      </c>
      <c r="BD393" s="223">
        <f t="shared" ca="1" si="646"/>
        <v>-8.5703842205356003E-4</v>
      </c>
      <c r="BE393" s="223">
        <f t="shared" ca="1" si="647"/>
        <v>-4.8470441890360991E-4</v>
      </c>
      <c r="BF393" s="223">
        <f t="shared" ca="1" si="648"/>
        <v>1.7156285909790907E-4</v>
      </c>
      <c r="BG393" s="223">
        <f t="shared" ca="1" si="649"/>
        <v>7.2733094103937272E-4</v>
      </c>
      <c r="BH393" s="223">
        <f t="shared" ca="1" si="650"/>
        <v>8.5703842205356057E-4</v>
      </c>
      <c r="BI393" s="223">
        <f t="shared" ca="1" si="651"/>
        <v>4.8470441890360747E-4</v>
      </c>
      <c r="BJ393" s="223">
        <f t="shared" ca="1" si="652"/>
        <v>-1.7156285909790593E-4</v>
      </c>
      <c r="BK393" s="223">
        <f t="shared" ca="1" si="653"/>
        <v>-7.2733094103937098E-4</v>
      </c>
      <c r="BL393" s="223">
        <f t="shared" ca="1" si="654"/>
        <v>-8.5703842205356003E-4</v>
      </c>
      <c r="BM393" s="223">
        <f t="shared" ca="1" si="655"/>
        <v>-4.8470441890361018E-4</v>
      </c>
      <c r="BN393" s="223">
        <f t="shared" ca="1" si="656"/>
        <v>1.7156285909790278E-4</v>
      </c>
      <c r="BO393" s="223">
        <f t="shared" ca="1" si="657"/>
        <v>7.2733094103937272E-4</v>
      </c>
      <c r="BP393" s="223">
        <f t="shared" ca="1" si="658"/>
        <v>8.5703842205356068E-4</v>
      </c>
      <c r="BQ393" s="223">
        <f t="shared" ca="1" si="659"/>
        <v>4.8470441890360763E-4</v>
      </c>
      <c r="BR393" s="223">
        <f t="shared" ca="1" si="660"/>
        <v>-1.7156285909790571E-4</v>
      </c>
      <c r="BS393" s="223">
        <f t="shared" ca="1" si="661"/>
        <v>-7.2733094103937088E-4</v>
      </c>
      <c r="BT393" s="223">
        <f t="shared" ca="1" si="662"/>
        <v>-8.5703842205356003E-4</v>
      </c>
      <c r="BU393" s="223">
        <f t="shared" ca="1" si="663"/>
        <v>-4.8470441890361023E-4</v>
      </c>
      <c r="BV393" s="223">
        <f t="shared" ca="1" si="664"/>
        <v>1.7156285909790864E-4</v>
      </c>
      <c r="BW393" s="223">
        <f t="shared" ca="1" si="665"/>
        <v>7.2733094103937261E-4</v>
      </c>
      <c r="BX393" s="223">
        <f t="shared" ca="1" si="666"/>
        <v>8.5703842205356068E-4</v>
      </c>
      <c r="BY393" s="223">
        <f t="shared" ca="1" si="667"/>
        <v>4.8470441890360774E-4</v>
      </c>
      <c r="BZ393" s="223">
        <f t="shared" ca="1" si="668"/>
        <v>-1.7156285909790549E-4</v>
      </c>
      <c r="CA393" s="223">
        <f t="shared" ca="1" si="669"/>
        <v>-7.2733094103937077E-4</v>
      </c>
      <c r="CB393" s="223">
        <f t="shared" ca="1" si="670"/>
        <v>-8.5703842205356014E-4</v>
      </c>
      <c r="CC393" s="223">
        <f t="shared" ca="1" si="671"/>
        <v>-4.8470441890361045E-4</v>
      </c>
      <c r="CD393" s="223">
        <f t="shared" ca="1" si="672"/>
        <v>1.7156285909790235E-4</v>
      </c>
      <c r="CE393" s="223">
        <f t="shared" ca="1" si="673"/>
        <v>7.2733094103937239E-4</v>
      </c>
      <c r="CF393" s="223">
        <f t="shared" ca="1" si="674"/>
        <v>8.5703842205356079E-4</v>
      </c>
      <c r="CG393" s="223">
        <f t="shared" ca="1" si="675"/>
        <v>4.8470441890360795E-4</v>
      </c>
      <c r="CH393" s="223">
        <f t="shared" ca="1" si="676"/>
        <v>-1.715628590979053E-4</v>
      </c>
      <c r="CI393" s="223">
        <f t="shared" ca="1" si="677"/>
        <v>-7.2733094103937066E-4</v>
      </c>
      <c r="CJ393" s="223">
        <f t="shared" ca="1" si="678"/>
        <v>-8.5703842205356133E-4</v>
      </c>
      <c r="CK393" s="223">
        <f t="shared" ca="1" si="679"/>
        <v>-4.8470441890360552E-4</v>
      </c>
      <c r="CL393" s="223">
        <f t="shared" ca="1" si="680"/>
        <v>1.7156285909790823E-4</v>
      </c>
      <c r="CM393" s="223">
        <f t="shared" ca="1" si="681"/>
        <v>7.2733094103937228E-4</v>
      </c>
      <c r="CN393" s="223">
        <f t="shared" ca="1" si="682"/>
        <v>8.5703842205356079E-4</v>
      </c>
      <c r="CO393" s="223">
        <f t="shared" ca="1" si="683"/>
        <v>4.8470441890361332E-4</v>
      </c>
      <c r="CP393" s="223">
        <f t="shared" ca="1" si="684"/>
        <v>-1.7156285909789899E-4</v>
      </c>
      <c r="CQ393" s="223">
        <f t="shared" ca="1" si="685"/>
        <v>-7.2733094103937391E-4</v>
      </c>
      <c r="CR393" s="223">
        <f t="shared" ca="1" si="686"/>
        <v>-8.5703842205356025E-4</v>
      </c>
      <c r="CS393" s="223">
        <f t="shared" ca="1" si="687"/>
        <v>-4.8470441890361083E-4</v>
      </c>
      <c r="CT393" s="223">
        <f t="shared" ca="1" si="688"/>
        <v>1.7156285909790194E-4</v>
      </c>
      <c r="CU393" s="223">
        <f t="shared" ca="1" si="689"/>
        <v>7.2733094103936882E-4</v>
      </c>
      <c r="CV393" s="223">
        <f t="shared" ca="1" si="690"/>
        <v>8.570384220535596E-4</v>
      </c>
      <c r="CW393" s="223">
        <f t="shared" ca="1" si="691"/>
        <v>4.8470441890360839E-4</v>
      </c>
      <c r="CX393" s="223">
        <f t="shared" ca="1" si="692"/>
        <v>-1.7156285909790487E-4</v>
      </c>
      <c r="CY393" s="223">
        <f t="shared" ca="1" si="693"/>
        <v>-7.2733094103937044E-4</v>
      </c>
      <c r="CZ393" s="223">
        <f t="shared" ca="1" si="694"/>
        <v>-8.5703842205356144E-4</v>
      </c>
      <c r="DA393" s="223">
        <f t="shared" ca="1" si="695"/>
        <v>-4.8470441890360579E-4</v>
      </c>
      <c r="DB393" s="223">
        <f t="shared" ca="1" si="696"/>
        <v>1.715628590979078E-4</v>
      </c>
      <c r="DC393" s="223">
        <f t="shared" ca="1" si="697"/>
        <v>7.2733094103937207E-4</v>
      </c>
      <c r="DD393" s="223">
        <f t="shared" ca="1" si="698"/>
        <v>8.570384220535609E-4</v>
      </c>
      <c r="DE393" s="223">
        <f t="shared" ca="1" si="699"/>
        <v>4.847044189036137E-4</v>
      </c>
      <c r="DF393" s="223">
        <f t="shared" ca="1" si="700"/>
        <v>-1.7156285909791075E-4</v>
      </c>
      <c r="DG393" s="223">
        <f t="shared" ca="1" si="701"/>
        <v>-7.2733094103937369E-4</v>
      </c>
      <c r="DH393" s="223">
        <f t="shared" ca="1" si="702"/>
        <v>-8.5703842205356025E-4</v>
      </c>
      <c r="DI393" s="223">
        <f t="shared" ca="1" si="703"/>
        <v>-4.847044189036111E-4</v>
      </c>
      <c r="DJ393" s="223">
        <f t="shared" ca="1" si="704"/>
        <v>1.7156285909790151E-4</v>
      </c>
      <c r="DK393" s="223">
        <f t="shared" ca="1" si="705"/>
        <v>7.2733094103936849E-4</v>
      </c>
      <c r="DL393" s="223">
        <f t="shared" ca="1" si="706"/>
        <v>8.5703842205355971E-4</v>
      </c>
      <c r="DM393" s="223">
        <f t="shared" ca="1" si="707"/>
        <v>4.8470441890360866E-4</v>
      </c>
      <c r="DN393" s="223">
        <f t="shared" ca="1" si="708"/>
        <v>-1.7156285909790446E-4</v>
      </c>
      <c r="DO393" s="223">
        <f t="shared" ca="1" si="709"/>
        <v>-7.2733094103937012E-4</v>
      </c>
      <c r="DP393" s="223">
        <f t="shared" ca="1" si="710"/>
        <v>-8.5703842205356155E-4</v>
      </c>
      <c r="DQ393" s="223">
        <f t="shared" ca="1" si="711"/>
        <v>-4.8470441890360617E-4</v>
      </c>
      <c r="DR393" s="223">
        <f t="shared" ca="1" si="712"/>
        <v>1.7156285909790739E-4</v>
      </c>
      <c r="DS393" s="223">
        <f t="shared" ca="1" si="713"/>
        <v>7.2733094103937185E-4</v>
      </c>
      <c r="DT393" s="223">
        <f t="shared" ca="1" si="714"/>
        <v>8.5703842205356101E-4</v>
      </c>
      <c r="DU393" s="223">
        <f t="shared" ca="1" si="715"/>
        <v>4.8470441890361397E-4</v>
      </c>
      <c r="DV393" s="223">
        <f t="shared" ca="1" si="716"/>
        <v>-1.7156285909789815E-4</v>
      </c>
      <c r="DW393" s="223">
        <f t="shared" ca="1" si="717"/>
        <v>-7.2733094103937348E-4</v>
      </c>
      <c r="DX393" s="223">
        <f t="shared" ca="1" si="718"/>
        <v>-8.5703842205356036E-4</v>
      </c>
      <c r="DY393" s="223">
        <f t="shared" ca="1" si="719"/>
        <v>-4.8470441890361153E-4</v>
      </c>
      <c r="DZ393" s="223">
        <f t="shared" ca="1" si="720"/>
        <v>1.715628590979011E-4</v>
      </c>
      <c r="EA393" s="223">
        <f t="shared" ca="1" si="721"/>
        <v>7.2733094103936838E-4</v>
      </c>
      <c r="EB393" s="223">
        <f t="shared" ca="1" si="722"/>
        <v>8.5703842205355981E-4</v>
      </c>
      <c r="EC393" s="223">
        <f t="shared" ca="1" si="723"/>
        <v>4.8470441890360904E-4</v>
      </c>
      <c r="ED393" s="223">
        <f t="shared" ca="1" si="724"/>
        <v>-1.7156285909790403E-4</v>
      </c>
      <c r="EE393" s="223">
        <f t="shared" ca="1" si="725"/>
        <v>-7.273309410393699E-4</v>
      </c>
      <c r="EF393" s="223">
        <f t="shared" ca="1" si="726"/>
        <v>-8.5703842205356166E-4</v>
      </c>
      <c r="EG393" s="223">
        <f t="shared" ca="1" si="727"/>
        <v>-4.8470441890360655E-4</v>
      </c>
      <c r="EH393" s="223">
        <f t="shared" ca="1" si="728"/>
        <v>1.7156285909790696E-4</v>
      </c>
      <c r="EI393" s="223">
        <f t="shared" ca="1" si="729"/>
        <v>7.2733094103937153E-4</v>
      </c>
      <c r="EJ393" s="223">
        <f t="shared" ca="1" si="730"/>
        <v>8.5703842205356101E-4</v>
      </c>
      <c r="EK393" s="223">
        <f t="shared" ca="1" si="731"/>
        <v>4.8470441890361435E-4</v>
      </c>
      <c r="EL393" s="223">
        <f t="shared" ca="1" si="732"/>
        <v>-1.7156285909790991E-4</v>
      </c>
      <c r="EM393" s="223">
        <f t="shared" ca="1" si="733"/>
        <v>-7.2733094103937326E-4</v>
      </c>
      <c r="EN393" s="223">
        <f t="shared" ca="1" si="734"/>
        <v>-8.5703842205356047E-4</v>
      </c>
      <c r="EO393" s="223">
        <f t="shared" ca="1" si="735"/>
        <v>-4.8470441890361186E-4</v>
      </c>
      <c r="EP393" s="223">
        <f t="shared" ca="1" si="736"/>
        <v>1.7156285909790067E-4</v>
      </c>
      <c r="EQ393" s="223">
        <f t="shared" ca="1" si="737"/>
        <v>7.2733094103936795E-4</v>
      </c>
      <c r="ER393" s="223">
        <f t="shared" ca="1" si="738"/>
        <v>8.5703842205355981E-4</v>
      </c>
      <c r="ES393" s="223">
        <f t="shared" ca="1" si="739"/>
        <v>4.8470441890360931E-4</v>
      </c>
      <c r="ET393" s="223">
        <f t="shared" ca="1" si="740"/>
        <v>-1.7156285909790362E-4</v>
      </c>
      <c r="EU393" s="223">
        <f t="shared" ca="1" si="741"/>
        <v>-7.2733094103936968E-4</v>
      </c>
      <c r="EV393" s="223">
        <f t="shared" ca="1" si="742"/>
        <v>-8.5703842205356177E-4</v>
      </c>
      <c r="EW393" s="223">
        <f t="shared" ca="1" si="743"/>
        <v>-4.8470441890360698E-4</v>
      </c>
      <c r="EX393" s="223">
        <f t="shared" ca="1" si="744"/>
        <v>1.7156285909790655E-4</v>
      </c>
      <c r="EY393" s="223">
        <f t="shared" ca="1" si="745"/>
        <v>7.2733094103937142E-4</v>
      </c>
      <c r="EZ393" s="223">
        <f t="shared" ca="1" si="746"/>
        <v>8.5703842205356112E-4</v>
      </c>
      <c r="FA393" s="223">
        <f t="shared" ca="1" si="747"/>
        <v>4.8470441890361473E-4</v>
      </c>
      <c r="FB393" s="223">
        <f t="shared" ca="1" si="748"/>
        <v>-1.7156285909789731E-4</v>
      </c>
      <c r="FC393" s="223">
        <f t="shared" ca="1" si="749"/>
        <v>-7.2733094103937304E-4</v>
      </c>
      <c r="FD393" s="223">
        <f t="shared" ca="1" si="750"/>
        <v>-8.5703842205356057E-4</v>
      </c>
      <c r="FE393" s="223">
        <f t="shared" ca="1" si="751"/>
        <v>-4.8470441890361218E-4</v>
      </c>
      <c r="FF393" s="223">
        <f t="shared" ca="1" si="752"/>
        <v>1.7156285909790026E-4</v>
      </c>
      <c r="FG393" s="223">
        <f t="shared" ca="1" si="753"/>
        <v>7.2733094103936773E-4</v>
      </c>
      <c r="FH393" s="223">
        <f t="shared" ca="1" si="754"/>
        <v>8.5703842205355992E-4</v>
      </c>
      <c r="FI393" s="223">
        <f t="shared" ca="1" si="755"/>
        <v>4.847044189036098E-4</v>
      </c>
      <c r="FJ393" s="223">
        <f t="shared" ca="1" si="756"/>
        <v>-1.7156285909790319E-4</v>
      </c>
      <c r="FK393" s="223">
        <f t="shared" ca="1" si="757"/>
        <v>-7.2733094103936947E-4</v>
      </c>
      <c r="FL393" s="223">
        <f t="shared" ca="1" si="758"/>
        <v>-8.5703842205356177E-4</v>
      </c>
      <c r="FM393" s="223">
        <f t="shared" ca="1" si="759"/>
        <v>-4.847044189036176E-4</v>
      </c>
      <c r="FN393" s="223">
        <f t="shared" ca="1" si="760"/>
        <v>1.7156285909789395E-4</v>
      </c>
      <c r="FO393" s="223">
        <f t="shared" ca="1" si="761"/>
        <v>7.2733094103936426E-4</v>
      </c>
      <c r="FP393" s="223">
        <f t="shared" ca="1" si="762"/>
        <v>8.5703842205355873E-4</v>
      </c>
      <c r="FQ393" s="223">
        <f t="shared" ca="1" si="763"/>
        <v>4.8470441890360476E-4</v>
      </c>
      <c r="FR393" s="223">
        <f t="shared" ca="1" si="764"/>
        <v>-1.7156285909790907E-4</v>
      </c>
      <c r="FS393" s="223">
        <f t="shared" ca="1" si="765"/>
        <v>-7.2733094103937272E-4</v>
      </c>
      <c r="FT393" s="223">
        <f t="shared" ca="1" si="766"/>
        <v>-8.5703842205356057E-4</v>
      </c>
      <c r="FU393" s="223">
        <f t="shared" ca="1" si="767"/>
        <v>-4.8470441890361267E-4</v>
      </c>
      <c r="FV393" s="223">
        <f t="shared" ca="1" si="768"/>
        <v>1.7156285909789983E-4</v>
      </c>
      <c r="FW393" s="223">
        <f t="shared" ca="1" si="769"/>
        <v>7.2733094103936751E-4</v>
      </c>
      <c r="FX393" s="223">
        <f t="shared" ca="1" si="770"/>
        <v>8.5703842205356242E-4</v>
      </c>
      <c r="FY393" s="223">
        <f t="shared" ca="1" si="771"/>
        <v>4.8470441890362048E-4</v>
      </c>
      <c r="FZ393" s="223">
        <f t="shared" ca="1" si="772"/>
        <v>-1.7156285909789059E-4</v>
      </c>
      <c r="GA393" s="223">
        <f t="shared" ca="1" si="773"/>
        <v>-7.2733094103937619E-4</v>
      </c>
      <c r="GB393" s="223">
        <f t="shared" ca="1" si="774"/>
        <v>-8.5703842205355949E-4</v>
      </c>
      <c r="GC393" s="223">
        <f t="shared" ca="1" si="775"/>
        <v>-4.8470441890360763E-4</v>
      </c>
      <c r="GD393" s="223">
        <f t="shared" ca="1" si="776"/>
        <v>1.7156285909790571E-4</v>
      </c>
      <c r="GE393" s="223">
        <f t="shared" ca="1" si="777"/>
        <v>7.2733094103937088E-4</v>
      </c>
      <c r="GF393" s="223">
        <f t="shared" ca="1" si="778"/>
        <v>8.5703842205356133E-4</v>
      </c>
      <c r="GG393" s="223">
        <f t="shared" ca="1" si="779"/>
        <v>4.8470441890361554E-4</v>
      </c>
      <c r="GH393" s="223">
        <f t="shared" ca="1" si="780"/>
        <v>-1.7156285909789647E-4</v>
      </c>
      <c r="GI393" s="223">
        <f t="shared" ca="1" si="781"/>
        <v>-7.2733094103936567E-4</v>
      </c>
      <c r="GJ393" s="223">
        <f t="shared" ca="1" si="782"/>
        <v>-8.5703842205356318E-4</v>
      </c>
      <c r="GK393" s="223">
        <f t="shared" ca="1" si="783"/>
        <v>-4.8470441890360264E-4</v>
      </c>
      <c r="GL393" s="223">
        <f t="shared" ca="1" si="784"/>
        <v>1.7156285909791159E-4</v>
      </c>
      <c r="GM393" s="223">
        <f t="shared" ca="1" si="785"/>
        <v>7.2733094103937424E-4</v>
      </c>
      <c r="GN393" s="223">
        <f t="shared" ca="1" si="786"/>
        <v>8.5703842205356014E-4</v>
      </c>
      <c r="GO393" s="223">
        <f t="shared" ca="1" si="787"/>
        <v>4.8470441890361045E-4</v>
      </c>
      <c r="GP393" s="223">
        <f t="shared" ca="1" si="788"/>
        <v>-1.7156285909790235E-4</v>
      </c>
      <c r="GQ393" s="223">
        <f t="shared" ca="1" si="789"/>
        <v>-7.2733094103936892E-4</v>
      </c>
      <c r="GR393" s="223">
        <f t="shared" ca="1" si="790"/>
        <v>-8.5703842205356198E-4</v>
      </c>
      <c r="GS393" s="223">
        <f t="shared" ca="1" si="791"/>
        <v>-4.8470441890361836E-4</v>
      </c>
      <c r="GT393" s="223">
        <f t="shared" ca="1" si="792"/>
        <v>1.7156285909789311E-4</v>
      </c>
      <c r="GU393" s="223">
        <f t="shared" ca="1" si="793"/>
        <v>7.2733094103936372E-4</v>
      </c>
      <c r="GV393" s="223">
        <f t="shared" ca="1" si="794"/>
        <v>8.5703842205355895E-4</v>
      </c>
      <c r="GW393" s="223">
        <f t="shared" ca="1" si="795"/>
        <v>4.8470441890360552E-4</v>
      </c>
      <c r="GX393" s="223">
        <f t="shared" ca="1" si="796"/>
        <v>-1.7156285909790823E-4</v>
      </c>
      <c r="GY393" s="223">
        <f t="shared" ca="1" si="797"/>
        <v>-7.2733094103937228E-4</v>
      </c>
      <c r="GZ393" s="223">
        <f t="shared" ca="1" si="798"/>
        <v>-8.5703842205356079E-4</v>
      </c>
      <c r="HA393" s="223">
        <f t="shared" ca="1" si="799"/>
        <v>-4.8470441890361332E-4</v>
      </c>
      <c r="HB393" s="223">
        <f t="shared" ca="1" si="800"/>
        <v>1.7156285909789899E-4</v>
      </c>
      <c r="HC393" s="223">
        <f t="shared" ca="1" si="801"/>
        <v>7.2733094103936697E-4</v>
      </c>
      <c r="HD393" s="223">
        <f t="shared" ca="1" si="802"/>
        <v>8.5703842205356263E-4</v>
      </c>
      <c r="HE393" s="223">
        <f t="shared" ca="1" si="803"/>
        <v>4.8470441890362113E-4</v>
      </c>
      <c r="HF393" s="223">
        <f t="shared" ca="1" si="804"/>
        <v>-1.7156285909791411E-4</v>
      </c>
      <c r="HG393" s="223">
        <f t="shared" ca="1" si="805"/>
        <v>-7.2733094103937565E-4</v>
      </c>
      <c r="HH393" s="223">
        <f t="shared" ca="1" si="806"/>
        <v>-8.570384220535596E-4</v>
      </c>
      <c r="HI393" s="223">
        <f t="shared" ca="1" si="807"/>
        <v>-4.8470441890360839E-4</v>
      </c>
      <c r="HJ393" s="223">
        <f t="shared" ca="1" si="808"/>
        <v>1.7156285909790487E-4</v>
      </c>
      <c r="HK393" s="223">
        <f t="shared" ca="1" si="809"/>
        <v>7.2733094103937044E-4</v>
      </c>
      <c r="HL393" s="223">
        <f t="shared" ca="1" si="810"/>
        <v>8.5703842205356144E-4</v>
      </c>
      <c r="HM393" s="223">
        <f t="shared" ca="1" si="811"/>
        <v>4.8470441890361619E-4</v>
      </c>
      <c r="HN393" s="223">
        <f t="shared" ca="1" si="812"/>
        <v>-1.7156285909789563E-4</v>
      </c>
      <c r="HO393" s="223">
        <f t="shared" ca="1" si="813"/>
        <v>-7.2733094103936524E-4</v>
      </c>
      <c r="HP393" s="223">
        <f t="shared" ca="1" si="814"/>
        <v>-8.5703842205356328E-4</v>
      </c>
      <c r="HQ393" s="223">
        <f t="shared" ca="1" si="815"/>
        <v>-4.8470441890360329E-4</v>
      </c>
      <c r="HR393" s="223">
        <f t="shared" ca="1" si="816"/>
        <v>1.7156285909791075E-4</v>
      </c>
      <c r="HS393" s="223">
        <f t="shared" ca="1" si="817"/>
        <v>7.2733094103937369E-4</v>
      </c>
      <c r="HT393" s="223">
        <f t="shared" ca="1" si="818"/>
        <v>8.5703842205356025E-4</v>
      </c>
      <c r="HU393" s="223">
        <f t="shared" ca="1" si="819"/>
        <v>4.847044189036111E-4</v>
      </c>
      <c r="HV393" s="223">
        <f t="shared" ca="1" si="820"/>
        <v>-1.7156285909790151E-4</v>
      </c>
      <c r="HW393" s="223">
        <f t="shared" ca="1" si="821"/>
        <v>-7.2733094103936849E-4</v>
      </c>
      <c r="HX393" s="223">
        <f t="shared" ca="1" si="822"/>
        <v>-8.5703842205356209E-4</v>
      </c>
      <c r="HY393" s="223">
        <f t="shared" ca="1" si="823"/>
        <v>-4.8470441890361907E-4</v>
      </c>
      <c r="HZ393" s="223">
        <f t="shared" ca="1" si="824"/>
        <v>1.7156285909789227E-4</v>
      </c>
      <c r="IA393" s="223">
        <f t="shared" ca="1" si="825"/>
        <v>7.2733094103936329E-4</v>
      </c>
      <c r="IB393" s="223">
        <f t="shared" ca="1" si="826"/>
        <v>8.5703842205355906E-4</v>
      </c>
      <c r="IC393" s="223">
        <f t="shared" ca="1" si="827"/>
        <v>4.8470441890360617E-4</v>
      </c>
      <c r="ID393" s="223">
        <f t="shared" ca="1" si="828"/>
        <v>-1.7156285909790739E-4</v>
      </c>
      <c r="IE393" s="223">
        <f t="shared" ca="1" si="829"/>
        <v>4.8470441890361029E-4</v>
      </c>
      <c r="IF393" s="223">
        <f t="shared" ca="1" si="830"/>
        <v>-8.5703842205356101E-4</v>
      </c>
      <c r="IG393" s="223">
        <f t="shared" ca="1" si="831"/>
        <v>-4.8470441890361397E-4</v>
      </c>
      <c r="IH393" s="223">
        <f t="shared" ca="1" si="832"/>
        <v>1.7156285909789815E-4</v>
      </c>
      <c r="II393" s="223">
        <f t="shared" ca="1" si="833"/>
        <v>7.2733094103936665E-4</v>
      </c>
      <c r="IJ393" s="223">
        <f t="shared" ca="1" si="834"/>
        <v>8.5703842205356285E-4</v>
      </c>
      <c r="IK393" s="223">
        <f t="shared" ca="1" si="835"/>
        <v>4.8470441890362194E-4</v>
      </c>
      <c r="IL393" s="223">
        <f t="shared" ca="1" si="836"/>
        <v>-1.7156285909788891E-4</v>
      </c>
      <c r="IM393" s="223">
        <f t="shared" ca="1" si="837"/>
        <v>-7.273309410393751E-4</v>
      </c>
      <c r="IN393" s="223">
        <f t="shared" ca="1" si="838"/>
        <v>-8.5703842205355981E-4</v>
      </c>
      <c r="IO393" s="223">
        <f t="shared" ca="1" si="839"/>
        <v>-4.8470441890360904E-4</v>
      </c>
      <c r="IP393" s="223">
        <f t="shared" ca="1" si="840"/>
        <v>1.7156285909790403E-4</v>
      </c>
      <c r="IQ393" s="223">
        <f t="shared" ca="1" si="841"/>
        <v>7.273309410393699E-4</v>
      </c>
      <c r="IR393" s="223">
        <f t="shared" ca="1" si="842"/>
        <v>8.5703842205356166E-4</v>
      </c>
      <c r="IS393" s="223">
        <f t="shared" ca="1" si="843"/>
        <v>4.8470441890361685E-4</v>
      </c>
      <c r="IT393" s="223">
        <f t="shared" ca="1" si="844"/>
        <v>-1.7156285909789479E-4</v>
      </c>
      <c r="IU393" s="223">
        <f t="shared" ca="1" si="845"/>
        <v>-7.273309410393647E-4</v>
      </c>
      <c r="IV393" s="223">
        <f t="shared" ca="1" si="846"/>
        <v>-8.570384220535635E-4</v>
      </c>
      <c r="IW393" s="223">
        <f t="shared" ca="1" si="847"/>
        <v>-4.8470441890360411E-4</v>
      </c>
      <c r="IX393" s="223">
        <f t="shared" ca="1" si="848"/>
        <v>1.7156285909790991E-4</v>
      </c>
      <c r="IY393" s="223">
        <f t="shared" ca="1" si="849"/>
        <v>7.2733094103937326E-4</v>
      </c>
      <c r="IZ393" s="223">
        <f t="shared" ca="1" si="850"/>
        <v>8.5703842205356047E-4</v>
      </c>
      <c r="JA393" s="223">
        <f t="shared" ca="1" si="851"/>
        <v>4.8470441890361186E-4</v>
      </c>
      <c r="JB393" s="223">
        <f t="shared" ca="1" si="852"/>
        <v>-1.7156285909790067E-4</v>
      </c>
    </row>
    <row r="394" spans="2:262">
      <c r="B394" s="230">
        <v>33</v>
      </c>
      <c r="C394" s="229">
        <f t="shared" si="853"/>
        <v>6.4453125000000025E-4</v>
      </c>
      <c r="D394" s="226">
        <f t="shared" ca="1" si="597"/>
        <v>24.37751824283599</v>
      </c>
      <c r="E394" s="225">
        <f ca="1">AM361</f>
        <v>0.37751824283598923</v>
      </c>
      <c r="F394" s="224">
        <v>33</v>
      </c>
      <c r="G394" s="223">
        <f t="shared" ca="1" si="854"/>
        <v>1.8530759794398151E-3</v>
      </c>
      <c r="H394" s="223">
        <f t="shared" ca="1" si="598"/>
        <v>2.0186180006996381E-3</v>
      </c>
      <c r="I394" s="223">
        <f t="shared" ca="1" si="599"/>
        <v>9.3076193219713914E-4</v>
      </c>
      <c r="J394" s="223">
        <f t="shared" ca="1" si="600"/>
        <v>-7.3502182120415696E-4</v>
      </c>
      <c r="K394" s="223">
        <f t="shared" ca="1" si="601"/>
        <v>-1.9444166261706306E-3</v>
      </c>
      <c r="L394" s="223">
        <f t="shared" ca="1" si="602"/>
        <v>-1.9464863780068553E-3</v>
      </c>
      <c r="M394" s="223">
        <f t="shared" ca="1" si="603"/>
        <v>-7.3994592865762442E-4</v>
      </c>
      <c r="N394" s="223">
        <f t="shared" ca="1" si="604"/>
        <v>9.2604094056174865E-4</v>
      </c>
      <c r="O394" s="223">
        <f t="shared" ca="1" si="605"/>
        <v>2.0170314778651726E-3</v>
      </c>
      <c r="P394" s="223">
        <f t="shared" ca="1" si="606"/>
        <v>1.8556090274361755E-3</v>
      </c>
      <c r="Q394" s="223">
        <f t="shared" ca="1" si="607"/>
        <v>5.4200384132954563E-4</v>
      </c>
      <c r="R394" s="223">
        <f t="shared" ca="1" si="608"/>
        <v>-1.1081417794362599E-3</v>
      </c>
      <c r="S394" s="223">
        <f t="shared" ca="1" si="609"/>
        <v>-2.0702212138063083E-3</v>
      </c>
      <c r="T394" s="223">
        <f t="shared" ca="1" si="610"/>
        <v>-1.746861147552208E-3</v>
      </c>
      <c r="U394" s="223">
        <f t="shared" ca="1" si="611"/>
        <v>-3.3884196072002663E-4</v>
      </c>
      <c r="V394" s="223">
        <f t="shared" ca="1" si="612"/>
        <v>1.279570607202882E-3</v>
      </c>
      <c r="W394" s="223">
        <f t="shared" ca="1" si="613"/>
        <v>2.1034735877604564E-3</v>
      </c>
      <c r="X394" s="223">
        <f t="shared" ca="1" si="614"/>
        <v>1.6212900398858735E-3</v>
      </c>
      <c r="Y394" s="223">
        <f t="shared" ca="1" si="615"/>
        <v>1.3241684679891647E-4</v>
      </c>
      <c r="Z394" s="223">
        <f t="shared" ca="1" si="616"/>
        <v>-1.4386764705376972E-3</v>
      </c>
      <c r="AA394" s="223">
        <f t="shared" ca="1" si="617"/>
        <v>-2.1164683611888417E-3</v>
      </c>
      <c r="AB394" s="223">
        <f t="shared" ca="1" si="618"/>
        <v>-1.4801050228481459E-3</v>
      </c>
      <c r="AC394" s="223">
        <f t="shared" ca="1" si="619"/>
        <v>7.5283513743282769E-5</v>
      </c>
      <c r="AD394" s="223">
        <f t="shared" ca="1" si="620"/>
        <v>1.5839270930006733E-3</v>
      </c>
      <c r="AE394" s="223">
        <f t="shared" ca="1" si="621"/>
        <v>2.1090803873196839E-3</v>
      </c>
      <c r="AF394" s="223">
        <f t="shared" ca="1" si="622"/>
        <v>1.3246657853326848E-3</v>
      </c>
      <c r="AG394" s="223">
        <f t="shared" ca="1" si="623"/>
        <v>-2.8225885289397557E-4</v>
      </c>
      <c r="AH394" s="223">
        <f t="shared" ca="1" si="624"/>
        <v>-1.7139236316954277E-3</v>
      </c>
      <c r="AI394" s="223">
        <f t="shared" ca="1" si="625"/>
        <v>-2.0813808163800194E-3</v>
      </c>
      <c r="AJ394" s="223">
        <f t="shared" ca="1" si="626"/>
        <v>-1.1564692921684919E-3</v>
      </c>
      <c r="AK394" s="223">
        <f t="shared" ca="1" si="627"/>
        <v>4.8651588499291508E-4</v>
      </c>
      <c r="AL394" s="223">
        <f t="shared" ca="1" si="628"/>
        <v>1.8274141488909938E-3</v>
      </c>
      <c r="AM394" s="223">
        <f t="shared" ca="1" si="629"/>
        <v>2.0336364103801241E-3</v>
      </c>
      <c r="AN394" s="223">
        <f t="shared" ca="1" si="630"/>
        <v>9.7713536753029468E-4</v>
      </c>
      <c r="AO394" s="223">
        <f t="shared" ca="1" si="631"/>
        <v>-6.8608750316273678E-4</v>
      </c>
      <c r="AP394" s="223">
        <f t="shared" ca="1" si="632"/>
        <v>-1.92330566886655E-3</v>
      </c>
      <c r="AQ394" s="223">
        <f t="shared" ca="1" si="633"/>
        <v>-1.966306974049523E-3</v>
      </c>
      <c r="AR394" s="223">
        <f t="shared" ca="1" si="634"/>
        <v>-7.8839109514625421E-4</v>
      </c>
      <c r="AS394" s="223">
        <f t="shared" ca="1" si="635"/>
        <v>8.7905172362352151E-4</v>
      </c>
      <c r="AT394" s="223">
        <f t="shared" ca="1" si="636"/>
        <v>2.0006747038650982E-3</v>
      </c>
      <c r="AU394" s="223">
        <f t="shared" ca="1" si="637"/>
        <v>1.8800409266660912E-3</v>
      </c>
      <c r="AV394" s="223">
        <f t="shared" ca="1" si="638"/>
        <v>5.9205418553753581E-4</v>
      </c>
      <c r="AW394" s="223">
        <f t="shared" ca="1" si="639"/>
        <v>-1.0635501954472653E-3</v>
      </c>
      <c r="AX394" s="223">
        <f t="shared" ca="1" si="640"/>
        <v>-2.0587761477853786E-3</v>
      </c>
      <c r="AY394" s="223">
        <f t="shared" ca="1" si="641"/>
        <v>-1.7756690574239552E-3</v>
      </c>
      <c r="AZ394" s="223">
        <f t="shared" ca="1" si="642"/>
        <v>-3.900154704723583E-4</v>
      </c>
      <c r="BA394" s="223">
        <f t="shared" ca="1" si="643"/>
        <v>1.2378060974931682E-3</v>
      </c>
      <c r="BB394" s="223">
        <f t="shared" ca="1" si="644"/>
        <v>2.0970504519609635E-3</v>
      </c>
      <c r="BC394" s="223">
        <f t="shared" ca="1" si="645"/>
        <v>1.6541965244793817E-3</v>
      </c>
      <c r="BD394" s="223">
        <f t="shared" ca="1" si="646"/>
        <v>1.842206932223888E-4</v>
      </c>
      <c r="BE394" s="223">
        <f t="shared" ca="1" si="647"/>
        <v>-1.4001412501665699E-3</v>
      </c>
      <c r="BF394" s="223">
        <f t="shared" ca="1" si="648"/>
        <v>-2.115129013919778E-3</v>
      </c>
      <c r="BG394" s="223">
        <f t="shared" ca="1" si="649"/>
        <v>-1.5167931747282683E-3</v>
      </c>
      <c r="BH394" s="223">
        <f t="shared" ca="1" si="650"/>
        <v>2.3348230008587122E-5</v>
      </c>
      <c r="BI394" s="223">
        <f t="shared" ca="1" si="651"/>
        <v>1.5489922772058034E-3</v>
      </c>
      <c r="BJ394" s="223">
        <f t="shared" ca="1" si="652"/>
        <v>2.1128377272274118E-3</v>
      </c>
      <c r="BK394" s="223">
        <f t="shared" ca="1" si="653"/>
        <v>1.3647822775410292E-3</v>
      </c>
      <c r="BL394" s="223">
        <f t="shared" ca="1" si="654"/>
        <v>-2.3069229702113968E-4</v>
      </c>
      <c r="BM394" s="223">
        <f t="shared" ca="1" si="655"/>
        <v>-1.6829256618502329E-3</v>
      </c>
      <c r="BN394" s="223">
        <f t="shared" ca="1" si="656"/>
        <v>-2.0901986582272576E-3</v>
      </c>
      <c r="BO394" s="223">
        <f t="shared" ca="1" si="657"/>
        <v>-1.1996277809551864E-3</v>
      </c>
      <c r="BP394" s="223">
        <f t="shared" ca="1" si="658"/>
        <v>4.3581467110414103E-4</v>
      </c>
      <c r="BQ394" s="223">
        <f t="shared" ca="1" si="659"/>
        <v>1.8006515523902966E-3</v>
      </c>
      <c r="BR394" s="223">
        <f t="shared" ca="1" si="660"/>
        <v>2.04742983352956E-3</v>
      </c>
      <c r="BS394" s="223">
        <f t="shared" ca="1" si="661"/>
        <v>1.0229202130554937E-3</v>
      </c>
      <c r="BT394" s="223">
        <f t="shared" ca="1" si="662"/>
        <v>-6.3673991166387633E-4</v>
      </c>
      <c r="BU394" s="223">
        <f t="shared" ca="1" si="663"/>
        <v>-1.9010361841445764E-3</v>
      </c>
      <c r="BV394" s="223">
        <f t="shared" ca="1" si="664"/>
        <v>-1.9849431402959765E-3</v>
      </c>
      <c r="BW394" s="223">
        <f t="shared" ca="1" si="665"/>
        <v>-8.3636136431900756E-4</v>
      </c>
      <c r="BX394" s="223">
        <f t="shared" ca="1" si="666"/>
        <v>8.3153299879684618E-4</v>
      </c>
      <c r="BY394" s="223">
        <f t="shared" ca="1" si="667"/>
        <v>1.9831127982334559E-3</v>
      </c>
      <c r="BZ394" s="223">
        <f t="shared" ca="1" si="668"/>
        <v>1.9033403595410468E-3</v>
      </c>
      <c r="CA394" s="223">
        <f t="shared" ca="1" si="669"/>
        <v>6.4174789844250097E-4</v>
      </c>
      <c r="CB394" s="223">
        <f t="shared" ca="1" si="670"/>
        <v>-1.018317968589227E-3</v>
      </c>
      <c r="CC394" s="223">
        <f t="shared" ca="1" si="671"/>
        <v>-2.046090951995619E-3</v>
      </c>
      <c r="CD394" s="223">
        <f t="shared" ca="1" si="672"/>
        <v>-1.8034073706520593E-3</v>
      </c>
      <c r="CE394" s="223">
        <f t="shared" ca="1" si="673"/>
        <v>-4.4095404948890632E-4</v>
      </c>
      <c r="CF394" s="223">
        <f t="shared" ca="1" si="674"/>
        <v>1.1952959796748671E-3</v>
      </c>
      <c r="CG394" s="223">
        <f t="shared" ca="1" si="675"/>
        <v>2.0893641313829742E-3</v>
      </c>
      <c r="CH394" s="223">
        <f t="shared" ca="1" si="676"/>
        <v>1.686106582940934E-3</v>
      </c>
      <c r="CI394" s="223">
        <f t="shared" ca="1" si="677"/>
        <v>2.3591357198871554E-4</v>
      </c>
      <c r="CJ394" s="223">
        <f t="shared" ca="1" si="678"/>
        <v>-1.3607626370610013E-3</v>
      </c>
      <c r="CK394" s="223">
        <f t="shared" ca="1" si="679"/>
        <v>-2.1125155920224971E-3</v>
      </c>
      <c r="CL394" s="223">
        <f t="shared" ca="1" si="680"/>
        <v>-1.552567667116479E-3</v>
      </c>
      <c r="CM394" s="223">
        <f t="shared" ca="1" si="681"/>
        <v>-2.8601117826811411E-5</v>
      </c>
      <c r="CN394" s="223">
        <f t="shared" ca="1" si="682"/>
        <v>1.5131244063837017E-3</v>
      </c>
      <c r="CO394" s="223">
        <f t="shared" ca="1" si="683"/>
        <v>2.1153223726923494E-3</v>
      </c>
      <c r="CP394" s="223">
        <f t="shared" ca="1" si="684"/>
        <v>1.4040766759378731E-3</v>
      </c>
      <c r="CQ394" s="223">
        <f t="shared" ca="1" si="685"/>
        <v>-1.7898678073472628E-4</v>
      </c>
      <c r="CR394" s="223">
        <f t="shared" ca="1" si="686"/>
        <v>-1.6509139605149878E-3</v>
      </c>
      <c r="CS394" s="223">
        <f t="shared" ca="1" si="687"/>
        <v>-2.0977574425603399E-3</v>
      </c>
      <c r="CT394" s="223">
        <f t="shared" ca="1" si="688"/>
        <v>-1.2420636588235997E-3</v>
      </c>
      <c r="CU394" s="223">
        <f t="shared" ca="1" si="689"/>
        <v>3.8485093875366151E-4</v>
      </c>
      <c r="CV394" s="223">
        <f t="shared" ca="1" si="690"/>
        <v>1.7728043107251422E-3</v>
      </c>
      <c r="CW394" s="223">
        <f t="shared" ca="1" si="691"/>
        <v>2.0599899615056086E-3</v>
      </c>
      <c r="CX394" s="223">
        <f t="shared" ca="1" si="692"/>
        <v>1.0680888896937922E-3</v>
      </c>
      <c r="CY394" s="223">
        <f t="shared" ca="1" si="693"/>
        <v>-5.8700877185147572E-4</v>
      </c>
      <c r="CZ394" s="223">
        <f t="shared" ca="1" si="694"/>
        <v>-1.8776215863095989E-3</v>
      </c>
      <c r="DA394" s="223">
        <f t="shared" ca="1" si="695"/>
        <v>-2.0023836510165175E-3</v>
      </c>
      <c r="DB394" s="223">
        <f t="shared" ca="1" si="696"/>
        <v>-8.8382784067945444E-4</v>
      </c>
      <c r="DC394" s="223">
        <f t="shared" ca="1" si="697"/>
        <v>7.8351338958472429E-4</v>
      </c>
      <c r="DD394" s="223">
        <f t="shared" ca="1" si="698"/>
        <v>1.9643563396055273E-3</v>
      </c>
      <c r="DE394" s="223">
        <f t="shared" ca="1" si="699"/>
        <v>1.9254932913538884E-3</v>
      </c>
      <c r="DF394" s="223">
        <f t="shared" ca="1" si="700"/>
        <v>6.9105504640992917E-4</v>
      </c>
      <c r="DG394" s="223">
        <f t="shared" ca="1" si="701"/>
        <v>-9.7247234506428514E-4</v>
      </c>
      <c r="DH394" s="223">
        <f t="shared" ca="1" si="702"/>
        <v>-2.0321732675246495E-3</v>
      </c>
      <c r="DI394" s="223">
        <f t="shared" ca="1" si="703"/>
        <v>-1.8300593787138196E-3</v>
      </c>
      <c r="DJ394" s="223">
        <f t="shared" ca="1" si="704"/>
        <v>-4.9162701427436144E-4</v>
      </c>
      <c r="DK394" s="223">
        <f t="shared" ca="1" si="705"/>
        <v>1.1520658602534174E-3</v>
      </c>
      <c r="DL394" s="223">
        <f t="shared" ca="1" si="706"/>
        <v>2.0804192559785994E-3</v>
      </c>
      <c r="DM394" s="223">
        <f t="shared" ca="1" si="707"/>
        <v>1.7170009938445173E-3</v>
      </c>
      <c r="DN394" s="223">
        <f t="shared" ca="1" si="708"/>
        <v>2.8746434524066784E-4</v>
      </c>
      <c r="DO394" s="223">
        <f t="shared" ca="1" si="709"/>
        <v>-1.3205643514250481E-3</v>
      </c>
      <c r="DP394" s="223">
        <f t="shared" ca="1" si="710"/>
        <v>-2.1086296697246268E-3</v>
      </c>
      <c r="DQ394" s="223">
        <f t="shared" ca="1" si="711"/>
        <v>-1.5874069507962733E-3</v>
      </c>
      <c r="DR394" s="223">
        <f t="shared" ca="1" si="712"/>
        <v>-8.0533237418310851E-5</v>
      </c>
      <c r="DS394" s="223">
        <f t="shared" ca="1" si="713"/>
        <v>1.4763450859985499E-3</v>
      </c>
      <c r="DT394" s="223">
        <f t="shared" ca="1" si="714"/>
        <v>2.1165328270569754E-3</v>
      </c>
      <c r="DU394" s="223">
        <f t="shared" ca="1" si="715"/>
        <v>1.4425253110469524E-3</v>
      </c>
      <c r="DV394" s="223">
        <f t="shared" ca="1" si="716"/>
        <v>-1.271734495043302E-4</v>
      </c>
      <c r="DW394" s="223">
        <f t="shared" ca="1" si="717"/>
        <v>-1.6179078103415677E-3</v>
      </c>
      <c r="DX394" s="223">
        <f t="shared" ca="1" si="718"/>
        <v>-2.10405261625023E-3</v>
      </c>
      <c r="DY394" s="223">
        <f t="shared" ca="1" si="719"/>
        <v>-1.283751363987701E-3</v>
      </c>
      <c r="DZ394" s="223">
        <f t="shared" ca="1" si="720"/>
        <v>3.3365538658816543E-4</v>
      </c>
      <c r="EA394" s="223">
        <f t="shared" ca="1" si="721"/>
        <v>1.7438891980326215E-3</v>
      </c>
      <c r="EB394" s="223">
        <f t="shared" ca="1" si="722"/>
        <v>2.0713092285568361E-3</v>
      </c>
      <c r="EC394" s="223">
        <f t="shared" ca="1" si="723"/>
        <v>1.1126141895233682E-3</v>
      </c>
      <c r="ED394" s="223">
        <f t="shared" ca="1" si="724"/>
        <v>-5.3692403990456905E-4</v>
      </c>
      <c r="EE394" s="223">
        <f t="shared" ca="1" si="725"/>
        <v>-1.8530759794398147E-3</v>
      </c>
      <c r="EF394" s="223">
        <f t="shared" ca="1" si="726"/>
        <v>-2.0186180006996385E-3</v>
      </c>
      <c r="EG394" s="223">
        <f t="shared" ca="1" si="727"/>
        <v>-9.3076193219714099E-4</v>
      </c>
      <c r="EH394" s="223">
        <f t="shared" ca="1" si="728"/>
        <v>7.3502182120415511E-4</v>
      </c>
      <c r="EI394" s="223">
        <f t="shared" ca="1" si="729"/>
        <v>1.9444166261706293E-3</v>
      </c>
      <c r="EJ394" s="223">
        <f t="shared" ca="1" si="730"/>
        <v>1.9464863780068564E-3</v>
      </c>
      <c r="EK394" s="223">
        <f t="shared" ca="1" si="731"/>
        <v>7.3994592865762703E-4</v>
      </c>
      <c r="EL394" s="223">
        <f t="shared" ca="1" si="732"/>
        <v>-9.2604094056174615E-4</v>
      </c>
      <c r="EM394" s="223">
        <f t="shared" ca="1" si="733"/>
        <v>-2.0170314778651718E-3</v>
      </c>
      <c r="EN394" s="223">
        <f t="shared" ca="1" si="734"/>
        <v>-1.8556090274361775E-3</v>
      </c>
      <c r="EO394" s="223">
        <f t="shared" ca="1" si="735"/>
        <v>-5.4200384132955018E-4</v>
      </c>
      <c r="EP394" s="223">
        <f t="shared" ca="1" si="736"/>
        <v>1.1081417794362555E-3</v>
      </c>
      <c r="EQ394" s="223">
        <f t="shared" ca="1" si="737"/>
        <v>2.0702212138063074E-3</v>
      </c>
      <c r="ER394" s="223">
        <f t="shared" ca="1" si="738"/>
        <v>1.7468611475522106E-3</v>
      </c>
      <c r="ES394" s="223">
        <f t="shared" ca="1" si="739"/>
        <v>3.3884196072003151E-4</v>
      </c>
      <c r="ET394" s="223">
        <f t="shared" ca="1" si="740"/>
        <v>-1.2795706072028781E-3</v>
      </c>
      <c r="EU394" s="223">
        <f t="shared" ca="1" si="741"/>
        <v>-2.1034735877604556E-3</v>
      </c>
      <c r="EV394" s="223">
        <f t="shared" ca="1" si="742"/>
        <v>-1.6212900398858768E-3</v>
      </c>
      <c r="EW394" s="223">
        <f t="shared" ca="1" si="743"/>
        <v>-1.3241684679892135E-4</v>
      </c>
      <c r="EX394" s="223">
        <f t="shared" ca="1" si="744"/>
        <v>1.4386764705376909E-3</v>
      </c>
      <c r="EY394" s="223">
        <f t="shared" ca="1" si="745"/>
        <v>2.1164683611888417E-3</v>
      </c>
      <c r="EZ394" s="223">
        <f t="shared" ca="1" si="746"/>
        <v>1.4801050228481522E-3</v>
      </c>
      <c r="FA394" s="223">
        <f t="shared" ca="1" si="747"/>
        <v>-7.5283513743274258E-5</v>
      </c>
      <c r="FB394" s="223">
        <f t="shared" ca="1" si="748"/>
        <v>-1.5839270930006677E-3</v>
      </c>
      <c r="FC394" s="223">
        <f t="shared" ca="1" si="749"/>
        <v>-2.1090803873196843E-3</v>
      </c>
      <c r="FD394" s="223">
        <f t="shared" ca="1" si="750"/>
        <v>-1.3246657853326913E-3</v>
      </c>
      <c r="FE394" s="223">
        <f t="shared" ca="1" si="751"/>
        <v>2.8225885289396701E-4</v>
      </c>
      <c r="FF394" s="223">
        <f t="shared" ca="1" si="752"/>
        <v>1.7139236316954228E-3</v>
      </c>
      <c r="FG394" s="223">
        <f t="shared" ca="1" si="753"/>
        <v>2.0813808163800212E-3</v>
      </c>
      <c r="FH394" s="223">
        <f t="shared" ca="1" si="754"/>
        <v>1.1564692921684993E-3</v>
      </c>
      <c r="FI394" s="223">
        <f t="shared" ca="1" si="755"/>
        <v>-4.8651588499290673E-4</v>
      </c>
      <c r="FJ394" s="223">
        <f t="shared" ca="1" si="756"/>
        <v>-1.8274141488910049E-3</v>
      </c>
      <c r="FK394" s="223">
        <f t="shared" ca="1" si="757"/>
        <v>-2.0336364103801267E-3</v>
      </c>
      <c r="FL394" s="223">
        <f t="shared" ca="1" si="758"/>
        <v>-9.771353675302756E-4</v>
      </c>
      <c r="FM394" s="223">
        <f t="shared" ca="1" si="759"/>
        <v>6.8608750316272865E-4</v>
      </c>
      <c r="FN394" s="223">
        <f t="shared" ca="1" si="760"/>
        <v>1.9233056688665589E-3</v>
      </c>
      <c r="FO394" s="223">
        <f t="shared" ca="1" si="761"/>
        <v>1.9663069740495265E-3</v>
      </c>
      <c r="FP394" s="223">
        <f t="shared" ca="1" si="762"/>
        <v>7.8839109514623404E-4</v>
      </c>
      <c r="FQ394" s="223">
        <f t="shared" ca="1" si="763"/>
        <v>-8.790517236235137E-4</v>
      </c>
      <c r="FR394" s="223">
        <f t="shared" ca="1" si="764"/>
        <v>-2.0006747038651025E-3</v>
      </c>
      <c r="FS394" s="223">
        <f t="shared" ca="1" si="765"/>
        <v>-1.8800409266660986E-3</v>
      </c>
      <c r="FT394" s="223">
        <f t="shared" ca="1" si="766"/>
        <v>-5.9205418553752247E-4</v>
      </c>
      <c r="FU394" s="223">
        <f t="shared" ca="1" si="767"/>
        <v>1.0635501954472514E-3</v>
      </c>
      <c r="FV394" s="223">
        <f t="shared" ca="1" si="768"/>
        <v>2.058776147785382E-3</v>
      </c>
      <c r="FW394" s="223">
        <f t="shared" ca="1" si="769"/>
        <v>1.7756690574239641E-3</v>
      </c>
      <c r="FX394" s="223">
        <f t="shared" ca="1" si="770"/>
        <v>3.9001547047234463E-4</v>
      </c>
      <c r="FY394" s="223">
        <f t="shared" ca="1" si="771"/>
        <v>-1.2378060974931554E-3</v>
      </c>
      <c r="FZ394" s="223">
        <f t="shared" ca="1" si="772"/>
        <v>-2.0970504519609652E-3</v>
      </c>
      <c r="GA394" s="223">
        <f t="shared" ca="1" si="773"/>
        <v>-1.6541965244793919E-3</v>
      </c>
      <c r="GB394" s="223">
        <f t="shared" ca="1" si="774"/>
        <v>-1.8422069322237492E-4</v>
      </c>
      <c r="GC394" s="223">
        <f t="shared" ca="1" si="775"/>
        <v>1.4001412501665578E-3</v>
      </c>
      <c r="GD394" s="223">
        <f t="shared" ca="1" si="776"/>
        <v>2.1151290139197784E-3</v>
      </c>
      <c r="GE394" s="223">
        <f t="shared" ca="1" si="777"/>
        <v>1.5167931747282794E-3</v>
      </c>
      <c r="GF394" s="223">
        <f t="shared" ca="1" si="778"/>
        <v>-2.3348230008601216E-5</v>
      </c>
      <c r="GG394" s="223">
        <f t="shared" ca="1" si="779"/>
        <v>-1.5489922772057925E-3</v>
      </c>
      <c r="GH394" s="223">
        <f t="shared" ca="1" si="780"/>
        <v>-2.1128377272274109E-3</v>
      </c>
      <c r="GI394" s="223">
        <f t="shared" ca="1" si="781"/>
        <v>-1.3647822775410411E-3</v>
      </c>
      <c r="GJ394" s="223">
        <f t="shared" ca="1" si="782"/>
        <v>2.3069229702115356E-4</v>
      </c>
      <c r="GK394" s="223">
        <f t="shared" ca="1" si="783"/>
        <v>1.6829256618502231E-3</v>
      </c>
      <c r="GL394" s="223">
        <f t="shared" ca="1" si="784"/>
        <v>2.0901986582272554E-3</v>
      </c>
      <c r="GM394" s="223">
        <f t="shared" ca="1" si="785"/>
        <v>1.1996277809551998E-3</v>
      </c>
      <c r="GN394" s="223">
        <f t="shared" ca="1" si="786"/>
        <v>-4.3581467110415475E-4</v>
      </c>
      <c r="GO394" s="223">
        <f t="shared" ca="1" si="787"/>
        <v>-1.8006515523902884E-3</v>
      </c>
      <c r="GP394" s="223">
        <f t="shared" ca="1" si="788"/>
        <v>-2.0474298335295565E-3</v>
      </c>
      <c r="GQ394" s="223">
        <f t="shared" ca="1" si="789"/>
        <v>-1.022920213055508E-3</v>
      </c>
      <c r="GR394" s="223">
        <f t="shared" ca="1" si="790"/>
        <v>6.3673991166388977E-4</v>
      </c>
      <c r="GS394" s="223">
        <f t="shared" ca="1" si="791"/>
        <v>1.9010361841445694E-3</v>
      </c>
      <c r="GT394" s="223">
        <f t="shared" ca="1" si="792"/>
        <v>1.9849431402959713E-3</v>
      </c>
      <c r="GU394" s="223">
        <f t="shared" ca="1" si="793"/>
        <v>8.3636136431902252E-4</v>
      </c>
      <c r="GV394" s="223">
        <f t="shared" ca="1" si="794"/>
        <v>-8.3153299879685908E-4</v>
      </c>
      <c r="GW394" s="223">
        <f t="shared" ca="1" si="795"/>
        <v>-1.9831127982334507E-3</v>
      </c>
      <c r="GX394" s="223">
        <f t="shared" ca="1" si="796"/>
        <v>-1.9033403595410411E-3</v>
      </c>
      <c r="GY394" s="223">
        <f t="shared" ca="1" si="797"/>
        <v>-6.4174789844251604E-4</v>
      </c>
      <c r="GZ394" s="223">
        <f t="shared" ca="1" si="798"/>
        <v>1.0183179685892391E-3</v>
      </c>
      <c r="HA394" s="223">
        <f t="shared" ca="1" si="799"/>
        <v>2.0460909519956147E-3</v>
      </c>
      <c r="HB394" s="223">
        <f t="shared" ca="1" si="800"/>
        <v>1.8034073706520519E-3</v>
      </c>
      <c r="HC394" s="223">
        <f t="shared" ca="1" si="801"/>
        <v>4.4095404948892204E-4</v>
      </c>
      <c r="HD394" s="223">
        <f t="shared" ca="1" si="802"/>
        <v>-1.1952959796748786E-3</v>
      </c>
      <c r="HE394" s="223">
        <f t="shared" ca="1" si="803"/>
        <v>-2.089364131382972E-3</v>
      </c>
      <c r="HF394" s="223">
        <f t="shared" ca="1" si="804"/>
        <v>-1.6861065829409346E-3</v>
      </c>
      <c r="HG394" s="223">
        <f t="shared" ca="1" si="805"/>
        <v>-2.3591357198874644E-4</v>
      </c>
      <c r="HH394" s="223">
        <f t="shared" ca="1" si="806"/>
        <v>1.3607626370610005E-3</v>
      </c>
      <c r="HI394" s="223">
        <f t="shared" ca="1" si="807"/>
        <v>2.112515592022495E-3</v>
      </c>
      <c r="HJ394" s="223">
        <f t="shared" ca="1" si="808"/>
        <v>1.5525676671164798E-3</v>
      </c>
      <c r="HK394" s="223">
        <f t="shared" ca="1" si="809"/>
        <v>2.8601117826842419E-5</v>
      </c>
      <c r="HL394" s="223">
        <f t="shared" ca="1" si="810"/>
        <v>-1.513124406383701E-3</v>
      </c>
      <c r="HM394" s="223">
        <f t="shared" ca="1" si="811"/>
        <v>-2.1153223726923503E-3</v>
      </c>
      <c r="HN394" s="223">
        <f t="shared" ca="1" si="812"/>
        <v>-1.4040766759378742E-3</v>
      </c>
      <c r="HO394" s="223">
        <f t="shared" ca="1" si="813"/>
        <v>1.7898678073469533E-4</v>
      </c>
      <c r="HP394" s="223">
        <f t="shared" ca="1" si="814"/>
        <v>1.6509139605149867E-3</v>
      </c>
      <c r="HQ394" s="223">
        <f t="shared" ca="1" si="815"/>
        <v>2.0977574425603443E-3</v>
      </c>
      <c r="HR394" s="223">
        <f t="shared" ca="1" si="816"/>
        <v>1.2420636588236006E-3</v>
      </c>
      <c r="HS394" s="223">
        <f t="shared" ca="1" si="817"/>
        <v>-3.8485093875363093E-4</v>
      </c>
      <c r="HT394" s="223">
        <f t="shared" ca="1" si="818"/>
        <v>-1.7728043107251416E-3</v>
      </c>
      <c r="HU394" s="223">
        <f t="shared" ca="1" si="819"/>
        <v>-2.0599899615056159E-3</v>
      </c>
      <c r="HV394" s="223">
        <f t="shared" ca="1" si="820"/>
        <v>-1.0680888896937931E-3</v>
      </c>
      <c r="HW394" s="223">
        <f t="shared" ca="1" si="821"/>
        <v>5.870087718514458E-4</v>
      </c>
      <c r="HX394" s="223">
        <f t="shared" ca="1" si="822"/>
        <v>1.8776215863095984E-3</v>
      </c>
      <c r="HY394" s="223">
        <f t="shared" ca="1" si="823"/>
        <v>2.0023836510165275E-3</v>
      </c>
      <c r="HZ394" s="223">
        <f t="shared" ca="1" si="824"/>
        <v>8.8382784067945542E-4</v>
      </c>
      <c r="IA394" s="223">
        <f t="shared" ca="1" si="825"/>
        <v>-7.8351338958469535E-4</v>
      </c>
      <c r="IB394" s="223">
        <f t="shared" ca="1" si="826"/>
        <v>-1.9643563396055269E-3</v>
      </c>
      <c r="IC394" s="223">
        <f t="shared" ca="1" si="827"/>
        <v>-1.9254932913539014E-3</v>
      </c>
      <c r="ID394" s="223">
        <f t="shared" ca="1" si="828"/>
        <v>-6.9105504640993025E-4</v>
      </c>
      <c r="IE394" s="223">
        <f t="shared" ca="1" si="829"/>
        <v>-1.5229352565390838E-3</v>
      </c>
      <c r="IF394" s="223">
        <f t="shared" ca="1" si="830"/>
        <v>2.0321732675246491E-3</v>
      </c>
      <c r="IG394" s="223">
        <f t="shared" ca="1" si="831"/>
        <v>1.830059378713835E-3</v>
      </c>
      <c r="IH394" s="223">
        <f t="shared" ca="1" si="832"/>
        <v>4.9162701427436241E-4</v>
      </c>
      <c r="II394" s="223">
        <f t="shared" ca="1" si="833"/>
        <v>-1.1520658602533914E-3</v>
      </c>
      <c r="IJ394" s="223">
        <f t="shared" ca="1" si="834"/>
        <v>-2.0804192559785994E-3</v>
      </c>
      <c r="IK394" s="223">
        <f t="shared" ca="1" si="835"/>
        <v>-1.7170009938445353E-3</v>
      </c>
      <c r="IL394" s="223">
        <f t="shared" ca="1" si="836"/>
        <v>-2.8746434524066892E-4</v>
      </c>
      <c r="IM394" s="223">
        <f t="shared" ca="1" si="837"/>
        <v>1.3205643514250238E-3</v>
      </c>
      <c r="IN394" s="223">
        <f t="shared" ca="1" si="838"/>
        <v>2.1086296697246268E-3</v>
      </c>
      <c r="IO394" s="223">
        <f t="shared" ca="1" si="839"/>
        <v>1.5874069507962937E-3</v>
      </c>
      <c r="IP394" s="223">
        <f t="shared" ca="1" si="840"/>
        <v>8.0533237418312044E-5</v>
      </c>
      <c r="IQ394" s="223">
        <f t="shared" ca="1" si="841"/>
        <v>-1.4763450859985277E-3</v>
      </c>
      <c r="IR394" s="223">
        <f t="shared" ca="1" si="842"/>
        <v>-2.1165328270569754E-3</v>
      </c>
      <c r="IS394" s="223">
        <f t="shared" ca="1" si="843"/>
        <v>-1.4425253110469751E-3</v>
      </c>
      <c r="IT394" s="223">
        <f t="shared" ca="1" si="844"/>
        <v>1.2717344950432911E-4</v>
      </c>
      <c r="IU394" s="223">
        <f t="shared" ca="1" si="845"/>
        <v>1.6179078103415478E-3</v>
      </c>
      <c r="IV394" s="223">
        <f t="shared" ca="1" si="846"/>
        <v>2.1040526162502296E-3</v>
      </c>
      <c r="IW394" s="223">
        <f t="shared" ca="1" si="847"/>
        <v>1.2837513639877257E-3</v>
      </c>
      <c r="IX394" s="223">
        <f t="shared" ca="1" si="848"/>
        <v>-3.3365538658816445E-4</v>
      </c>
      <c r="IY394" s="223">
        <f t="shared" ca="1" si="849"/>
        <v>-1.743889198032604E-3</v>
      </c>
      <c r="IZ394" s="223">
        <f t="shared" ca="1" si="850"/>
        <v>-2.0713092285568366E-3</v>
      </c>
      <c r="JA394" s="223">
        <f t="shared" ca="1" si="851"/>
        <v>-1.1126141895233946E-3</v>
      </c>
      <c r="JB394" s="223">
        <f t="shared" ca="1" si="852"/>
        <v>5.3692403990456797E-4</v>
      </c>
    </row>
    <row r="395" spans="2:262">
      <c r="B395" s="230">
        <v>34</v>
      </c>
      <c r="C395" s="229">
        <f t="shared" si="853"/>
        <v>6.6406250000000026E-4</v>
      </c>
      <c r="D395" s="226">
        <f t="shared" ca="1" si="597"/>
        <v>24.372330485406543</v>
      </c>
      <c r="E395" s="225">
        <f ca="1">AN361</f>
        <v>0.37233048540654406</v>
      </c>
      <c r="F395" s="224">
        <v>34</v>
      </c>
      <c r="G395" s="223">
        <f t="shared" ca="1" si="854"/>
        <v>-3.8709445903058171E-4</v>
      </c>
      <c r="H395" s="223">
        <f t="shared" ca="1" si="598"/>
        <v>-4.1875271363014303E-4</v>
      </c>
      <c r="I395" s="223">
        <f t="shared" ca="1" si="599"/>
        <v>-1.7533981037904154E-4</v>
      </c>
      <c r="J395" s="223">
        <f t="shared" ca="1" si="600"/>
        <v>1.8325067402769589E-4</v>
      </c>
      <c r="K395" s="223">
        <f t="shared" ca="1" si="601"/>
        <v>4.2146707262914382E-4</v>
      </c>
      <c r="L395" s="223">
        <f t="shared" ca="1" si="602"/>
        <v>3.8282929956682448E-4</v>
      </c>
      <c r="M395" s="223">
        <f t="shared" ca="1" si="603"/>
        <v>9.2717815974681662E-5</v>
      </c>
      <c r="N395" s="223">
        <f t="shared" ca="1" si="604"/>
        <v>-2.582983403835136E-4</v>
      </c>
      <c r="O395" s="223">
        <f t="shared" ca="1" si="605"/>
        <v>-4.3964294298802536E-4</v>
      </c>
      <c r="P395" s="223">
        <f t="shared" ca="1" si="606"/>
        <v>-3.3219397021429779E-4</v>
      </c>
      <c r="Q395" s="223">
        <f t="shared" ca="1" si="607"/>
        <v>-6.53272789916504E-6</v>
      </c>
      <c r="R395" s="223">
        <f t="shared" ca="1" si="608"/>
        <v>3.234197463737713E-4</v>
      </c>
      <c r="S395" s="223">
        <f t="shared" ca="1" si="609"/>
        <v>4.4092358160248001E-4</v>
      </c>
      <c r="T395" s="223">
        <f t="shared" ca="1" si="610"/>
        <v>2.6879261288295978E-4</v>
      </c>
      <c r="U395" s="223">
        <f t="shared" ca="1" si="611"/>
        <v>-7.9903409245920108E-5</v>
      </c>
      <c r="V395" s="223">
        <f t="shared" ca="1" si="612"/>
        <v>-3.7611231288676772E-4</v>
      </c>
      <c r="W395" s="223">
        <f t="shared" ca="1" si="613"/>
        <v>-4.2525977424874448E-4</v>
      </c>
      <c r="X395" s="223">
        <f t="shared" ca="1" si="614"/>
        <v>-1.9506170617916425E-4</v>
      </c>
      <c r="Y395" s="223">
        <f t="shared" ca="1" si="615"/>
        <v>1.6326890318403347E-4</v>
      </c>
      <c r="Z395" s="223">
        <f t="shared" ca="1" si="616"/>
        <v>4.1435109414174088E-4</v>
      </c>
      <c r="AA395" s="223">
        <f t="shared" ca="1" si="617"/>
        <v>3.9325347225905861E-4</v>
      </c>
      <c r="AB395" s="223">
        <f t="shared" ca="1" si="618"/>
        <v>1.1383468749876784E-4</v>
      </c>
      <c r="AC395" s="223">
        <f t="shared" ca="1" si="619"/>
        <v>-2.4036006473503944E-4</v>
      </c>
      <c r="AD395" s="223">
        <f t="shared" ca="1" si="620"/>
        <v>-4.36666595219618E-4</v>
      </c>
      <c r="AE395" s="223">
        <f t="shared" ca="1" si="621"/>
        <v>-3.4613465986954535E-4</v>
      </c>
      <c r="AF395" s="223">
        <f t="shared" ca="1" si="622"/>
        <v>-2.8233065617022746E-5</v>
      </c>
      <c r="AG395" s="223">
        <f t="shared" ca="1" si="623"/>
        <v>3.0821432379375517E-4</v>
      </c>
      <c r="AH395" s="223">
        <f t="shared" ca="1" si="624"/>
        <v>4.4220124392865264E-4</v>
      </c>
      <c r="AI395" s="223">
        <f t="shared" ca="1" si="625"/>
        <v>2.8571408661579923E-4</v>
      </c>
      <c r="AJ395" s="223">
        <f t="shared" ca="1" si="626"/>
        <v>-5.8453537143098932E-5</v>
      </c>
      <c r="AK395" s="223">
        <f t="shared" ca="1" si="627"/>
        <v>-3.6422407923766202E-4</v>
      </c>
      <c r="AL395" s="223">
        <f t="shared" ca="1" si="628"/>
        <v>-4.3074234682282395E-4</v>
      </c>
      <c r="AM395" s="223">
        <f t="shared" ca="1" si="629"/>
        <v>-2.1431368124371378E-4</v>
      </c>
      <c r="AN395" s="223">
        <f t="shared" ca="1" si="630"/>
        <v>1.428938032519341E-4</v>
      </c>
      <c r="AO395" s="223">
        <f t="shared" ca="1" si="631"/>
        <v>4.0623690757568131E-4</v>
      </c>
      <c r="AP395" s="223">
        <f t="shared" ca="1" si="632"/>
        <v>4.0273026289168527E-4</v>
      </c>
      <c r="AQ395" s="223">
        <f t="shared" ca="1" si="633"/>
        <v>1.3467732128992808E-4</v>
      </c>
      <c r="AR395" s="223">
        <f t="shared" ca="1" si="634"/>
        <v>-2.2184274063756401E-4</v>
      </c>
      <c r="AS395" s="223">
        <f t="shared" ca="1" si="635"/>
        <v>-4.3263827937585015E-4</v>
      </c>
      <c r="AT395" s="223">
        <f t="shared" ca="1" si="636"/>
        <v>-3.592414808113527E-4</v>
      </c>
      <c r="AU395" s="223">
        <f t="shared" ca="1" si="637"/>
        <v>-4.9865387406883765E-5</v>
      </c>
      <c r="AV395" s="223">
        <f t="shared" ca="1" si="638"/>
        <v>2.9226638591133588E-4</v>
      </c>
      <c r="AW395" s="223">
        <f t="shared" ca="1" si="639"/>
        <v>4.4241360472594673E-4</v>
      </c>
      <c r="AX395" s="223">
        <f t="shared" ca="1" si="640"/>
        <v>3.0194725008838235E-4</v>
      </c>
      <c r="AY395" s="223">
        <f t="shared" ca="1" si="641"/>
        <v>-3.6862845349377196E-5</v>
      </c>
      <c r="AZ395" s="223">
        <f t="shared" ca="1" si="642"/>
        <v>-3.5145839787941032E-4</v>
      </c>
      <c r="BA395" s="223">
        <f t="shared" ca="1" si="643"/>
        <v>-4.3518722335483335E-4</v>
      </c>
      <c r="BB395" s="223">
        <f t="shared" ca="1" si="644"/>
        <v>-2.3304935587848378E-4</v>
      </c>
      <c r="BC395" s="223">
        <f t="shared" ca="1" si="645"/>
        <v>1.221744596317804E-4</v>
      </c>
      <c r="BD395" s="223">
        <f t="shared" ca="1" si="646"/>
        <v>3.9714406071712137E-4</v>
      </c>
      <c r="BE395" s="223">
        <f t="shared" ca="1" si="647"/>
        <v>4.1123684104600095E-4</v>
      </c>
      <c r="BF395" s="223">
        <f t="shared" ca="1" si="648"/>
        <v>1.5519550561776224E-4</v>
      </c>
      <c r="BG395" s="223">
        <f t="shared" ca="1" si="649"/>
        <v>-2.0279097794676356E-4</v>
      </c>
      <c r="BH395" s="223">
        <f t="shared" ca="1" si="650"/>
        <v>-4.2756770002242735E-4</v>
      </c>
      <c r="BI395" s="223">
        <f t="shared" ca="1" si="651"/>
        <v>-3.7148285756004719E-4</v>
      </c>
      <c r="BJ395" s="223">
        <f t="shared" ca="1" si="652"/>
        <v>-7.1377579110789519E-5</v>
      </c>
      <c r="BK395" s="223">
        <f t="shared" ca="1" si="653"/>
        <v>2.7561435270574057E-4</v>
      </c>
      <c r="BL395" s="223">
        <f t="shared" ca="1" si="654"/>
        <v>4.4156015239860092E-4</v>
      </c>
      <c r="BM395" s="223">
        <f t="shared" ca="1" si="655"/>
        <v>3.1745299618804701E-4</v>
      </c>
      <c r="BN395" s="223">
        <f t="shared" ca="1" si="656"/>
        <v>-1.5183347732400227E-5</v>
      </c>
      <c r="BO395" s="223">
        <f t="shared" ca="1" si="657"/>
        <v>-3.3784602245654822E-4</v>
      </c>
      <c r="BP395" s="223">
        <f t="shared" ca="1" si="658"/>
        <v>-4.3858369574788225E-4</v>
      </c>
      <c r="BQ395" s="223">
        <f t="shared" ca="1" si="659"/>
        <v>-2.5122359420223371E-4</v>
      </c>
      <c r="BR395" s="223">
        <f t="shared" ca="1" si="660"/>
        <v>1.0116078703715644E-4</v>
      </c>
      <c r="BS395" s="223">
        <f t="shared" ca="1" si="661"/>
        <v>3.8709445903058252E-4</v>
      </c>
      <c r="BT395" s="223">
        <f t="shared" ca="1" si="662"/>
        <v>4.1875271363014314E-4</v>
      </c>
      <c r="BU395" s="223">
        <f t="shared" ca="1" si="663"/>
        <v>1.7533981037904094E-4</v>
      </c>
      <c r="BV395" s="223">
        <f t="shared" ca="1" si="664"/>
        <v>-1.8325067402769757E-4</v>
      </c>
      <c r="BW395" s="223">
        <f t="shared" ca="1" si="665"/>
        <v>-4.2146707262914382E-4</v>
      </c>
      <c r="BX395" s="223">
        <f t="shared" ca="1" si="666"/>
        <v>-3.828292995668241E-4</v>
      </c>
      <c r="BY395" s="223">
        <f t="shared" ca="1" si="667"/>
        <v>-9.2717815974679887E-5</v>
      </c>
      <c r="BZ395" s="223">
        <f t="shared" ca="1" si="668"/>
        <v>2.5829834038351349E-4</v>
      </c>
      <c r="CA395" s="223">
        <f t="shared" ca="1" si="669"/>
        <v>4.3964294298802546E-4</v>
      </c>
      <c r="CB395" s="223">
        <f t="shared" ca="1" si="670"/>
        <v>3.3219397021429621E-4</v>
      </c>
      <c r="CC395" s="223">
        <f t="shared" ca="1" si="671"/>
        <v>6.5327278991651755E-6</v>
      </c>
      <c r="CD395" s="223">
        <f t="shared" ca="1" si="672"/>
        <v>-3.2341974637377174E-4</v>
      </c>
      <c r="CE395" s="223">
        <f t="shared" ca="1" si="673"/>
        <v>-4.4092358160247979E-4</v>
      </c>
      <c r="CF395" s="223">
        <f t="shared" ca="1" si="674"/>
        <v>-2.6879261288295739E-4</v>
      </c>
      <c r="CG395" s="223">
        <f t="shared" ca="1" si="675"/>
        <v>7.9903409245918414E-5</v>
      </c>
      <c r="CH395" s="223">
        <f t="shared" ca="1" si="676"/>
        <v>3.7611231288676723E-4</v>
      </c>
      <c r="CI395" s="223">
        <f t="shared" ca="1" si="677"/>
        <v>4.2525977424874453E-4</v>
      </c>
      <c r="CJ395" s="223">
        <f t="shared" ca="1" si="678"/>
        <v>1.9506170617916295E-4</v>
      </c>
      <c r="CK395" s="223">
        <f t="shared" ca="1" si="679"/>
        <v>-1.6326890318403553E-4</v>
      </c>
      <c r="CL395" s="223">
        <f t="shared" ca="1" si="680"/>
        <v>-4.1435109414174223E-4</v>
      </c>
      <c r="CM395" s="223">
        <f t="shared" ca="1" si="681"/>
        <v>-3.932534722590597E-4</v>
      </c>
      <c r="CN395" s="223">
        <f t="shared" ca="1" si="682"/>
        <v>-1.1383468749876872E-4</v>
      </c>
      <c r="CO395" s="223">
        <f t="shared" ca="1" si="683"/>
        <v>2.4036006473503998E-4</v>
      </c>
      <c r="CP395" s="223">
        <f t="shared" ca="1" si="684"/>
        <v>4.3666659521961811E-4</v>
      </c>
      <c r="CQ395" s="223">
        <f t="shared" ca="1" si="685"/>
        <v>3.4613465986954399E-4</v>
      </c>
      <c r="CR395" s="223">
        <f t="shared" ca="1" si="686"/>
        <v>2.8233065617018938E-5</v>
      </c>
      <c r="CS395" s="223">
        <f t="shared" ca="1" si="687"/>
        <v>-3.0821432379375452E-4</v>
      </c>
      <c r="CT395" s="223">
        <f t="shared" ca="1" si="688"/>
        <v>-4.4220124392865264E-4</v>
      </c>
      <c r="CU395" s="223">
        <f t="shared" ca="1" si="689"/>
        <v>-2.8571408661579874E-4</v>
      </c>
      <c r="CV395" s="223">
        <f t="shared" ca="1" si="690"/>
        <v>5.8453537143101121E-5</v>
      </c>
      <c r="CW395" s="223">
        <f t="shared" ca="1" si="691"/>
        <v>3.6422407923766321E-4</v>
      </c>
      <c r="CX395" s="223">
        <f t="shared" ca="1" si="692"/>
        <v>4.3074234682282308E-4</v>
      </c>
      <c r="CY395" s="223">
        <f t="shared" ca="1" si="693"/>
        <v>2.1431368124371464E-4</v>
      </c>
      <c r="CZ395" s="223">
        <f t="shared" ca="1" si="694"/>
        <v>-1.4289380325193323E-4</v>
      </c>
      <c r="DA395" s="223">
        <f t="shared" ca="1" si="695"/>
        <v>-4.0623690757568158E-4</v>
      </c>
      <c r="DB395" s="223">
        <f t="shared" ca="1" si="696"/>
        <v>-4.0273026289168435E-4</v>
      </c>
      <c r="DC395" s="223">
        <f t="shared" ca="1" si="697"/>
        <v>-1.3467732128992596E-4</v>
      </c>
      <c r="DD395" s="223">
        <f t="shared" ca="1" si="698"/>
        <v>2.2184274063756184E-4</v>
      </c>
      <c r="DE395" s="223">
        <f t="shared" ca="1" si="699"/>
        <v>4.326382793758496E-4</v>
      </c>
      <c r="DF395" s="223">
        <f t="shared" ca="1" si="700"/>
        <v>3.5924148081135237E-4</v>
      </c>
      <c r="DG395" s="223">
        <f t="shared" ca="1" si="701"/>
        <v>4.9865387406883128E-5</v>
      </c>
      <c r="DH395" s="223">
        <f t="shared" ca="1" si="702"/>
        <v>-2.9226638591133632E-4</v>
      </c>
      <c r="DI395" s="223">
        <f t="shared" ca="1" si="703"/>
        <v>-4.4241360472594684E-4</v>
      </c>
      <c r="DJ395" s="223">
        <f t="shared" ca="1" si="704"/>
        <v>-3.0194725008838419E-4</v>
      </c>
      <c r="DK395" s="223">
        <f t="shared" ca="1" si="705"/>
        <v>3.686284534937473E-5</v>
      </c>
      <c r="DL395" s="223">
        <f t="shared" ca="1" si="706"/>
        <v>3.5145839787941076E-4</v>
      </c>
      <c r="DM395" s="223">
        <f t="shared" ca="1" si="707"/>
        <v>4.3518722335483324E-4</v>
      </c>
      <c r="DN395" s="223">
        <f t="shared" ca="1" si="708"/>
        <v>2.3304935587848321E-4</v>
      </c>
      <c r="DO395" s="223">
        <f t="shared" ca="1" si="709"/>
        <v>-1.2217445963178404E-4</v>
      </c>
      <c r="DP395" s="223">
        <f t="shared" ca="1" si="710"/>
        <v>-3.9714406071712029E-4</v>
      </c>
      <c r="DQ395" s="223">
        <f t="shared" ca="1" si="711"/>
        <v>-4.1123684104600079E-4</v>
      </c>
      <c r="DR395" s="223">
        <f t="shared" ca="1" si="712"/>
        <v>-1.5519550561776164E-4</v>
      </c>
      <c r="DS395" s="223">
        <f t="shared" ca="1" si="713"/>
        <v>2.0279097794676415E-4</v>
      </c>
      <c r="DT395" s="223">
        <f t="shared" ca="1" si="714"/>
        <v>4.2756770002242827E-4</v>
      </c>
      <c r="DU395" s="223">
        <f t="shared" ca="1" si="715"/>
        <v>3.7148285756004513E-4</v>
      </c>
      <c r="DV395" s="223">
        <f t="shared" ca="1" si="716"/>
        <v>7.1377579110791999E-5</v>
      </c>
      <c r="DW395" s="223">
        <f t="shared" ca="1" si="717"/>
        <v>-2.7561435270574111E-4</v>
      </c>
      <c r="DX395" s="223">
        <f t="shared" ca="1" si="718"/>
        <v>-4.4156015239860103E-4</v>
      </c>
      <c r="DY395" s="223">
        <f t="shared" ca="1" si="719"/>
        <v>-3.1745299618804652E-4</v>
      </c>
      <c r="DZ395" s="223">
        <f t="shared" ca="1" si="720"/>
        <v>1.5183347732404008E-5</v>
      </c>
      <c r="EA395" s="223">
        <f t="shared" ca="1" si="721"/>
        <v>3.3784602245655066E-4</v>
      </c>
      <c r="EB395" s="223">
        <f t="shared" ca="1" si="722"/>
        <v>4.3858369574788252E-4</v>
      </c>
      <c r="EC395" s="223">
        <f t="shared" ca="1" si="723"/>
        <v>2.5122359420223317E-4</v>
      </c>
      <c r="ED395" s="223">
        <f t="shared" ca="1" si="724"/>
        <v>-1.0116078703715706E-4</v>
      </c>
      <c r="EE395" s="223">
        <f t="shared" ca="1" si="725"/>
        <v>-3.870944590305829E-4</v>
      </c>
      <c r="EF395" s="223">
        <f t="shared" ca="1" si="726"/>
        <v>-4.1875271363014195E-4</v>
      </c>
      <c r="EG395" s="223">
        <f t="shared" ca="1" si="727"/>
        <v>-1.7533981037904322E-4</v>
      </c>
      <c r="EH395" s="223">
        <f t="shared" ca="1" si="728"/>
        <v>1.8325067402769529E-4</v>
      </c>
      <c r="EI395" s="223">
        <f t="shared" ca="1" si="729"/>
        <v>4.2146707262914393E-4</v>
      </c>
      <c r="EJ395" s="223">
        <f t="shared" ca="1" si="730"/>
        <v>3.8282929956682382E-4</v>
      </c>
      <c r="EK395" s="223">
        <f t="shared" ca="1" si="731"/>
        <v>9.271781597467925E-5</v>
      </c>
      <c r="EL395" s="223">
        <f t="shared" ca="1" si="732"/>
        <v>-2.5829834038351658E-4</v>
      </c>
      <c r="EM395" s="223">
        <f t="shared" ca="1" si="733"/>
        <v>-4.3964294298802519E-4</v>
      </c>
      <c r="EN395" s="223">
        <f t="shared" ca="1" si="734"/>
        <v>-3.3219397021429789E-4</v>
      </c>
      <c r="EO395" s="223">
        <f t="shared" ca="1" si="735"/>
        <v>-6.5327278991645114E-6</v>
      </c>
      <c r="EP395" s="223">
        <f t="shared" ca="1" si="736"/>
        <v>3.2341974637377217E-4</v>
      </c>
      <c r="EQ395" s="223">
        <f t="shared" ca="1" si="737"/>
        <v>4.4092358160247974E-4</v>
      </c>
      <c r="ER395" s="223">
        <f t="shared" ca="1" si="738"/>
        <v>2.6879261288295691E-4</v>
      </c>
      <c r="ES395" s="223">
        <f t="shared" ca="1" si="739"/>
        <v>-7.9903409245919065E-5</v>
      </c>
      <c r="ET395" s="223">
        <f t="shared" ca="1" si="740"/>
        <v>-3.7611231288676755E-4</v>
      </c>
      <c r="EU395" s="223">
        <f t="shared" ca="1" si="741"/>
        <v>-4.2525977424874437E-4</v>
      </c>
      <c r="EV395" s="223">
        <f t="shared" ca="1" si="742"/>
        <v>-1.9506170617916238E-4</v>
      </c>
      <c r="EW395" s="223">
        <f t="shared" ca="1" si="743"/>
        <v>1.6326890318403613E-4</v>
      </c>
      <c r="EX395" s="223">
        <f t="shared" ca="1" si="744"/>
        <v>4.1435109414174245E-4</v>
      </c>
      <c r="EY395" s="223">
        <f t="shared" ca="1" si="745"/>
        <v>3.9325347225905942E-4</v>
      </c>
      <c r="EZ395" s="223">
        <f t="shared" ca="1" si="746"/>
        <v>1.1383468749876811E-4</v>
      </c>
      <c r="FA395" s="223">
        <f t="shared" ca="1" si="747"/>
        <v>-2.4036006473504053E-4</v>
      </c>
      <c r="FB395" s="223">
        <f t="shared" ca="1" si="748"/>
        <v>-4.3666659521961822E-4</v>
      </c>
      <c r="FC395" s="223">
        <f t="shared" ca="1" si="749"/>
        <v>-3.4613465986954356E-4</v>
      </c>
      <c r="FD395" s="223">
        <f t="shared" ca="1" si="750"/>
        <v>-2.8233065617018301E-5</v>
      </c>
      <c r="FE395" s="223">
        <f t="shared" ca="1" si="751"/>
        <v>3.0821432379375945E-4</v>
      </c>
      <c r="FF395" s="223">
        <f t="shared" ca="1" si="752"/>
        <v>4.4220124392865248E-4</v>
      </c>
      <c r="FG395" s="223">
        <f t="shared" ca="1" si="753"/>
        <v>2.8571408661579349E-4</v>
      </c>
      <c r="FH395" s="223">
        <f t="shared" ca="1" si="754"/>
        <v>-5.8453537143095544E-5</v>
      </c>
      <c r="FI395" s="223">
        <f t="shared" ca="1" si="755"/>
        <v>-3.6422407923766007E-4</v>
      </c>
      <c r="FJ395" s="223">
        <f t="shared" ca="1" si="756"/>
        <v>-4.3074234682282433E-4</v>
      </c>
      <c r="FK395" s="223">
        <f t="shared" ca="1" si="757"/>
        <v>-2.1431368124371405E-4</v>
      </c>
      <c r="FL395" s="223">
        <f t="shared" ca="1" si="758"/>
        <v>1.4289380325193383E-4</v>
      </c>
      <c r="FM395" s="223">
        <f t="shared" ca="1" si="759"/>
        <v>4.0623690757568185E-4</v>
      </c>
      <c r="FN395" s="223">
        <f t="shared" ca="1" si="760"/>
        <v>4.0273026289168413E-4</v>
      </c>
      <c r="FO395" s="223">
        <f t="shared" ca="1" si="761"/>
        <v>1.3467732128992534E-4</v>
      </c>
      <c r="FP395" s="223">
        <f t="shared" ca="1" si="762"/>
        <v>-2.2184274063756786E-4</v>
      </c>
      <c r="FQ395" s="223">
        <f t="shared" ca="1" si="763"/>
        <v>-4.3263827937585107E-4</v>
      </c>
      <c r="FR395" s="223">
        <f t="shared" ca="1" si="764"/>
        <v>-3.5924148081134831E-4</v>
      </c>
      <c r="FS395" s="223">
        <f t="shared" ca="1" si="765"/>
        <v>-4.9865387406888739E-5</v>
      </c>
      <c r="FT395" s="223">
        <f t="shared" ca="1" si="766"/>
        <v>2.9226638591133209E-4</v>
      </c>
      <c r="FU395" s="223">
        <f t="shared" ca="1" si="767"/>
        <v>4.4241360472594673E-4</v>
      </c>
      <c r="FV395" s="223">
        <f t="shared" ca="1" si="768"/>
        <v>3.0194725008838365E-4</v>
      </c>
      <c r="FW395" s="223">
        <f t="shared" ca="1" si="769"/>
        <v>-3.6862845349375367E-5</v>
      </c>
      <c r="FX395" s="223">
        <f t="shared" ca="1" si="770"/>
        <v>-3.5145839787941119E-4</v>
      </c>
      <c r="FY395" s="223">
        <f t="shared" ca="1" si="771"/>
        <v>-4.3518722335483313E-4</v>
      </c>
      <c r="FZ395" s="223">
        <f t="shared" ca="1" si="772"/>
        <v>-2.3304935587848265E-4</v>
      </c>
      <c r="GA395" s="223">
        <f t="shared" ca="1" si="773"/>
        <v>1.2217445963178466E-4</v>
      </c>
      <c r="GB395" s="223">
        <f t="shared" ca="1" si="774"/>
        <v>3.9714406071712327E-4</v>
      </c>
      <c r="GC395" s="223">
        <f t="shared" ca="1" si="775"/>
        <v>4.1123684104599819E-4</v>
      </c>
      <c r="GD395" s="223">
        <f t="shared" ca="1" si="776"/>
        <v>1.5519550561775514E-4</v>
      </c>
      <c r="GE395" s="223">
        <f t="shared" ca="1" si="777"/>
        <v>-2.0279097794675916E-4</v>
      </c>
      <c r="GF395" s="223">
        <f t="shared" ca="1" si="778"/>
        <v>-4.2756770002242686E-4</v>
      </c>
      <c r="GG395" s="223">
        <f t="shared" ca="1" si="779"/>
        <v>-3.7148285756004822E-4</v>
      </c>
      <c r="GH395" s="223">
        <f t="shared" ca="1" si="780"/>
        <v>-7.1377579110791349E-5</v>
      </c>
      <c r="GI395" s="223">
        <f t="shared" ca="1" si="781"/>
        <v>2.7561435270574166E-4</v>
      </c>
      <c r="GJ395" s="223">
        <f t="shared" ca="1" si="782"/>
        <v>4.4156015239860103E-4</v>
      </c>
      <c r="GK395" s="223">
        <f t="shared" ca="1" si="783"/>
        <v>3.1745299618804609E-4</v>
      </c>
      <c r="GL395" s="223">
        <f t="shared" ca="1" si="784"/>
        <v>-1.5183347732404672E-5</v>
      </c>
      <c r="GM395" s="223">
        <f t="shared" ca="1" si="785"/>
        <v>-3.3784602245655109E-4</v>
      </c>
      <c r="GN395" s="223">
        <f t="shared" ca="1" si="786"/>
        <v>-4.3858369574788166E-4</v>
      </c>
      <c r="GO395" s="223">
        <f t="shared" ca="1" si="787"/>
        <v>-2.5122359420222748E-4</v>
      </c>
      <c r="GP395" s="223">
        <f t="shared" ca="1" si="788"/>
        <v>1.0116078703716382E-4</v>
      </c>
      <c r="GQ395" s="223">
        <f t="shared" ca="1" si="789"/>
        <v>3.8709445903058008E-4</v>
      </c>
      <c r="GR395" s="223">
        <f t="shared" ca="1" si="790"/>
        <v>4.1875271363014374E-4</v>
      </c>
      <c r="GS395" s="223">
        <f t="shared" ca="1" si="791"/>
        <v>1.7533981037904259E-4</v>
      </c>
      <c r="GT395" s="223">
        <f t="shared" ca="1" si="792"/>
        <v>-1.8325067402769589E-4</v>
      </c>
      <c r="GU395" s="223">
        <f t="shared" ca="1" si="793"/>
        <v>-4.2146707262914415E-4</v>
      </c>
      <c r="GV395" s="223">
        <f t="shared" ca="1" si="794"/>
        <v>-3.8282929956682345E-4</v>
      </c>
      <c r="GW395" s="223">
        <f t="shared" ca="1" si="795"/>
        <v>-9.2717815974678613E-5</v>
      </c>
      <c r="GX395" s="223">
        <f t="shared" ca="1" si="796"/>
        <v>2.5829834038351712E-4</v>
      </c>
      <c r="GY395" s="223">
        <f t="shared" ca="1" si="797"/>
        <v>4.3964294298802595E-4</v>
      </c>
      <c r="GZ395" s="223">
        <f t="shared" ca="1" si="798"/>
        <v>3.3219397021429334E-4</v>
      </c>
      <c r="HA395" s="223">
        <f t="shared" ca="1" si="799"/>
        <v>6.5327278991575725E-6</v>
      </c>
      <c r="HB395" s="223">
        <f t="shared" ca="1" si="800"/>
        <v>-3.2341974637376832E-4</v>
      </c>
      <c r="HC395" s="223">
        <f t="shared" ca="1" si="801"/>
        <v>-4.4092358160248023E-4</v>
      </c>
      <c r="HD395" s="223">
        <f t="shared" ca="1" si="802"/>
        <v>-2.6879261288296135E-4</v>
      </c>
      <c r="HE395" s="223">
        <f t="shared" ca="1" si="803"/>
        <v>7.9903409245919702E-5</v>
      </c>
      <c r="HF395" s="223">
        <f t="shared" ca="1" si="804"/>
        <v>3.7611231288676793E-4</v>
      </c>
      <c r="HG395" s="223">
        <f t="shared" ca="1" si="805"/>
        <v>4.2525977424874421E-4</v>
      </c>
      <c r="HH395" s="223">
        <f t="shared" ca="1" si="806"/>
        <v>1.9506170617916181E-4</v>
      </c>
      <c r="HI395" s="223">
        <f t="shared" ca="1" si="807"/>
        <v>-1.6326890318403673E-4</v>
      </c>
      <c r="HJ395" s="223">
        <f t="shared" ca="1" si="808"/>
        <v>-4.1435109414174266E-4</v>
      </c>
      <c r="HK395" s="223">
        <f t="shared" ca="1" si="809"/>
        <v>-3.9325347225905623E-4</v>
      </c>
      <c r="HL395" s="223">
        <f t="shared" ca="1" si="810"/>
        <v>-1.1383468749876141E-4</v>
      </c>
      <c r="HM395" s="223">
        <f t="shared" ca="1" si="811"/>
        <v>2.4036006473504633E-4</v>
      </c>
      <c r="HN395" s="223">
        <f t="shared" ca="1" si="812"/>
        <v>4.366665952196173E-4</v>
      </c>
      <c r="HO395" s="223">
        <f t="shared" ca="1" si="813"/>
        <v>3.4613465986954714E-4</v>
      </c>
      <c r="HP395" s="223">
        <f t="shared" ca="1" si="814"/>
        <v>2.8233065617023898E-5</v>
      </c>
      <c r="HQ395" s="223">
        <f t="shared" ca="1" si="815"/>
        <v>-3.0821432379375544E-4</v>
      </c>
      <c r="HR395" s="223">
        <f t="shared" ca="1" si="816"/>
        <v>-4.4220124392865264E-4</v>
      </c>
      <c r="HS395" s="223">
        <f t="shared" ca="1" si="817"/>
        <v>-2.8571408661579782E-4</v>
      </c>
      <c r="HT395" s="223">
        <f t="shared" ca="1" si="818"/>
        <v>5.8453537143102422E-5</v>
      </c>
      <c r="HU395" s="223">
        <f t="shared" ca="1" si="819"/>
        <v>3.6422407923766403E-4</v>
      </c>
      <c r="HV395" s="223">
        <f t="shared" ca="1" si="820"/>
        <v>4.3074234682282276E-4</v>
      </c>
      <c r="HW395" s="223">
        <f t="shared" ca="1" si="821"/>
        <v>2.1431368124370792E-4</v>
      </c>
      <c r="HX395" s="223">
        <f t="shared" ca="1" si="822"/>
        <v>-1.4289380325194039E-4</v>
      </c>
      <c r="HY395" s="223">
        <f t="shared" ca="1" si="823"/>
        <v>-4.0623690757567963E-4</v>
      </c>
      <c r="HZ395" s="223">
        <f t="shared" ca="1" si="824"/>
        <v>-4.0273026289168641E-4</v>
      </c>
      <c r="IA395" s="223">
        <f t="shared" ca="1" si="825"/>
        <v>-1.3467732128993068E-4</v>
      </c>
      <c r="IB395" s="223">
        <f t="shared" ca="1" si="826"/>
        <v>2.2184274063756298E-4</v>
      </c>
      <c r="IC395" s="223">
        <f t="shared" ca="1" si="827"/>
        <v>4.3263827937584982E-4</v>
      </c>
      <c r="ID395" s="223">
        <f t="shared" ca="1" si="828"/>
        <v>3.5924148081135161E-4</v>
      </c>
      <c r="IE395" s="223">
        <f t="shared" ca="1" si="829"/>
        <v>1.9402154157661304E-4</v>
      </c>
      <c r="IF395" s="223">
        <f t="shared" ca="1" si="830"/>
        <v>-2.9226638591133729E-4</v>
      </c>
      <c r="IG395" s="223">
        <f t="shared" ca="1" si="831"/>
        <v>-4.4241360472594679E-4</v>
      </c>
      <c r="IH395" s="223">
        <f t="shared" ca="1" si="832"/>
        <v>-3.0194725008837861E-4</v>
      </c>
      <c r="II395" s="223">
        <f t="shared" ca="1" si="833"/>
        <v>3.6862845349382292E-5</v>
      </c>
      <c r="IJ395" s="223">
        <f t="shared" ca="1" si="834"/>
        <v>3.5145839787941536E-4</v>
      </c>
      <c r="IK395" s="223">
        <f t="shared" ca="1" si="835"/>
        <v>4.3518722335483416E-4</v>
      </c>
      <c r="IL395" s="223">
        <f t="shared" ca="1" si="836"/>
        <v>2.3304935587848744E-4</v>
      </c>
      <c r="IM395" s="223">
        <f t="shared" ca="1" si="837"/>
        <v>-1.2217445963177924E-4</v>
      </c>
      <c r="IN395" s="223">
        <f t="shared" ca="1" si="838"/>
        <v>-3.9714406071712083E-4</v>
      </c>
      <c r="IO395" s="223">
        <f t="shared" ca="1" si="839"/>
        <v>-4.112368410460003E-4</v>
      </c>
      <c r="IP395" s="223">
        <f t="shared" ca="1" si="840"/>
        <v>-1.551955056177604E-4</v>
      </c>
      <c r="IQ395" s="223">
        <f t="shared" ca="1" si="841"/>
        <v>2.0279097794676529E-4</v>
      </c>
      <c r="IR395" s="223">
        <f t="shared" ca="1" si="842"/>
        <v>4.2756770002242865E-4</v>
      </c>
      <c r="IS395" s="223">
        <f t="shared" ca="1" si="843"/>
        <v>3.7148285756004442E-4</v>
      </c>
      <c r="IT395" s="223">
        <f t="shared" ca="1" si="844"/>
        <v>7.1377579110784505E-5</v>
      </c>
      <c r="IU395" s="223">
        <f t="shared" ca="1" si="845"/>
        <v>-2.7561435270574708E-4</v>
      </c>
      <c r="IV395" s="223">
        <f t="shared" ca="1" si="846"/>
        <v>-4.4156015239860146E-4</v>
      </c>
      <c r="IW395" s="223">
        <f t="shared" ca="1" si="847"/>
        <v>-3.1745299618804999E-4</v>
      </c>
      <c r="IX395" s="223">
        <f t="shared" ca="1" si="848"/>
        <v>1.5183347732399035E-5</v>
      </c>
      <c r="IY395" s="223">
        <f t="shared" ca="1" si="849"/>
        <v>3.3784602245654746E-4</v>
      </c>
      <c r="IZ395" s="223">
        <f t="shared" ca="1" si="850"/>
        <v>4.3858369574788236E-4</v>
      </c>
      <c r="JA395" s="223">
        <f t="shared" ca="1" si="851"/>
        <v>2.5122359420223209E-4</v>
      </c>
      <c r="JB395" s="223">
        <f t="shared" ca="1" si="852"/>
        <v>-1.0116078703715833E-4</v>
      </c>
    </row>
    <row r="396" spans="2:262">
      <c r="B396" s="230">
        <v>35</v>
      </c>
      <c r="C396" s="229">
        <f t="shared" si="853"/>
        <v>6.8359375000000028E-4</v>
      </c>
      <c r="D396" s="226">
        <f t="shared" ca="1" si="597"/>
        <v>24.365800009460202</v>
      </c>
      <c r="E396" s="225">
        <f ca="1">AO361</f>
        <v>0.36580000946019997</v>
      </c>
      <c r="F396" s="224">
        <v>35</v>
      </c>
      <c r="G396" s="223">
        <f t="shared" ca="1" si="854"/>
        <v>-2.7507424798173625E-3</v>
      </c>
      <c r="H396" s="223">
        <f t="shared" ca="1" si="598"/>
        <v>-2.8490824215432358E-3</v>
      </c>
      <c r="I396" s="223">
        <f t="shared" ca="1" si="599"/>
        <v>-9.7114405036068867E-4</v>
      </c>
      <c r="J396" s="223">
        <f t="shared" ca="1" si="600"/>
        <v>1.5804325809597613E-3</v>
      </c>
      <c r="K396" s="223">
        <f t="shared" ca="1" si="601"/>
        <v>3.0357353343652138E-3</v>
      </c>
      <c r="L396" s="223">
        <f t="shared" ca="1" si="602"/>
        <v>2.3852871766453601E-3</v>
      </c>
      <c r="M396" s="223">
        <f t="shared" ca="1" si="603"/>
        <v>8.0274278496061252E-5</v>
      </c>
      <c r="N396" s="223">
        <f t="shared" ca="1" si="604"/>
        <v>-2.2804212192426886E-3</v>
      </c>
      <c r="O396" s="223">
        <f t="shared" ca="1" si="605"/>
        <v>-3.0592927003057916E-3</v>
      </c>
      <c r="P396" s="223">
        <f t="shared" ca="1" si="606"/>
        <v>-1.7160726017302541E-3</v>
      </c>
      <c r="Q396" s="223">
        <f t="shared" ca="1" si="607"/>
        <v>8.175086603313226E-4</v>
      </c>
      <c r="R396" s="223">
        <f t="shared" ca="1" si="608"/>
        <v>2.7840215133461436E-3</v>
      </c>
      <c r="S396" s="223">
        <f t="shared" ca="1" si="609"/>
        <v>2.8193858331022263E-3</v>
      </c>
      <c r="T396" s="223">
        <f t="shared" ca="1" si="610"/>
        <v>8.990710066358249E-4</v>
      </c>
      <c r="U396" s="223">
        <f t="shared" ca="1" si="611"/>
        <v>-1.6448883022589548E-3</v>
      </c>
      <c r="V396" s="223">
        <f t="shared" ca="1" si="612"/>
        <v>-3.0478637440916113E-3</v>
      </c>
      <c r="W396" s="223">
        <f t="shared" ca="1" si="613"/>
        <v>-2.3366753510691662E-3</v>
      </c>
      <c r="X396" s="223">
        <f t="shared" ca="1" si="614"/>
        <v>-4.6420201441133881E-6</v>
      </c>
      <c r="Y396" s="223">
        <f t="shared" ca="1" si="615"/>
        <v>2.3306112680800111E-3</v>
      </c>
      <c r="Z396" s="223">
        <f t="shared" ca="1" si="616"/>
        <v>3.0492259957279654E-3</v>
      </c>
      <c r="AA396" s="223">
        <f t="shared" ca="1" si="617"/>
        <v>1.6527319567963806E-3</v>
      </c>
      <c r="AB396" s="223">
        <f t="shared" ca="1" si="618"/>
        <v>-8.9018673400545749E-4</v>
      </c>
      <c r="AC396" s="223">
        <f t="shared" ca="1" si="619"/>
        <v>-2.8156235564165523E-3</v>
      </c>
      <c r="AD396" s="223">
        <f t="shared" ca="1" si="620"/>
        <v>-2.7879909520589822E-3</v>
      </c>
      <c r="AE396" s="223">
        <f t="shared" ca="1" si="621"/>
        <v>-8.2645639615499633E-4</v>
      </c>
      <c r="AF396" s="223">
        <f t="shared" ca="1" si="622"/>
        <v>1.7083532043512054E-3</v>
      </c>
      <c r="AG396" s="223">
        <f t="shared" ca="1" si="623"/>
        <v>3.0581562346655333E-3</v>
      </c>
      <c r="AH396" s="223">
        <f t="shared" ca="1" si="624"/>
        <v>2.2866559996354043E-3</v>
      </c>
      <c r="AI396" s="223">
        <f t="shared" ca="1" si="625"/>
        <v>-7.0993034387192952E-5</v>
      </c>
      <c r="AJ396" s="223">
        <f t="shared" ca="1" si="626"/>
        <v>-2.3793974438366078E-3</v>
      </c>
      <c r="AK396" s="223">
        <f t="shared" ca="1" si="627"/>
        <v>-3.0373225514282163E-3</v>
      </c>
      <c r="AL396" s="223">
        <f t="shared" ca="1" si="628"/>
        <v>-1.5883957679313663E-3</v>
      </c>
      <c r="AM396" s="223">
        <f t="shared" ca="1" si="629"/>
        <v>9.6232859247726401E-4</v>
      </c>
      <c r="AN396" s="223">
        <f t="shared" ca="1" si="630"/>
        <v>2.8455295731395214E-3</v>
      </c>
      <c r="AO396" s="223">
        <f t="shared" ca="1" si="631"/>
        <v>2.7549166895159166E-3</v>
      </c>
      <c r="AP396" s="223">
        <f t="shared" ca="1" si="632"/>
        <v>7.5334395924431935E-4</v>
      </c>
      <c r="AQ396" s="223">
        <f t="shared" ca="1" si="633"/>
        <v>-1.770789058352591E-3</v>
      </c>
      <c r="AR396" s="223">
        <f t="shared" ca="1" si="634"/>
        <v>-3.066606606275521E-3</v>
      </c>
      <c r="AS396" s="223">
        <f t="shared" ca="1" si="635"/>
        <v>-2.2352592521310407E-3</v>
      </c>
      <c r="AT396" s="223">
        <f t="shared" ca="1" si="636"/>
        <v>1.465853253691849E-4</v>
      </c>
      <c r="AU396" s="223">
        <f t="shared" ca="1" si="637"/>
        <v>2.4267503595444447E-3</v>
      </c>
      <c r="AV396" s="223">
        <f t="shared" ca="1" si="638"/>
        <v>3.0235895375962901E-3</v>
      </c>
      <c r="AW396" s="223">
        <f t="shared" ca="1" si="639"/>
        <v>1.5231027888496932E-3</v>
      </c>
      <c r="AX396" s="223">
        <f t="shared" ca="1" si="640"/>
        <v>-1.0338907801887252E-3</v>
      </c>
      <c r="AY396" s="223">
        <f t="shared" ca="1" si="641"/>
        <v>-2.8737215492488401E-3</v>
      </c>
      <c r="AZ396" s="223">
        <f t="shared" ca="1" si="642"/>
        <v>-2.7201829681720567E-3</v>
      </c>
      <c r="BA396" s="223">
        <f t="shared" ca="1" si="643"/>
        <v>-6.7977773610193863E-4</v>
      </c>
      <c r="BB396" s="223">
        <f t="shared" ca="1" si="644"/>
        <v>1.8321582552393014E-3</v>
      </c>
      <c r="BC396" s="223">
        <f t="shared" ca="1" si="645"/>
        <v>3.0732097687336947E-3</v>
      </c>
      <c r="BD396" s="223">
        <f t="shared" ca="1" si="646"/>
        <v>2.1825160680349204E-3</v>
      </c>
      <c r="BE396" s="223">
        <f t="shared" ca="1" si="647"/>
        <v>-2.2208931883235285E-4</v>
      </c>
      <c r="BF396" s="223">
        <f t="shared" ca="1" si="648"/>
        <v>-2.4726414915777258E-3</v>
      </c>
      <c r="BG396" s="223">
        <f t="shared" ca="1" si="649"/>
        <v>-3.0080352264862131E-3</v>
      </c>
      <c r="BH396" s="223">
        <f t="shared" ca="1" si="650"/>
        <v>-1.4568923496004992E-3</v>
      </c>
      <c r="BI396" s="223">
        <f t="shared" ca="1" si="651"/>
        <v>1.1048301907538773E-3</v>
      </c>
      <c r="BJ396" s="223">
        <f t="shared" ca="1" si="652"/>
        <v>2.9001825029522574E-3</v>
      </c>
      <c r="BK396" s="223">
        <f t="shared" ca="1" si="653"/>
        <v>2.6838107103223626E-3</v>
      </c>
      <c r="BL396" s="223">
        <f t="shared" ca="1" si="654"/>
        <v>6.0580204026985691E-4</v>
      </c>
      <c r="BM396" s="223">
        <f t="shared" ca="1" si="655"/>
        <v>-1.8924238285018568E-3</v>
      </c>
      <c r="BN396" s="223">
        <f t="shared" ca="1" si="656"/>
        <v>-3.0779617445418975E-3</v>
      </c>
      <c r="BO396" s="223">
        <f t="shared" ca="1" si="657"/>
        <v>-2.1284582178689483E-3</v>
      </c>
      <c r="BP396" s="223">
        <f t="shared" ca="1" si="658"/>
        <v>2.9745953399431087E-4</v>
      </c>
      <c r="BQ396" s="223">
        <f t="shared" ca="1" si="659"/>
        <v>2.517043196834501E-3</v>
      </c>
      <c r="BR396" s="223">
        <f t="shared" ca="1" si="660"/>
        <v>2.990668987433383E-3</v>
      </c>
      <c r="BS396" s="223">
        <f t="shared" ca="1" si="661"/>
        <v>1.3898043328766196E-3</v>
      </c>
      <c r="BT396" s="223">
        <f t="shared" ca="1" si="662"/>
        <v>-1.1751040929244016E-3</v>
      </c>
      <c r="BU396" s="223">
        <f t="shared" ca="1" si="663"/>
        <v>-2.9248964951607047E-3</v>
      </c>
      <c r="BV396" s="223">
        <f t="shared" ca="1" si="664"/>
        <v>-2.6458218252549178E-3</v>
      </c>
      <c r="BW396" s="223">
        <f t="shared" ca="1" si="665"/>
        <v>-5.3146143194111395E-4</v>
      </c>
      <c r="BX396" s="223">
        <f t="shared" ca="1" si="666"/>
        <v>1.9515494764124075E-3</v>
      </c>
      <c r="BY396" s="223">
        <f t="shared" ca="1" si="667"/>
        <v>3.0808596712875919E-3</v>
      </c>
      <c r="BZ396" s="223">
        <f t="shared" ca="1" si="668"/>
        <v>2.0731182640607113E-3</v>
      </c>
      <c r="CA396" s="223">
        <f t="shared" ca="1" si="669"/>
        <v>-3.7265057065574063E-4</v>
      </c>
      <c r="CB396" s="223">
        <f t="shared" ca="1" si="670"/>
        <v>-2.5599287293878109E-3</v>
      </c>
      <c r="CC396" s="223">
        <f t="shared" ca="1" si="671"/>
        <v>-2.9715012812108394E-3</v>
      </c>
      <c r="CD396" s="223">
        <f t="shared" ca="1" si="672"/>
        <v>-1.3218791499907266E-3</v>
      </c>
      <c r="CE396" s="223">
        <f t="shared" ca="1" si="673"/>
        <v>1.2446701563292801E-3</v>
      </c>
      <c r="CF396" s="223">
        <f t="shared" ca="1" si="674"/>
        <v>2.9478486390893915E-3</v>
      </c>
      <c r="CG396" s="223">
        <f t="shared" ca="1" si="675"/>
        <v>2.6062391960535772E-3</v>
      </c>
      <c r="CH396" s="223">
        <f t="shared" ca="1" si="676"/>
        <v>4.5680069111839281E-4</v>
      </c>
      <c r="CI396" s="223">
        <f t="shared" ca="1" si="677"/>
        <v>-2.0094995838915025E-3</v>
      </c>
      <c r="CJ396" s="223">
        <f t="shared" ca="1" si="678"/>
        <v>-3.0819018033680658E-3</v>
      </c>
      <c r="CK396" s="223">
        <f t="shared" ca="1" si="679"/>
        <v>-2.0165295413290892E-3</v>
      </c>
      <c r="CL396" s="223">
        <f t="shared" ca="1" si="680"/>
        <v>4.4761713654768801E-4</v>
      </c>
      <c r="CM396" s="223">
        <f t="shared" ca="1" si="681"/>
        <v>2.6012722565964264E-3</v>
      </c>
      <c r="CN396" s="223">
        <f t="shared" ca="1" si="682"/>
        <v>2.9505436537280842E-3</v>
      </c>
      <c r="CO396" s="223">
        <f t="shared" ca="1" si="683"/>
        <v>1.2531577165331436E-3</v>
      </c>
      <c r="CP396" s="223">
        <f t="shared" ca="1" si="684"/>
        <v>-1.3134864769732209E-3</v>
      </c>
      <c r="CQ396" s="223">
        <f t="shared" ca="1" si="685"/>
        <v>-2.9690251092250514E-3</v>
      </c>
      <c r="CR396" s="223">
        <f t="shared" ca="1" si="686"/>
        <v>-2.5650866658141059E-3</v>
      </c>
      <c r="CS396" s="223">
        <f t="shared" ca="1" si="687"/>
        <v>-3.8186479064021962E-4</v>
      </c>
      <c r="CT396" s="223">
        <f t="shared" ca="1" si="688"/>
        <v>2.0662392439612909E-3</v>
      </c>
      <c r="CU396" s="223">
        <f t="shared" ca="1" si="689"/>
        <v>3.0810875130419212E-3</v>
      </c>
      <c r="CV396" s="223">
        <f t="shared" ca="1" si="690"/>
        <v>1.958726136604666E-3</v>
      </c>
      <c r="CW396" s="223">
        <f t="shared" ca="1" si="691"/>
        <v>-5.2231407461406207E-4</v>
      </c>
      <c r="CX396" s="223">
        <f t="shared" ca="1" si="692"/>
        <v>-2.6410488746655384E-3</v>
      </c>
      <c r="CY396" s="223">
        <f t="shared" ca="1" si="693"/>
        <v>-2.9278087290762565E-3</v>
      </c>
      <c r="CZ396" s="223">
        <f t="shared" ca="1" si="694"/>
        <v>-1.1836814277257066E-3</v>
      </c>
      <c r="DA396" s="223">
        <f t="shared" ca="1" si="695"/>
        <v>1.3815116024778558E-3</v>
      </c>
      <c r="DB396" s="223">
        <f t="shared" ca="1" si="696"/>
        <v>2.9884131496539144E-3</v>
      </c>
      <c r="DC396" s="223">
        <f t="shared" ca="1" si="697"/>
        <v>2.5223890232819166E-3</v>
      </c>
      <c r="DD396" s="223">
        <f t="shared" ca="1" si="698"/>
        <v>3.0669886909100933E-4</v>
      </c>
      <c r="DE396" s="223">
        <f t="shared" ca="1" si="699"/>
        <v>-2.1217342787721786E-3</v>
      </c>
      <c r="DF396" s="223">
        <f t="shared" ca="1" si="700"/>
        <v>-3.0784172908072034E-3</v>
      </c>
      <c r="DG396" s="223">
        <f t="shared" ca="1" si="701"/>
        <v>-1.8997428684970408E-3</v>
      </c>
      <c r="DH396" s="223">
        <f t="shared" ca="1" si="702"/>
        <v>5.9669639021246973E-4</v>
      </c>
      <c r="DI396" s="223">
        <f t="shared" ca="1" si="703"/>
        <v>2.6792346236477068E-3</v>
      </c>
      <c r="DJ396" s="223">
        <f t="shared" ca="1" si="704"/>
        <v>2.9033102019238536E-3</v>
      </c>
      <c r="DK396" s="223">
        <f t="shared" ca="1" si="705"/>
        <v>1.1134921334869073E-3</v>
      </c>
      <c r="DL396" s="223">
        <f t="shared" ca="1" si="706"/>
        <v>-1.4487045570512043E-3</v>
      </c>
      <c r="DM396" s="223">
        <f t="shared" ca="1" si="707"/>
        <v>-3.0060010817453912E-3</v>
      </c>
      <c r="DN396" s="223">
        <f t="shared" ca="1" si="708"/>
        <v>-2.4781719879203037E-3</v>
      </c>
      <c r="DO396" s="223">
        <f t="shared" ca="1" si="709"/>
        <v>-2.3134820361126796E-4</v>
      </c>
      <c r="DP396" s="223">
        <f t="shared" ca="1" si="710"/>
        <v>2.1759512601902892E-3</v>
      </c>
      <c r="DQ396" s="223">
        <f t="shared" ca="1" si="711"/>
        <v>3.0738927451059404E-3</v>
      </c>
      <c r="DR396" s="223">
        <f t="shared" ca="1" si="712"/>
        <v>1.8396152663213944E-3</v>
      </c>
      <c r="DS396" s="223">
        <f t="shared" ca="1" si="713"/>
        <v>-6.7071927821732858E-4</v>
      </c>
      <c r="DT396" s="223">
        <f t="shared" ca="1" si="714"/>
        <v>-2.7158065018756243E-3</v>
      </c>
      <c r="DU396" s="223">
        <f t="shared" ca="1" si="715"/>
        <v>-2.8770628292675723E-3</v>
      </c>
      <c r="DV396" s="223">
        <f t="shared" ca="1" si="716"/>
        <v>-1.0426321132230481E-3</v>
      </c>
      <c r="DW396" s="223">
        <f t="shared" ca="1" si="717"/>
        <v>1.515024866169976E-3</v>
      </c>
      <c r="DX396" s="223">
        <f t="shared" ca="1" si="718"/>
        <v>3.0217783111868447E-3</v>
      </c>
      <c r="DY396" s="223">
        <f t="shared" ca="1" si="719"/>
        <v>2.4324621944179863E-3</v>
      </c>
      <c r="DZ396" s="223">
        <f t="shared" ca="1" si="720"/>
        <v>1.5585818262433778E-4</v>
      </c>
      <c r="EA396" s="223">
        <f t="shared" ca="1" si="721"/>
        <v>-2.2288575299333193E-3</v>
      </c>
      <c r="EB396" s="223">
        <f t="shared" ca="1" si="722"/>
        <v>-3.0675166013552782E-3</v>
      </c>
      <c r="EC396" s="223">
        <f t="shared" ca="1" si="723"/>
        <v>-1.7783795486969612E-3</v>
      </c>
      <c r="ED396" s="223">
        <f t="shared" ca="1" si="724"/>
        <v>7.4433815000879856E-4</v>
      </c>
      <c r="EE396" s="223">
        <f t="shared" ca="1" si="725"/>
        <v>2.7507424798173586E-3</v>
      </c>
      <c r="EF396" s="223">
        <f t="shared" ca="1" si="726"/>
        <v>2.8490824215432493E-3</v>
      </c>
      <c r="EG396" s="223">
        <f t="shared" ca="1" si="727"/>
        <v>9.7114405036070905E-4</v>
      </c>
      <c r="EH396" s="223">
        <f t="shared" ca="1" si="728"/>
        <v>-1.580432580959757E-3</v>
      </c>
      <c r="EI396" s="223">
        <f t="shared" ca="1" si="729"/>
        <v>-3.0357353343652077E-3</v>
      </c>
      <c r="EJ396" s="223">
        <f t="shared" ca="1" si="730"/>
        <v>-2.3852871766453718E-3</v>
      </c>
      <c r="EK396" s="223">
        <f t="shared" ca="1" si="731"/>
        <v>-8.0274278496107222E-5</v>
      </c>
      <c r="EL396" s="223">
        <f t="shared" ca="1" si="732"/>
        <v>2.2804212192426691E-3</v>
      </c>
      <c r="EM396" s="223">
        <f t="shared" ca="1" si="733"/>
        <v>3.0592927003057933E-3</v>
      </c>
      <c r="EN396" s="223">
        <f t="shared" ca="1" si="734"/>
        <v>1.7160726017302877E-3</v>
      </c>
      <c r="EO396" s="223">
        <f t="shared" ca="1" si="735"/>
        <v>-8.175086603312994E-4</v>
      </c>
      <c r="EP396" s="223">
        <f t="shared" ca="1" si="736"/>
        <v>-2.784021513346138E-3</v>
      </c>
      <c r="EQ396" s="223">
        <f t="shared" ca="1" si="737"/>
        <v>-2.8193858331022428E-3</v>
      </c>
      <c r="ER396" s="223">
        <f t="shared" ca="1" si="738"/>
        <v>-8.9907100663584767E-4</v>
      </c>
      <c r="ES396" s="223">
        <f t="shared" ca="1" si="739"/>
        <v>1.6448883022589481E-3</v>
      </c>
      <c r="ET396" s="223">
        <f t="shared" ca="1" si="740"/>
        <v>3.0478637440916061E-3</v>
      </c>
      <c r="EU396" s="223">
        <f t="shared" ca="1" si="741"/>
        <v>2.3366753510691788E-3</v>
      </c>
      <c r="EV396" s="223">
        <f t="shared" ca="1" si="742"/>
        <v>4.6420201441156649E-6</v>
      </c>
      <c r="EW396" s="223">
        <f t="shared" ca="1" si="743"/>
        <v>-2.3306112680799881E-3</v>
      </c>
      <c r="EX396" s="223">
        <f t="shared" ca="1" si="744"/>
        <v>-3.0492259957279671E-3</v>
      </c>
      <c r="EY396" s="223">
        <f t="shared" ca="1" si="745"/>
        <v>-1.6527319567964196E-3</v>
      </c>
      <c r="EZ396" s="223">
        <f t="shared" ca="1" si="746"/>
        <v>8.9018673400543451E-4</v>
      </c>
      <c r="FA396" s="223">
        <f t="shared" ca="1" si="747"/>
        <v>2.8156235564165289E-3</v>
      </c>
      <c r="FB396" s="223">
        <f t="shared" ca="1" si="748"/>
        <v>2.787990952058983E-3</v>
      </c>
      <c r="FC396" s="223">
        <f t="shared" ca="1" si="749"/>
        <v>8.2645639615501953E-4</v>
      </c>
      <c r="FD396" s="223">
        <f t="shared" ca="1" si="750"/>
        <v>-1.7083532043511579E-3</v>
      </c>
      <c r="FE396" s="223">
        <f t="shared" ca="1" si="751"/>
        <v>-3.0581562346655342E-3</v>
      </c>
      <c r="FF396" s="223">
        <f t="shared" ca="1" si="752"/>
        <v>-2.2866559996354207E-3</v>
      </c>
      <c r="FG396" s="223">
        <f t="shared" ca="1" si="753"/>
        <v>7.0993034387146874E-5</v>
      </c>
      <c r="FH396" s="223">
        <f t="shared" ca="1" si="754"/>
        <v>2.379397443836613E-3</v>
      </c>
      <c r="FI396" s="223">
        <f t="shared" ca="1" si="755"/>
        <v>3.0373225514282185E-3</v>
      </c>
      <c r="FJ396" s="223">
        <f t="shared" ca="1" si="756"/>
        <v>1.5883957679314054E-3</v>
      </c>
      <c r="FK396" s="223">
        <f t="shared" ca="1" si="757"/>
        <v>-9.6232859247727225E-4</v>
      </c>
      <c r="FL396" s="223">
        <f t="shared" ca="1" si="758"/>
        <v>-2.8455295731395166E-3</v>
      </c>
      <c r="FM396" s="223">
        <f t="shared" ca="1" si="759"/>
        <v>-2.754916689515937E-3</v>
      </c>
      <c r="FN396" s="223">
        <f t="shared" ca="1" si="760"/>
        <v>-7.5334395924430016E-4</v>
      </c>
      <c r="FO396" s="223">
        <f t="shared" ca="1" si="761"/>
        <v>1.7707890583525802E-3</v>
      </c>
      <c r="FP396" s="223">
        <f t="shared" ca="1" si="762"/>
        <v>3.0666066062755167E-3</v>
      </c>
      <c r="FQ396" s="223">
        <f t="shared" ca="1" si="763"/>
        <v>2.2352592521310876E-3</v>
      </c>
      <c r="FR396" s="223">
        <f t="shared" ca="1" si="764"/>
        <v>-1.4658532536918263E-4</v>
      </c>
      <c r="FS396" s="223">
        <f t="shared" ca="1" si="765"/>
        <v>-2.426750359544416E-3</v>
      </c>
      <c r="FT396" s="223">
        <f t="shared" ca="1" si="766"/>
        <v>-3.0235895375963035E-3</v>
      </c>
      <c r="FU396" s="223">
        <f t="shared" ca="1" si="767"/>
        <v>-1.5231027888496953E-3</v>
      </c>
      <c r="FV396" s="223">
        <f t="shared" ca="1" si="768"/>
        <v>1.0338907801887023E-3</v>
      </c>
      <c r="FW396" s="223">
        <f t="shared" ca="1" si="769"/>
        <v>2.8737215492488158E-3</v>
      </c>
      <c r="FX396" s="223">
        <f t="shared" ca="1" si="770"/>
        <v>2.720182968172058E-3</v>
      </c>
      <c r="FY396" s="223">
        <f t="shared" ca="1" si="771"/>
        <v>6.7977773610196227E-4</v>
      </c>
      <c r="FZ396" s="223">
        <f t="shared" ca="1" si="772"/>
        <v>-1.8321582552392466E-3</v>
      </c>
      <c r="GA396" s="223">
        <f t="shared" ca="1" si="773"/>
        <v>-3.0732097687336947E-3</v>
      </c>
      <c r="GB396" s="223">
        <f t="shared" ca="1" si="774"/>
        <v>-2.1825160680349377E-3</v>
      </c>
      <c r="GC396" s="223">
        <f t="shared" ca="1" si="775"/>
        <v>2.2208931883230699E-4</v>
      </c>
      <c r="GD396" s="223">
        <f t="shared" ca="1" si="776"/>
        <v>2.4726414915777241E-3</v>
      </c>
      <c r="GE396" s="223">
        <f t="shared" ca="1" si="777"/>
        <v>3.0080352264862183E-3</v>
      </c>
      <c r="GF396" s="223">
        <f t="shared" ca="1" si="778"/>
        <v>1.4568923496005399E-3</v>
      </c>
      <c r="GG396" s="223">
        <f t="shared" ca="1" si="779"/>
        <v>-1.1048301907538958E-3</v>
      </c>
      <c r="GH396" s="223">
        <f t="shared" ca="1" si="780"/>
        <v>-2.9001825029522491E-3</v>
      </c>
      <c r="GI396" s="223">
        <f t="shared" ca="1" si="781"/>
        <v>-2.6838107103223856E-3</v>
      </c>
      <c r="GJ396" s="223">
        <f t="shared" ca="1" si="782"/>
        <v>-6.058020402698375E-4</v>
      </c>
      <c r="GK396" s="223">
        <f t="shared" ca="1" si="783"/>
        <v>1.8924238285018377E-3</v>
      </c>
      <c r="GL396" s="223">
        <f t="shared" ca="1" si="784"/>
        <v>3.0779617445418957E-3</v>
      </c>
      <c r="GM396" s="223">
        <f t="shared" ca="1" si="785"/>
        <v>2.128458217868934E-3</v>
      </c>
      <c r="GN396" s="223">
        <f t="shared" ca="1" si="786"/>
        <v>-2.974595339943086E-4</v>
      </c>
      <c r="GO396" s="223">
        <f t="shared" ca="1" si="787"/>
        <v>-2.5170431968344741E-3</v>
      </c>
      <c r="GP396" s="223">
        <f t="shared" ca="1" si="788"/>
        <v>-2.9906689874333783E-3</v>
      </c>
      <c r="GQ396" s="223">
        <f t="shared" ca="1" si="789"/>
        <v>-1.3898043328766214E-3</v>
      </c>
      <c r="GR396" s="223">
        <f t="shared" ca="1" si="790"/>
        <v>1.1751040929243591E-3</v>
      </c>
      <c r="GS396" s="223">
        <f t="shared" ca="1" si="791"/>
        <v>2.924896495160683E-3</v>
      </c>
      <c r="GT396" s="223">
        <f t="shared" ca="1" si="792"/>
        <v>2.6458218252549187E-3</v>
      </c>
      <c r="GU396" s="223">
        <f t="shared" ca="1" si="793"/>
        <v>5.3146143194113759E-4</v>
      </c>
      <c r="GV396" s="223">
        <f t="shared" ca="1" si="794"/>
        <v>-1.9515494764123548E-3</v>
      </c>
      <c r="GW396" s="223">
        <f t="shared" ca="1" si="795"/>
        <v>-3.0808596712875919E-3</v>
      </c>
      <c r="GX396" s="223">
        <f t="shared" ca="1" si="796"/>
        <v>-2.0731182640607291E-3</v>
      </c>
      <c r="GY396" s="223">
        <f t="shared" ca="1" si="797"/>
        <v>3.7265057065567325E-4</v>
      </c>
      <c r="GZ396" s="223">
        <f t="shared" ca="1" si="798"/>
        <v>2.5599287293878092E-3</v>
      </c>
      <c r="HA396" s="223">
        <f t="shared" ca="1" si="799"/>
        <v>2.9715012812108455E-3</v>
      </c>
      <c r="HB396" s="223">
        <f t="shared" ca="1" si="800"/>
        <v>1.3218791499907878E-3</v>
      </c>
      <c r="HC396" s="223">
        <f t="shared" ca="1" si="801"/>
        <v>-1.2446701563292978E-3</v>
      </c>
      <c r="HD396" s="223">
        <f t="shared" ca="1" si="802"/>
        <v>-2.9478486390893846E-3</v>
      </c>
      <c r="HE396" s="223">
        <f t="shared" ca="1" si="803"/>
        <v>-2.6062391960536128E-3</v>
      </c>
      <c r="HF396" s="223">
        <f t="shared" ca="1" si="804"/>
        <v>-4.5680069111837319E-4</v>
      </c>
      <c r="HG396" s="223">
        <f t="shared" ca="1" si="805"/>
        <v>2.0094995838914843E-3</v>
      </c>
      <c r="HH396" s="223">
        <f t="shared" ca="1" si="806"/>
        <v>3.0819018033680658E-3</v>
      </c>
      <c r="HI396" s="223">
        <f t="shared" ca="1" si="807"/>
        <v>2.016529541329074E-3</v>
      </c>
      <c r="HJ396" s="223">
        <f t="shared" ca="1" si="808"/>
        <v>-4.4761713654766427E-4</v>
      </c>
      <c r="HK396" s="223">
        <f t="shared" ca="1" si="809"/>
        <v>-2.6012722565964133E-3</v>
      </c>
      <c r="HL396" s="223">
        <f t="shared" ca="1" si="810"/>
        <v>-2.9505436537280781E-3</v>
      </c>
      <c r="HM396" s="223">
        <f t="shared" ca="1" si="811"/>
        <v>-1.2531577165331657E-3</v>
      </c>
      <c r="HN396" s="223">
        <f t="shared" ca="1" si="812"/>
        <v>1.313486476973199E-3</v>
      </c>
      <c r="HO396" s="223">
        <f t="shared" ca="1" si="813"/>
        <v>2.9690251092250571E-3</v>
      </c>
      <c r="HP396" s="223">
        <f t="shared" ca="1" si="814"/>
        <v>2.565086665814119E-3</v>
      </c>
      <c r="HQ396" s="223">
        <f t="shared" ca="1" si="815"/>
        <v>3.8186479064024369E-4</v>
      </c>
      <c r="HR396" s="223">
        <f t="shared" ca="1" si="816"/>
        <v>-2.0662392439612402E-3</v>
      </c>
      <c r="HS396" s="223">
        <f t="shared" ca="1" si="817"/>
        <v>-3.081087513041922E-3</v>
      </c>
      <c r="HT396" s="223">
        <f t="shared" ca="1" si="818"/>
        <v>-1.9587261366046846E-3</v>
      </c>
      <c r="HU396" s="223">
        <f t="shared" ca="1" si="819"/>
        <v>5.2231407461399506E-4</v>
      </c>
      <c r="HV396" s="223">
        <f t="shared" ca="1" si="820"/>
        <v>2.6410488746655258E-3</v>
      </c>
      <c r="HW396" s="223">
        <f t="shared" ca="1" si="821"/>
        <v>2.9278087290762643E-3</v>
      </c>
      <c r="HX396" s="223">
        <f t="shared" ca="1" si="822"/>
        <v>1.1836814277257695E-3</v>
      </c>
      <c r="HY396" s="223">
        <f t="shared" ca="1" si="823"/>
        <v>-1.3815116024778733E-3</v>
      </c>
      <c r="HZ396" s="223">
        <f t="shared" ca="1" si="824"/>
        <v>-2.9884131496539087E-3</v>
      </c>
      <c r="IA396" s="223">
        <f t="shared" ca="1" si="825"/>
        <v>-2.5223890232819561E-3</v>
      </c>
      <c r="IB396" s="223">
        <f t="shared" ca="1" si="826"/>
        <v>-3.0669886909098982E-4</v>
      </c>
      <c r="IC396" s="223">
        <f t="shared" ca="1" si="827"/>
        <v>2.1217342787721613E-3</v>
      </c>
      <c r="ID396" s="223">
        <f t="shared" ca="1" si="828"/>
        <v>3.0784172908072068E-3</v>
      </c>
      <c r="IE396" s="223">
        <f t="shared" ca="1" si="829"/>
        <v>-6.779476028914396E-4</v>
      </c>
      <c r="IF396" s="223">
        <f t="shared" ca="1" si="830"/>
        <v>-5.9669639021244598E-4</v>
      </c>
      <c r="IG396" s="223">
        <f t="shared" ca="1" si="831"/>
        <v>-2.679234623647673E-3</v>
      </c>
      <c r="IH396" s="223">
        <f t="shared" ca="1" si="832"/>
        <v>-2.9033102019238467E-3</v>
      </c>
      <c r="II396" s="223">
        <f t="shared" ca="1" si="833"/>
        <v>-1.1134921334869301E-3</v>
      </c>
      <c r="IJ396" s="223">
        <f t="shared" ca="1" si="834"/>
        <v>1.4487045570511831E-3</v>
      </c>
      <c r="IK396" s="223">
        <f t="shared" ca="1" si="835"/>
        <v>3.0060010817453955E-3</v>
      </c>
      <c r="IL396" s="223">
        <f t="shared" ca="1" si="836"/>
        <v>2.478171987920318E-3</v>
      </c>
      <c r="IM396" s="223">
        <f t="shared" ca="1" si="837"/>
        <v>2.3134820361129203E-4</v>
      </c>
      <c r="IN396" s="223">
        <f t="shared" ca="1" si="838"/>
        <v>-2.1759512601903027E-3</v>
      </c>
      <c r="IO396" s="223">
        <f t="shared" ca="1" si="839"/>
        <v>-3.0738927451059417E-3</v>
      </c>
      <c r="IP396" s="223">
        <f t="shared" ca="1" si="840"/>
        <v>-1.8396152663214137E-3</v>
      </c>
      <c r="IQ396" s="223">
        <f t="shared" ca="1" si="841"/>
        <v>6.7071927821726212E-4</v>
      </c>
      <c r="IR396" s="223">
        <f t="shared" ca="1" si="842"/>
        <v>2.715806501875613E-3</v>
      </c>
      <c r="IS396" s="223">
        <f t="shared" ca="1" si="843"/>
        <v>2.8770628292675814E-3</v>
      </c>
      <c r="IT396" s="223">
        <f t="shared" ca="1" si="844"/>
        <v>1.0426321132231118E-3</v>
      </c>
      <c r="IU396" s="223">
        <f t="shared" ca="1" si="845"/>
        <v>-1.515024866169955E-3</v>
      </c>
      <c r="IV396" s="223">
        <f t="shared" ca="1" si="846"/>
        <v>-3.0217783111868395E-3</v>
      </c>
      <c r="IW396" s="223">
        <f t="shared" ca="1" si="847"/>
        <v>-2.4324621944180279E-3</v>
      </c>
      <c r="IX396" s="223">
        <f t="shared" ca="1" si="848"/>
        <v>-1.5585818262431805E-4</v>
      </c>
      <c r="IY396" s="223">
        <f t="shared" ca="1" si="849"/>
        <v>2.2288575299333024E-3</v>
      </c>
      <c r="IZ396" s="223">
        <f t="shared" ca="1" si="850"/>
        <v>3.0675166013552847E-3</v>
      </c>
      <c r="JA396" s="223">
        <f t="shared" ca="1" si="851"/>
        <v>1.7783795486969452E-3</v>
      </c>
      <c r="JB396" s="223">
        <f t="shared" ca="1" si="852"/>
        <v>-7.4433815000877503E-4</v>
      </c>
    </row>
    <row r="397" spans="2:262">
      <c r="B397" s="230">
        <v>36</v>
      </c>
      <c r="C397" s="229">
        <f t="shared" si="853"/>
        <v>7.031250000000003E-4</v>
      </c>
      <c r="D397" s="226">
        <f t="shared" ca="1" si="597"/>
        <v>24.359167983140825</v>
      </c>
      <c r="E397" s="225">
        <f ca="1">AP361</f>
        <v>0.3591679831408266</v>
      </c>
      <c r="F397" s="224">
        <v>36</v>
      </c>
      <c r="G397" s="223">
        <f t="shared" ca="1" si="854"/>
        <v>-7.0409748235267093E-4</v>
      </c>
      <c r="H397" s="223">
        <f t="shared" ca="1" si="598"/>
        <v>-7.3138607445083514E-4</v>
      </c>
      <c r="I397" s="223">
        <f t="shared" ca="1" si="599"/>
        <v>-2.2387534517217302E-4</v>
      </c>
      <c r="J397" s="223">
        <f t="shared" ca="1" si="600"/>
        <v>4.4733604351674609E-4</v>
      </c>
      <c r="K397" s="223">
        <f t="shared" ca="1" si="601"/>
        <v>7.9144930871489301E-4</v>
      </c>
      <c r="L397" s="223">
        <f t="shared" ca="1" si="602"/>
        <v>5.5684420889262978E-4</v>
      </c>
      <c r="M397" s="223">
        <f t="shared" ca="1" si="603"/>
        <v>-8.4932855821088374E-5</v>
      </c>
      <c r="N397" s="223">
        <f t="shared" ca="1" si="604"/>
        <v>-6.6460587556810464E-4</v>
      </c>
      <c r="O397" s="223">
        <f t="shared" ca="1" si="605"/>
        <v>-7.583101523311221E-4</v>
      </c>
      <c r="P397" s="223">
        <f t="shared" ca="1" si="606"/>
        <v>-2.9752786033584479E-4</v>
      </c>
      <c r="Q397" s="223">
        <f t="shared" ca="1" si="607"/>
        <v>3.808107994338443E-4</v>
      </c>
      <c r="R397" s="223">
        <f t="shared" ca="1" si="608"/>
        <v>7.8069548773148387E-4</v>
      </c>
      <c r="S397" s="223">
        <f t="shared" ca="1" si="609"/>
        <v>6.0972514935358634E-4</v>
      </c>
      <c r="T397" s="223">
        <f t="shared" ca="1" si="610"/>
        <v>-7.0844078603024725E-6</v>
      </c>
      <c r="U397" s="223">
        <f t="shared" ca="1" si="611"/>
        <v>-6.1871375089128959E-4</v>
      </c>
      <c r="V397" s="223">
        <f t="shared" ca="1" si="612"/>
        <v>-7.7793128890996414E-4</v>
      </c>
      <c r="W397" s="223">
        <f t="shared" ca="1" si="613"/>
        <v>-3.6831501955920953E-4</v>
      </c>
      <c r="X397" s="223">
        <f t="shared" ca="1" si="614"/>
        <v>3.106181391800346E-4</v>
      </c>
      <c r="Y397" s="223">
        <f t="shared" ca="1" si="615"/>
        <v>7.6242314242965545E-4</v>
      </c>
      <c r="Z397" s="223">
        <f t="shared" ca="1" si="616"/>
        <v>6.5673410331659678E-4</v>
      </c>
      <c r="AA397" s="223">
        <f t="shared" ca="1" si="617"/>
        <v>7.0832266820909418E-5</v>
      </c>
      <c r="AB397" s="223">
        <f t="shared" ca="1" si="618"/>
        <v>-5.6686307457005209E-4</v>
      </c>
      <c r="AC397" s="223">
        <f t="shared" ca="1" si="619"/>
        <v>-7.9006052191610309E-4</v>
      </c>
      <c r="AD397" s="223">
        <f t="shared" ca="1" si="620"/>
        <v>-4.3555510380274994E-4</v>
      </c>
      <c r="AE397" s="223">
        <f t="shared" ca="1" si="621"/>
        <v>2.374340564447752E-4</v>
      </c>
      <c r="AF397" s="223">
        <f t="shared" ca="1" si="622"/>
        <v>7.3680824548334441E-4</v>
      </c>
      <c r="AG397" s="223">
        <f t="shared" ca="1" si="623"/>
        <v>6.9741834885728897E-4</v>
      </c>
      <c r="AH397" s="223">
        <f t="shared" ca="1" si="624"/>
        <v>1.4806678805178019E-4</v>
      </c>
      <c r="AI397" s="223">
        <f t="shared" ca="1" si="625"/>
        <v>-5.095531969618245E-4</v>
      </c>
      <c r="AJ397" s="223">
        <f t="shared" ca="1" si="626"/>
        <v>-7.9458104020517593E-4</v>
      </c>
      <c r="AK397" s="223">
        <f t="shared" ca="1" si="627"/>
        <v>-4.9860055429802933E-4</v>
      </c>
      <c r="AL397" s="223">
        <f t="shared" ca="1" si="628"/>
        <v>1.6196335395129454E-4</v>
      </c>
      <c r="AM397" s="223">
        <f t="shared" ca="1" si="629"/>
        <v>7.040974823526706E-4</v>
      </c>
      <c r="AN397" s="223">
        <f t="shared" ca="1" si="630"/>
        <v>7.3138607445083514E-4</v>
      </c>
      <c r="AO397" s="223">
        <f t="shared" ca="1" si="631"/>
        <v>2.2387534517217254E-4</v>
      </c>
      <c r="AP397" s="223">
        <f t="shared" ca="1" si="632"/>
        <v>-4.4733604351674452E-4</v>
      </c>
      <c r="AQ397" s="223">
        <f t="shared" ca="1" si="633"/>
        <v>-7.914493087148929E-4</v>
      </c>
      <c r="AR397" s="223">
        <f t="shared" ca="1" si="634"/>
        <v>-5.5684420889263054E-4</v>
      </c>
      <c r="AS397" s="223">
        <f t="shared" ca="1" si="635"/>
        <v>8.493285582108752E-5</v>
      </c>
      <c r="AT397" s="223">
        <f t="shared" ca="1" si="636"/>
        <v>6.6460587556810453E-4</v>
      </c>
      <c r="AU397" s="223">
        <f t="shared" ca="1" si="637"/>
        <v>7.58310152331122E-4</v>
      </c>
      <c r="AV397" s="223">
        <f t="shared" ca="1" si="638"/>
        <v>2.975278603358443E-4</v>
      </c>
      <c r="AW397" s="223">
        <f t="shared" ca="1" si="639"/>
        <v>-3.8081079943384479E-4</v>
      </c>
      <c r="AX397" s="223">
        <f t="shared" ca="1" si="640"/>
        <v>-7.8069548773148419E-4</v>
      </c>
      <c r="AY397" s="223">
        <f t="shared" ca="1" si="641"/>
        <v>-6.0972514935358872E-4</v>
      </c>
      <c r="AZ397" s="223">
        <f t="shared" ca="1" si="642"/>
        <v>7.0844078602987591E-6</v>
      </c>
      <c r="BA397" s="223">
        <f t="shared" ca="1" si="643"/>
        <v>6.1871375089128818E-4</v>
      </c>
      <c r="BB397" s="223">
        <f t="shared" ca="1" si="644"/>
        <v>7.7793128890996457E-4</v>
      </c>
      <c r="BC397" s="223">
        <f t="shared" ca="1" si="645"/>
        <v>3.6831501955921159E-4</v>
      </c>
      <c r="BD397" s="223">
        <f t="shared" ca="1" si="646"/>
        <v>-3.1061813918003374E-4</v>
      </c>
      <c r="BE397" s="223">
        <f t="shared" ca="1" si="647"/>
        <v>-7.6242314242965523E-4</v>
      </c>
      <c r="BF397" s="223">
        <f t="shared" ca="1" si="648"/>
        <v>-6.5673410331659721E-4</v>
      </c>
      <c r="BG397" s="223">
        <f t="shared" ca="1" si="649"/>
        <v>-7.0832266820910285E-5</v>
      </c>
      <c r="BH397" s="223">
        <f t="shared" ca="1" si="650"/>
        <v>5.6686307457005155E-4</v>
      </c>
      <c r="BI397" s="223">
        <f t="shared" ca="1" si="651"/>
        <v>7.9006052191610276E-4</v>
      </c>
      <c r="BJ397" s="223">
        <f t="shared" ca="1" si="652"/>
        <v>4.3555510380274837E-4</v>
      </c>
      <c r="BK397" s="223">
        <f t="shared" ca="1" si="653"/>
        <v>-2.3743405644477707E-4</v>
      </c>
      <c r="BL397" s="223">
        <f t="shared" ca="1" si="654"/>
        <v>-7.36808245483343E-4</v>
      </c>
      <c r="BM397" s="223">
        <f t="shared" ca="1" si="655"/>
        <v>-6.9741834885729071E-4</v>
      </c>
      <c r="BN397" s="223">
        <f t="shared" ca="1" si="656"/>
        <v>-1.480667880517838E-4</v>
      </c>
      <c r="BO397" s="223">
        <f t="shared" ca="1" si="657"/>
        <v>5.0955319696182374E-4</v>
      </c>
      <c r="BP397" s="223">
        <f t="shared" ca="1" si="658"/>
        <v>7.9458104020517593E-4</v>
      </c>
      <c r="BQ397" s="223">
        <f t="shared" ca="1" si="659"/>
        <v>4.9860055429803009E-4</v>
      </c>
      <c r="BR397" s="223">
        <f t="shared" ca="1" si="660"/>
        <v>-1.619633539512937E-4</v>
      </c>
      <c r="BS397" s="223">
        <f t="shared" ca="1" si="661"/>
        <v>-7.0409748235267028E-4</v>
      </c>
      <c r="BT397" s="223">
        <f t="shared" ca="1" si="662"/>
        <v>-7.3138607445083557E-4</v>
      </c>
      <c r="BU397" s="223">
        <f t="shared" ca="1" si="663"/>
        <v>-2.2387534517217335E-4</v>
      </c>
      <c r="BV397" s="223">
        <f t="shared" ca="1" si="664"/>
        <v>4.4733604351674609E-4</v>
      </c>
      <c r="BW397" s="223">
        <f t="shared" ca="1" si="665"/>
        <v>7.9144930871489301E-4</v>
      </c>
      <c r="BX397" s="223">
        <f t="shared" ca="1" si="666"/>
        <v>5.5684420889262913E-4</v>
      </c>
      <c r="BY397" s="223">
        <f t="shared" ca="1" si="667"/>
        <v>-8.4932855821083834E-5</v>
      </c>
      <c r="BZ397" s="223">
        <f t="shared" ca="1" si="668"/>
        <v>-6.6460587556810258E-4</v>
      </c>
      <c r="CA397" s="223">
        <f t="shared" ca="1" si="669"/>
        <v>-7.5831015233112135E-4</v>
      </c>
      <c r="CB397" s="223">
        <f t="shared" ca="1" si="670"/>
        <v>-2.9752786033584777E-4</v>
      </c>
      <c r="CC397" s="223">
        <f t="shared" ca="1" si="671"/>
        <v>3.8081079943384647E-4</v>
      </c>
      <c r="CD397" s="223">
        <f t="shared" ca="1" si="672"/>
        <v>7.8069548773148354E-4</v>
      </c>
      <c r="CE397" s="223">
        <f t="shared" ca="1" si="673"/>
        <v>6.0972514935359111E-4</v>
      </c>
      <c r="CF397" s="223">
        <f t="shared" ca="1" si="674"/>
        <v>-7.0844078603007378E-6</v>
      </c>
      <c r="CG397" s="223">
        <f t="shared" ca="1" si="675"/>
        <v>-6.1871375089128579E-4</v>
      </c>
      <c r="CH397" s="223">
        <f t="shared" ca="1" si="676"/>
        <v>-7.7793128890996414E-4</v>
      </c>
      <c r="CI397" s="223">
        <f t="shared" ca="1" si="677"/>
        <v>-3.6831501955921484E-4</v>
      </c>
      <c r="CJ397" s="223">
        <f t="shared" ca="1" si="678"/>
        <v>3.1061813918003558E-4</v>
      </c>
      <c r="CK397" s="223">
        <f t="shared" ca="1" si="679"/>
        <v>7.6242314242965415E-4</v>
      </c>
      <c r="CL397" s="223">
        <f t="shared" ca="1" si="680"/>
        <v>6.5673410331659613E-4</v>
      </c>
      <c r="CM397" s="223">
        <f t="shared" ca="1" si="681"/>
        <v>7.0832266820913971E-5</v>
      </c>
      <c r="CN397" s="223">
        <f t="shared" ca="1" si="682"/>
        <v>-5.6686307457005285E-4</v>
      </c>
      <c r="CO397" s="223">
        <f t="shared" ca="1" si="683"/>
        <v>-7.900605219161032E-4</v>
      </c>
      <c r="CP397" s="223">
        <f t="shared" ca="1" si="684"/>
        <v>-4.3555510380274668E-4</v>
      </c>
      <c r="CQ397" s="223">
        <f t="shared" ca="1" si="685"/>
        <v>2.3743405644477351E-4</v>
      </c>
      <c r="CR397" s="223">
        <f t="shared" ca="1" si="686"/>
        <v>7.368082454833417E-4</v>
      </c>
      <c r="CS397" s="223">
        <f t="shared" ca="1" si="687"/>
        <v>6.9741834885728984E-4</v>
      </c>
      <c r="CT397" s="223">
        <f t="shared" ca="1" si="688"/>
        <v>1.4806678805178748E-4</v>
      </c>
      <c r="CU397" s="223">
        <f t="shared" ca="1" si="689"/>
        <v>-5.0955319696182515E-4</v>
      </c>
      <c r="CV397" s="223">
        <f t="shared" ca="1" si="690"/>
        <v>-7.9458104020517593E-4</v>
      </c>
      <c r="CW397" s="223">
        <f t="shared" ca="1" si="691"/>
        <v>-4.9860055429802857E-4</v>
      </c>
      <c r="CX397" s="223">
        <f t="shared" ca="1" si="692"/>
        <v>1.6196335395129007E-4</v>
      </c>
      <c r="CY397" s="223">
        <f t="shared" ca="1" si="693"/>
        <v>7.0409748235267114E-4</v>
      </c>
      <c r="CZ397" s="223">
        <f t="shared" ca="1" si="694"/>
        <v>7.3138607445083698E-4</v>
      </c>
      <c r="DA397" s="223">
        <f t="shared" ca="1" si="695"/>
        <v>2.2387534517217148E-4</v>
      </c>
      <c r="DB397" s="223">
        <f t="shared" ca="1" si="696"/>
        <v>-4.4733604351674305E-4</v>
      </c>
      <c r="DC397" s="223">
        <f t="shared" ca="1" si="697"/>
        <v>-7.9144930871489323E-4</v>
      </c>
      <c r="DD397" s="223">
        <f t="shared" ca="1" si="698"/>
        <v>-5.5684420889263184E-4</v>
      </c>
      <c r="DE397" s="223">
        <f t="shared" ca="1" si="699"/>
        <v>8.4932855821080147E-5</v>
      </c>
      <c r="DF397" s="223">
        <f t="shared" ca="1" si="700"/>
        <v>6.6460587556810367E-4</v>
      </c>
      <c r="DG397" s="223">
        <f t="shared" ca="1" si="701"/>
        <v>7.5831015233112427E-4</v>
      </c>
      <c r="DH397" s="223">
        <f t="shared" ca="1" si="702"/>
        <v>2.9752786033584598E-4</v>
      </c>
      <c r="DI397" s="223">
        <f t="shared" ca="1" si="703"/>
        <v>-3.8081079943383834E-4</v>
      </c>
      <c r="DJ397" s="223">
        <f t="shared" ca="1" si="704"/>
        <v>-7.8069548773148387E-4</v>
      </c>
      <c r="DK397" s="223">
        <f t="shared" ca="1" si="705"/>
        <v>-6.0972514935358981E-4</v>
      </c>
      <c r="DL397" s="223">
        <f t="shared" ca="1" si="706"/>
        <v>7.0844078603026623E-6</v>
      </c>
      <c r="DM397" s="223">
        <f t="shared" ca="1" si="707"/>
        <v>6.1871375089128709E-4</v>
      </c>
      <c r="DN397" s="223">
        <f t="shared" ca="1" si="708"/>
        <v>7.7793128890996381E-4</v>
      </c>
      <c r="DO397" s="223">
        <f t="shared" ca="1" si="709"/>
        <v>3.6831501955921311E-4</v>
      </c>
      <c r="DP397" s="223">
        <f t="shared" ca="1" si="710"/>
        <v>-3.1061813918003737E-4</v>
      </c>
      <c r="DQ397" s="223">
        <f t="shared" ca="1" si="711"/>
        <v>-7.624231424296548E-4</v>
      </c>
      <c r="DR397" s="223">
        <f t="shared" ca="1" si="712"/>
        <v>-6.5673410331660144E-4</v>
      </c>
      <c r="DS397" s="223">
        <f t="shared" ca="1" si="713"/>
        <v>-7.0832266820912047E-5</v>
      </c>
      <c r="DT397" s="223">
        <f t="shared" ca="1" si="714"/>
        <v>5.6686307457004634E-4</v>
      </c>
      <c r="DU397" s="223">
        <f t="shared" ca="1" si="715"/>
        <v>7.9006052191610298E-4</v>
      </c>
      <c r="DV397" s="223">
        <f t="shared" ca="1" si="716"/>
        <v>4.3555510380275449E-4</v>
      </c>
      <c r="DW397" s="223">
        <f t="shared" ca="1" si="717"/>
        <v>-2.3743405644477536E-4</v>
      </c>
      <c r="DX397" s="223">
        <f t="shared" ca="1" si="718"/>
        <v>-7.3680824548334235E-4</v>
      </c>
      <c r="DY397" s="223">
        <f t="shared" ca="1" si="719"/>
        <v>-6.9741834885728886E-4</v>
      </c>
      <c r="DZ397" s="223">
        <f t="shared" ca="1" si="720"/>
        <v>-1.4806678805178553E-4</v>
      </c>
      <c r="EA397" s="223">
        <f t="shared" ca="1" si="721"/>
        <v>5.0955319696182678E-4</v>
      </c>
      <c r="EB397" s="223">
        <f t="shared" ca="1" si="722"/>
        <v>7.9458104020517604E-4</v>
      </c>
      <c r="EC397" s="223">
        <f t="shared" ca="1" si="723"/>
        <v>4.9860055429802705E-4</v>
      </c>
      <c r="ED397" s="223">
        <f t="shared" ca="1" si="724"/>
        <v>-1.6196335395129196E-4</v>
      </c>
      <c r="EE397" s="223">
        <f t="shared" ca="1" si="725"/>
        <v>-7.0409748235266681E-4</v>
      </c>
      <c r="EF397" s="223">
        <f t="shared" ca="1" si="726"/>
        <v>-7.3138607445083622E-4</v>
      </c>
      <c r="EG397" s="223">
        <f t="shared" ca="1" si="727"/>
        <v>-2.2387534517218042E-4</v>
      </c>
      <c r="EH397" s="223">
        <f t="shared" ca="1" si="728"/>
        <v>4.4733604351674468E-4</v>
      </c>
      <c r="EI397" s="223">
        <f t="shared" ca="1" si="729"/>
        <v>7.9144930871489236E-4</v>
      </c>
      <c r="EJ397" s="223">
        <f t="shared" ca="1" si="730"/>
        <v>5.5684420889263021E-4</v>
      </c>
      <c r="EK397" s="223">
        <f t="shared" ca="1" si="731"/>
        <v>-8.4932855821082099E-5</v>
      </c>
      <c r="EL397" s="223">
        <f t="shared" ca="1" si="732"/>
        <v>-6.6460587556810464E-4</v>
      </c>
      <c r="EM397" s="223">
        <f t="shared" ca="1" si="733"/>
        <v>-7.5831015233112362E-4</v>
      </c>
      <c r="EN397" s="223">
        <f t="shared" ca="1" si="734"/>
        <v>-2.9752786033584414E-4</v>
      </c>
      <c r="EO397" s="223">
        <f t="shared" ca="1" si="735"/>
        <v>3.8081079943384002E-4</v>
      </c>
      <c r="EP397" s="223">
        <f t="shared" ca="1" si="736"/>
        <v>7.8069548773148419E-4</v>
      </c>
      <c r="EQ397" s="223">
        <f t="shared" ca="1" si="737"/>
        <v>6.0972514935358861E-4</v>
      </c>
      <c r="ER397" s="223">
        <f t="shared" ca="1" si="738"/>
        <v>-7.0844078602933381E-6</v>
      </c>
      <c r="ES397" s="223">
        <f t="shared" ca="1" si="739"/>
        <v>-6.1871375089128829E-4</v>
      </c>
      <c r="ET397" s="223">
        <f t="shared" ca="1" si="740"/>
        <v>-7.7793128890996566E-4</v>
      </c>
      <c r="EU397" s="223">
        <f t="shared" ca="1" si="741"/>
        <v>-3.6831501955921148E-4</v>
      </c>
      <c r="EV397" s="223">
        <f t="shared" ca="1" si="742"/>
        <v>3.1061813918003916E-4</v>
      </c>
      <c r="EW397" s="223">
        <f t="shared" ca="1" si="743"/>
        <v>7.6242314242965209E-4</v>
      </c>
      <c r="EX397" s="223">
        <f t="shared" ca="1" si="744"/>
        <v>6.5673410331660036E-4</v>
      </c>
      <c r="EY397" s="223">
        <f t="shared" ca="1" si="745"/>
        <v>7.0832266820910095E-5</v>
      </c>
      <c r="EZ397" s="223">
        <f t="shared" ca="1" si="746"/>
        <v>-5.6686307457005567E-4</v>
      </c>
      <c r="FA397" s="223">
        <f t="shared" ca="1" si="747"/>
        <v>-7.9006052191610396E-4</v>
      </c>
      <c r="FB397" s="223">
        <f t="shared" ca="1" si="748"/>
        <v>-4.3555510380275292E-4</v>
      </c>
      <c r="FC397" s="223">
        <f t="shared" ca="1" si="749"/>
        <v>2.3743405644477723E-4</v>
      </c>
      <c r="FD397" s="223">
        <f t="shared" ca="1" si="750"/>
        <v>7.3680824548333877E-4</v>
      </c>
      <c r="FE397" s="223">
        <f t="shared" ca="1" si="751"/>
        <v>6.9741834885729342E-4</v>
      </c>
      <c r="FF397" s="223">
        <f t="shared" ca="1" si="752"/>
        <v>1.4806678805178361E-4</v>
      </c>
      <c r="FG397" s="223">
        <f t="shared" ca="1" si="753"/>
        <v>-5.0955319696182819E-4</v>
      </c>
      <c r="FH397" s="223">
        <f t="shared" ca="1" si="754"/>
        <v>-7.9458104020517604E-4</v>
      </c>
      <c r="FI397" s="223">
        <f t="shared" ca="1" si="755"/>
        <v>-4.9860055429803421E-4</v>
      </c>
      <c r="FJ397" s="223">
        <f t="shared" ca="1" si="756"/>
        <v>1.6196335395129389E-4</v>
      </c>
      <c r="FK397" s="223">
        <f t="shared" ca="1" si="757"/>
        <v>7.0409748235267288E-4</v>
      </c>
      <c r="FL397" s="223">
        <f t="shared" ca="1" si="758"/>
        <v>7.3138607445083991E-4</v>
      </c>
      <c r="FM397" s="223">
        <f t="shared" ca="1" si="759"/>
        <v>2.2387534517217858E-4</v>
      </c>
      <c r="FN397" s="223">
        <f t="shared" ca="1" si="760"/>
        <v>-4.4733604351674625E-4</v>
      </c>
      <c r="FO397" s="223">
        <f t="shared" ca="1" si="761"/>
        <v>-7.9144930871489366E-4</v>
      </c>
      <c r="FP397" s="223">
        <f t="shared" ca="1" si="762"/>
        <v>-5.5684420889263694E-4</v>
      </c>
      <c r="FQ397" s="223">
        <f t="shared" ca="1" si="763"/>
        <v>8.4932855821084023E-5</v>
      </c>
      <c r="FR397" s="223">
        <f t="shared" ca="1" si="764"/>
        <v>6.6460587556810584E-4</v>
      </c>
      <c r="FS397" s="223">
        <f t="shared" ca="1" si="765"/>
        <v>7.5831015233112633E-4</v>
      </c>
      <c r="FT397" s="223">
        <f t="shared" ca="1" si="766"/>
        <v>2.9752786033585281E-4</v>
      </c>
      <c r="FU397" s="223">
        <f t="shared" ca="1" si="767"/>
        <v>-3.808107994338417E-4</v>
      </c>
      <c r="FV397" s="223">
        <f t="shared" ca="1" si="768"/>
        <v>-7.8069548773148463E-4</v>
      </c>
      <c r="FW397" s="223">
        <f t="shared" ca="1" si="769"/>
        <v>-6.0972514935359458E-4</v>
      </c>
      <c r="FX397" s="223">
        <f t="shared" ca="1" si="770"/>
        <v>7.0844078602952626E-6</v>
      </c>
      <c r="FY397" s="223">
        <f t="shared" ca="1" si="771"/>
        <v>6.1871375089128948E-4</v>
      </c>
      <c r="FZ397" s="223">
        <f t="shared" ca="1" si="772"/>
        <v>7.7793128890996295E-4</v>
      </c>
      <c r="GA397" s="223">
        <f t="shared" ca="1" si="773"/>
        <v>3.6831501955921972E-4</v>
      </c>
      <c r="GB397" s="223">
        <f t="shared" ca="1" si="774"/>
        <v>-3.1061813918003054E-4</v>
      </c>
      <c r="GC397" s="223">
        <f t="shared" ca="1" si="775"/>
        <v>-7.6242314242965577E-4</v>
      </c>
      <c r="GD397" s="223">
        <f t="shared" ca="1" si="776"/>
        <v>-6.5673410331660556E-4</v>
      </c>
      <c r="GE397" s="223">
        <f t="shared" ca="1" si="777"/>
        <v>-7.0832266820919392E-5</v>
      </c>
      <c r="GF397" s="223">
        <f t="shared" ca="1" si="778"/>
        <v>5.6686307457004905E-4</v>
      </c>
      <c r="GG397" s="223">
        <f t="shared" ca="1" si="779"/>
        <v>7.9006052191610255E-4</v>
      </c>
      <c r="GH397" s="223">
        <f t="shared" ca="1" si="780"/>
        <v>4.3555510380276067E-4</v>
      </c>
      <c r="GI397" s="223">
        <f t="shared" ca="1" si="781"/>
        <v>-2.3743405644476831E-4</v>
      </c>
      <c r="GJ397" s="223">
        <f t="shared" ca="1" si="782"/>
        <v>-7.3680824548334376E-4</v>
      </c>
      <c r="GK397" s="223">
        <f t="shared" ca="1" si="783"/>
        <v>-6.9741834885728691E-4</v>
      </c>
      <c r="GL397" s="223">
        <f t="shared" ca="1" si="784"/>
        <v>-1.4806678805179277E-4</v>
      </c>
      <c r="GM397" s="223">
        <f t="shared" ca="1" si="785"/>
        <v>5.0955319696182103E-4</v>
      </c>
      <c r="GN397" s="223">
        <f t="shared" ca="1" si="786"/>
        <v>7.9458104020517593E-4</v>
      </c>
      <c r="GO397" s="223">
        <f t="shared" ca="1" si="787"/>
        <v>4.9860055429802391E-4</v>
      </c>
      <c r="GP397" s="223">
        <f t="shared" ca="1" si="788"/>
        <v>-1.6196335395128473E-4</v>
      </c>
      <c r="GQ397" s="223">
        <f t="shared" ca="1" si="789"/>
        <v>-7.0409748235266865E-4</v>
      </c>
      <c r="GR397" s="223">
        <f t="shared" ca="1" si="790"/>
        <v>-7.3138607445083471E-4</v>
      </c>
      <c r="GS397" s="223">
        <f t="shared" ca="1" si="791"/>
        <v>-2.2387534517218755E-4</v>
      </c>
      <c r="GT397" s="223">
        <f t="shared" ca="1" si="792"/>
        <v>4.473360435167385E-4</v>
      </c>
      <c r="GU397" s="223">
        <f t="shared" ca="1" si="793"/>
        <v>7.9144930871489268E-4</v>
      </c>
      <c r="GV397" s="223">
        <f t="shared" ca="1" si="794"/>
        <v>5.568442088926275E-4</v>
      </c>
      <c r="GW397" s="223">
        <f t="shared" ca="1" si="795"/>
        <v>-8.4932855821074726E-5</v>
      </c>
      <c r="GX397" s="223">
        <f t="shared" ca="1" si="796"/>
        <v>-6.6460587556810063E-4</v>
      </c>
      <c r="GY397" s="223">
        <f t="shared" ca="1" si="797"/>
        <v>-7.5831015233112243E-4</v>
      </c>
      <c r="GZ397" s="223">
        <f t="shared" ca="1" si="798"/>
        <v>-2.9752786033584051E-4</v>
      </c>
      <c r="HA397" s="223">
        <f t="shared" ca="1" si="799"/>
        <v>3.8081079943383346E-4</v>
      </c>
      <c r="HB397" s="223">
        <f t="shared" ca="1" si="800"/>
        <v>7.8069548773148289E-4</v>
      </c>
      <c r="HC397" s="223">
        <f t="shared" ca="1" si="801"/>
        <v>6.0972514935358612E-4</v>
      </c>
      <c r="HD397" s="223">
        <f t="shared" ca="1" si="802"/>
        <v>-7.0844078602859113E-6</v>
      </c>
      <c r="HE397" s="223">
        <f t="shared" ca="1" si="803"/>
        <v>-6.1871375089128352E-4</v>
      </c>
      <c r="HF397" s="223">
        <f t="shared" ca="1" si="804"/>
        <v>-7.779312889099649E-4</v>
      </c>
      <c r="HG397" s="223">
        <f t="shared" ca="1" si="805"/>
        <v>-3.6831501955920801E-4</v>
      </c>
      <c r="HH397" s="223">
        <f t="shared" ca="1" si="806"/>
        <v>3.1061813918002192E-4</v>
      </c>
      <c r="HI397" s="223">
        <f t="shared" ca="1" si="807"/>
        <v>7.6242314242965317E-4</v>
      </c>
      <c r="HJ397" s="223">
        <f t="shared" ca="1" si="808"/>
        <v>6.5673410331659819E-4</v>
      </c>
      <c r="HK397" s="223">
        <f t="shared" ca="1" si="809"/>
        <v>7.0832266820906192E-5</v>
      </c>
      <c r="HL397" s="223">
        <f t="shared" ca="1" si="810"/>
        <v>-5.6686307457004255E-4</v>
      </c>
      <c r="HM397" s="223">
        <f t="shared" ca="1" si="811"/>
        <v>-7.9006052191610352E-4</v>
      </c>
      <c r="HN397" s="223">
        <f t="shared" ca="1" si="812"/>
        <v>-4.3555510380274967E-4</v>
      </c>
      <c r="HO397" s="223">
        <f t="shared" ca="1" si="813"/>
        <v>2.3743405644478094E-4</v>
      </c>
      <c r="HP397" s="223">
        <f t="shared" ca="1" si="814"/>
        <v>7.3680824548334029E-4</v>
      </c>
      <c r="HQ397" s="223">
        <f t="shared" ca="1" si="815"/>
        <v>6.9741834885729147E-4</v>
      </c>
      <c r="HR397" s="223">
        <f t="shared" ca="1" si="816"/>
        <v>1.4806678805177984E-4</v>
      </c>
      <c r="HS397" s="223">
        <f t="shared" ca="1" si="817"/>
        <v>-5.0955319696181387E-4</v>
      </c>
      <c r="HT397" s="223">
        <f t="shared" ca="1" si="818"/>
        <v>-7.9458104020517604E-4</v>
      </c>
      <c r="HU397" s="223">
        <f t="shared" ca="1" si="819"/>
        <v>-4.9860055429803128E-4</v>
      </c>
      <c r="HV397" s="223">
        <f t="shared" ca="1" si="820"/>
        <v>1.6196335395129768E-4</v>
      </c>
      <c r="HW397" s="223">
        <f t="shared" ca="1" si="821"/>
        <v>7.0409748235266431E-4</v>
      </c>
      <c r="HX397" s="223">
        <f t="shared" ca="1" si="822"/>
        <v>7.3138607445083828E-4</v>
      </c>
      <c r="HY397" s="223">
        <f t="shared" ca="1" si="823"/>
        <v>2.2387534517217484E-4</v>
      </c>
      <c r="HZ397" s="223">
        <f t="shared" ca="1" si="824"/>
        <v>-4.4733604351674945E-4</v>
      </c>
      <c r="IA397" s="223">
        <f t="shared" ca="1" si="825"/>
        <v>-7.9144930871489182E-4</v>
      </c>
      <c r="IB397" s="223">
        <f t="shared" ca="1" si="826"/>
        <v>-5.5684420889263423E-4</v>
      </c>
      <c r="IC397" s="223">
        <f t="shared" ca="1" si="827"/>
        <v>8.4932855821087899E-5</v>
      </c>
      <c r="ID397" s="223">
        <f t="shared" ca="1" si="828"/>
        <v>6.6460587556809554E-4</v>
      </c>
      <c r="IE397" s="223">
        <f t="shared" ca="1" si="829"/>
        <v>-6.1722420311784013E-4</v>
      </c>
      <c r="IF397" s="223">
        <f t="shared" ca="1" si="830"/>
        <v>2.9752786033584923E-4</v>
      </c>
      <c r="IG397" s="223">
        <f t="shared" ca="1" si="831"/>
        <v>-3.8081079943384517E-4</v>
      </c>
      <c r="IH397" s="223">
        <f t="shared" ca="1" si="832"/>
        <v>-7.8069548773148116E-4</v>
      </c>
      <c r="II397" s="223">
        <f t="shared" ca="1" si="833"/>
        <v>-6.0972514935359219E-4</v>
      </c>
      <c r="IJ397" s="223">
        <f t="shared" ca="1" si="834"/>
        <v>7.0844078602991928E-6</v>
      </c>
      <c r="IK397" s="223">
        <f t="shared" ca="1" si="835"/>
        <v>6.1871375089129197E-4</v>
      </c>
      <c r="IL397" s="223">
        <f t="shared" ca="1" si="836"/>
        <v>7.7793128890996685E-4</v>
      </c>
      <c r="IM397" s="223">
        <f t="shared" ca="1" si="837"/>
        <v>3.6831501955921614E-4</v>
      </c>
      <c r="IN397" s="223">
        <f t="shared" ca="1" si="838"/>
        <v>-3.1061813918003417E-4</v>
      </c>
      <c r="IO397" s="223">
        <f t="shared" ca="1" si="839"/>
        <v>-7.6242314242965696E-4</v>
      </c>
      <c r="IP397" s="223">
        <f t="shared" ca="1" si="840"/>
        <v>-6.5673410331660339E-4</v>
      </c>
      <c r="IQ397" s="223">
        <f t="shared" ca="1" si="841"/>
        <v>-7.0832266820915516E-5</v>
      </c>
      <c r="IR397" s="223">
        <f t="shared" ca="1" si="842"/>
        <v>5.6686307457005187E-4</v>
      </c>
      <c r="IS397" s="223">
        <f t="shared" ca="1" si="843"/>
        <v>7.900605219161045E-4</v>
      </c>
      <c r="IT397" s="223">
        <f t="shared" ca="1" si="844"/>
        <v>4.3555510380275742E-4</v>
      </c>
      <c r="IU397" s="223">
        <f t="shared" ca="1" si="845"/>
        <v>-2.3743405644477202E-4</v>
      </c>
      <c r="IV397" s="223">
        <f t="shared" ca="1" si="846"/>
        <v>-7.3680824548334517E-4</v>
      </c>
      <c r="IW397" s="223">
        <f t="shared" ca="1" si="847"/>
        <v>-6.9741834885729602E-4</v>
      </c>
      <c r="IX397" s="223">
        <f t="shared" ca="1" si="848"/>
        <v>-1.4806678805178895E-4</v>
      </c>
      <c r="IY397" s="223">
        <f t="shared" ca="1" si="849"/>
        <v>5.0955319696182407E-4</v>
      </c>
      <c r="IZ397" s="223">
        <f t="shared" ca="1" si="850"/>
        <v>7.9458104020517593E-4</v>
      </c>
      <c r="JA397" s="223">
        <f t="shared" ca="1" si="851"/>
        <v>4.9860055429803854E-4</v>
      </c>
      <c r="JB397" s="223">
        <f t="shared" ca="1" si="852"/>
        <v>-1.6196335395128855E-4</v>
      </c>
    </row>
    <row r="398" spans="2:262">
      <c r="B398" s="230">
        <v>37</v>
      </c>
      <c r="C398" s="229">
        <f t="shared" si="853"/>
        <v>7.2265625000000032E-4</v>
      </c>
      <c r="D398" s="226">
        <f t="shared" ca="1" si="597"/>
        <v>24.354220492399989</v>
      </c>
      <c r="E398" s="225">
        <f ca="1">AQ361</f>
        <v>0.35422049239998776</v>
      </c>
      <c r="F398" s="224">
        <v>37</v>
      </c>
      <c r="G398" s="223">
        <f t="shared" ca="1" si="854"/>
        <v>1.4833462861743056E-3</v>
      </c>
      <c r="H398" s="223">
        <f t="shared" ca="1" si="598"/>
        <v>1.3911906699371076E-3</v>
      </c>
      <c r="I398" s="223">
        <f t="shared" ca="1" si="599"/>
        <v>2.2846261115836341E-4</v>
      </c>
      <c r="J398" s="223">
        <f t="shared" ca="1" si="600"/>
        <v>-1.1100758386347813E-3</v>
      </c>
      <c r="K398" s="223">
        <f t="shared" ca="1" si="601"/>
        <v>-1.5943700588951627E-3</v>
      </c>
      <c r="L398" s="223">
        <f t="shared" ca="1" si="602"/>
        <v>-8.5173781598161624E-4</v>
      </c>
      <c r="M398" s="223">
        <f t="shared" ca="1" si="603"/>
        <v>5.4633803632708538E-4</v>
      </c>
      <c r="N398" s="223">
        <f t="shared" ca="1" si="604"/>
        <v>1.5239866541500336E-3</v>
      </c>
      <c r="O398" s="223">
        <f t="shared" ca="1" si="605"/>
        <v>1.3288714301856613E-3</v>
      </c>
      <c r="P398" s="223">
        <f t="shared" ca="1" si="606"/>
        <v>1.1114071319052099E-4</v>
      </c>
      <c r="Q398" s="223">
        <f t="shared" ca="1" si="607"/>
        <v>-1.1921168746767241E-3</v>
      </c>
      <c r="R398" s="223">
        <f t="shared" ca="1" si="608"/>
        <v>-1.5779966351212526E-3</v>
      </c>
      <c r="S398" s="223">
        <f t="shared" ca="1" si="609"/>
        <v>-7.4954988483632743E-4</v>
      </c>
      <c r="T398" s="223">
        <f t="shared" ca="1" si="610"/>
        <v>6.5570309938649566E-4</v>
      </c>
      <c r="U398" s="223">
        <f t="shared" ca="1" si="611"/>
        <v>1.5563684064047267E-3</v>
      </c>
      <c r="V398" s="223">
        <f t="shared" ca="1" si="612"/>
        <v>1.2593509210171365E-3</v>
      </c>
      <c r="W398" s="223">
        <f t="shared" ca="1" si="613"/>
        <v>-6.7834659316255361E-6</v>
      </c>
      <c r="X398" s="223">
        <f t="shared" ca="1" si="614"/>
        <v>-1.2676977260866632E-3</v>
      </c>
      <c r="Y398" s="223">
        <f t="shared" ca="1" si="615"/>
        <v>-1.5530719108598585E-3</v>
      </c>
      <c r="Z398" s="223">
        <f t="shared" ca="1" si="616"/>
        <v>-6.4330007792214668E-4</v>
      </c>
      <c r="AA398" s="223">
        <f t="shared" ca="1" si="617"/>
        <v>7.6151485053849632E-4</v>
      </c>
      <c r="AB398" s="223">
        <f t="shared" ca="1" si="618"/>
        <v>1.5803160634172767E-3</v>
      </c>
      <c r="AC398" s="223">
        <f t="shared" ca="1" si="619"/>
        <v>1.1830058800941568E-3</v>
      </c>
      <c r="AD398" s="223">
        <f t="shared" ca="1" si="620"/>
        <v>-1.2467088486415125E-4</v>
      </c>
      <c r="AE398" s="223">
        <f t="shared" ca="1" si="621"/>
        <v>-1.3364088136822887E-3</v>
      </c>
      <c r="AF398" s="223">
        <f t="shared" ca="1" si="622"/>
        <v>-1.5197309553512959E-3</v>
      </c>
      <c r="AG398" s="223">
        <f t="shared" ca="1" si="623"/>
        <v>-5.3356417214849906E-4</v>
      </c>
      <c r="AH398" s="223">
        <f t="shared" ca="1" si="624"/>
        <v>8.6319988673578727E-4</v>
      </c>
      <c r="AI398" s="223">
        <f t="shared" ca="1" si="625"/>
        <v>1.595699850759445E-3</v>
      </c>
      <c r="AJ398" s="223">
        <f t="shared" ca="1" si="626"/>
        <v>1.1002500278082183E-3</v>
      </c>
      <c r="AK398" s="223">
        <f t="shared" ca="1" si="627"/>
        <v>-2.4188270146978611E-4</v>
      </c>
      <c r="AL398" s="223">
        <f t="shared" ca="1" si="628"/>
        <v>-1.3978777861266092E-3</v>
      </c>
      <c r="AM398" s="223">
        <f t="shared" ca="1" si="629"/>
        <v>-1.4781544461222134E-3</v>
      </c>
      <c r="AN398" s="223">
        <f t="shared" ca="1" si="630"/>
        <v>-4.2093683589658118E-4</v>
      </c>
      <c r="AO398" s="223">
        <f t="shared" ca="1" si="631"/>
        <v>9.6020716795695306E-4</v>
      </c>
      <c r="AP398" s="223">
        <f t="shared" ca="1" si="632"/>
        <v>1.6024364023547327E-3</v>
      </c>
      <c r="AQ398" s="223">
        <f t="shared" ca="1" si="633"/>
        <v>1.0115318252930426E-3</v>
      </c>
      <c r="AR398" s="223">
        <f t="shared" ca="1" si="634"/>
        <v>-3.5778373475879973E-4</v>
      </c>
      <c r="AS398" s="223">
        <f t="shared" ca="1" si="635"/>
        <v>-1.4517715377321166E-3</v>
      </c>
      <c r="AT398" s="223">
        <f t="shared" ca="1" si="636"/>
        <v>-1.4285676898784236E-3</v>
      </c>
      <c r="AU398" s="223">
        <f t="shared" ca="1" si="637"/>
        <v>-3.0602840645986958E-4</v>
      </c>
      <c r="AV398" s="223">
        <f t="shared" ca="1" si="638"/>
        <v>1.0520110033401047E-3</v>
      </c>
      <c r="AW398" s="223">
        <f t="shared" ca="1" si="639"/>
        <v>1.6004892122463727E-3</v>
      </c>
      <c r="AX398" s="223">
        <f t="shared" ca="1" si="640"/>
        <v>9.1733204417483651E-4</v>
      </c>
      <c r="AY398" s="223">
        <f t="shared" ca="1" si="641"/>
        <v>-4.7174590698984101E-4</v>
      </c>
      <c r="AZ398" s="223">
        <f t="shared" ca="1" si="642"/>
        <v>-1.4977980135893643E-3</v>
      </c>
      <c r="BA398" s="223">
        <f t="shared" ca="1" si="643"/>
        <v>-1.3712394015483337E-3</v>
      </c>
      <c r="BB398" s="223">
        <f t="shared" ca="1" si="644"/>
        <v>-1.8946158257344921E-4</v>
      </c>
      <c r="BC398" s="223">
        <f t="shared" ca="1" si="645"/>
        <v>1.1381138999471624E-3</v>
      </c>
      <c r="BD398" s="223">
        <f t="shared" ca="1" si="646"/>
        <v>1.5898688324262717E-3</v>
      </c>
      <c r="BE398" s="223">
        <f t="shared" ca="1" si="647"/>
        <v>8.1816116122919598E-4</v>
      </c>
      <c r="BF398" s="223">
        <f t="shared" ca="1" si="648"/>
        <v>-5.8315164727760322E-4</v>
      </c>
      <c r="BG398" s="223">
        <f t="shared" ca="1" si="649"/>
        <v>-1.5357077922378277E-3</v>
      </c>
      <c r="BH398" s="223">
        <f t="shared" ca="1" si="650"/>
        <v>-1.3064802480934792E-3</v>
      </c>
      <c r="BI398" s="223">
        <f t="shared" ca="1" si="651"/>
        <v>-7.1868049955615433E-5</v>
      </c>
      <c r="BJ398" s="223">
        <f t="shared" ca="1" si="652"/>
        <v>1.2180492587212373E-3</v>
      </c>
      <c r="BK398" s="223">
        <f t="shared" ca="1" si="653"/>
        <v>1.5706328156528519E-3</v>
      </c>
      <c r="BL398" s="223">
        <f t="shared" ca="1" si="654"/>
        <v>7.1455659206322796E-4</v>
      </c>
      <c r="BM398" s="223">
        <f t="shared" ca="1" si="655"/>
        <v>-6.9139723826298167E-4</v>
      </c>
      <c r="BN398" s="223">
        <f t="shared" ca="1" si="656"/>
        <v>-1.5652954373024082E-3</v>
      </c>
      <c r="BO398" s="223">
        <f t="shared" ca="1" si="657"/>
        <v>-1.234641164977335E-3</v>
      </c>
      <c r="BP398" s="223">
        <f t="shared" ca="1" si="658"/>
        <v>4.6114941851764046E-5</v>
      </c>
      <c r="BQ398" s="223">
        <f t="shared" ca="1" si="659"/>
        <v>1.2913839030273158E-3</v>
      </c>
      <c r="BR398" s="223">
        <f t="shared" ca="1" si="660"/>
        <v>1.5428854035676681E-3</v>
      </c>
      <c r="BS398" s="223">
        <f t="shared" ca="1" si="661"/>
        <v>6.0707977881381417E-4</v>
      </c>
      <c r="BT398" s="223">
        <f t="shared" ca="1" si="662"/>
        <v>-7.958960877097451E-4</v>
      </c>
      <c r="BU398" s="223">
        <f t="shared" ca="1" si="663"/>
        <v>-1.5864006107709501E-3</v>
      </c>
      <c r="BV398" s="223">
        <f t="shared" ca="1" si="664"/>
        <v>-1.1561114544156341E-3</v>
      </c>
      <c r="BW398" s="223">
        <f t="shared" ca="1" si="665"/>
        <v>1.6384803279372929E-4</v>
      </c>
      <c r="BX398" s="223">
        <f t="shared" ca="1" si="666"/>
        <v>1.3577204260740126E-3</v>
      </c>
      <c r="BY398" s="223">
        <f t="shared" ca="1" si="667"/>
        <v>1.5067769618009178E-3</v>
      </c>
      <c r="BZ398" s="223">
        <f t="shared" ca="1" si="668"/>
        <v>4.9631314764403693E-4</v>
      </c>
      <c r="CA398" s="223">
        <f t="shared" ca="1" si="669"/>
        <v>-8.9608190729869696E-4</v>
      </c>
      <c r="CB398" s="223">
        <f t="shared" ca="1" si="670"/>
        <v>-1.5989089418798192E-3</v>
      </c>
      <c r="CC398" s="223">
        <f t="shared" ca="1" si="671"/>
        <v>-1.0713166757139296E-3</v>
      </c>
      <c r="CD398" s="223">
        <f t="shared" ca="1" si="672"/>
        <v>2.8069321704975137E-4</v>
      </c>
      <c r="CE398" s="223">
        <f t="shared" ca="1" si="673"/>
        <v>1.4166993444953654E-3</v>
      </c>
      <c r="CF398" s="223">
        <f t="shared" ca="1" si="674"/>
        <v>1.4625031651270652E-3</v>
      </c>
      <c r="CG398" s="223">
        <f t="shared" ca="1" si="675"/>
        <v>3.828569525252948E-4</v>
      </c>
      <c r="CH398" s="223">
        <f t="shared" ca="1" si="676"/>
        <v>-9.9141178139308542E-4</v>
      </c>
      <c r="CI398" s="223">
        <f t="shared" ca="1" si="677"/>
        <v>-1.6027526468989823E-3</v>
      </c>
      <c r="CJ398" s="223">
        <f t="shared" ca="1" si="678"/>
        <v>-9.8071633912484818E-4</v>
      </c>
      <c r="CK398" s="223">
        <f t="shared" ca="1" si="679"/>
        <v>3.9601730044259661E-4</v>
      </c>
      <c r="CL398" s="223">
        <f t="shared" ca="1" si="680"/>
        <v>1.4680010464223491E-3</v>
      </c>
      <c r="CM398" s="223">
        <f t="shared" ca="1" si="681"/>
        <v>1.4103039370862835E-3</v>
      </c>
      <c r="CN398" s="223">
        <f t="shared" ca="1" si="682"/>
        <v>2.6732602240908888E-4</v>
      </c>
      <c r="CO398" s="223">
        <f t="shared" ca="1" si="683"/>
        <v>-1.0813691091456099E-3</v>
      </c>
      <c r="CP398" s="223">
        <f t="shared" ca="1" si="684"/>
        <v>-1.5979108964579119E-3</v>
      </c>
      <c r="CQ398" s="223">
        <f t="shared" ca="1" si="685"/>
        <v>-8.8480141572221636E-4</v>
      </c>
      <c r="CR398" s="223">
        <f t="shared" ca="1" si="686"/>
        <v>5.09195331772367E-4</v>
      </c>
      <c r="CS398" s="223">
        <f t="shared" ca="1" si="687"/>
        <v>1.511347523487314E-3</v>
      </c>
      <c r="CT398" s="223">
        <f t="shared" ca="1" si="688"/>
        <v>1.3504621498180039E-3</v>
      </c>
      <c r="CU398" s="223">
        <f t="shared" ca="1" si="689"/>
        <v>1.5034642941562116E-4</v>
      </c>
      <c r="CV398" s="223">
        <f t="shared" ca="1" si="690"/>
        <v>-1.1654664040030218E-3</v>
      </c>
      <c r="CW398" s="223">
        <f t="shared" ca="1" si="691"/>
        <v>-1.5844099284217502E-3</v>
      </c>
      <c r="CX398" s="223">
        <f t="shared" ca="1" si="692"/>
        <v>-7.8409167678627351E-4</v>
      </c>
      <c r="CY398" s="223">
        <f t="shared" ca="1" si="693"/>
        <v>6.1961398948124561E-4</v>
      </c>
      <c r="CZ398" s="223">
        <f t="shared" ca="1" si="694"/>
        <v>1.5465038773753925E-3</v>
      </c>
      <c r="DA398" s="223">
        <f t="shared" ca="1" si="695"/>
        <v>1.283302091152282E-3</v>
      </c>
      <c r="DB398" s="223">
        <f t="shared" ca="1" si="696"/>
        <v>3.255209609474163E-5</v>
      </c>
      <c r="DC398" s="223">
        <f t="shared" ca="1" si="697"/>
        <v>-1.2432479354380791E-3</v>
      </c>
      <c r="DD398" s="223">
        <f t="shared" ca="1" si="698"/>
        <v>-1.5623229057060443E-3</v>
      </c>
      <c r="DE398" s="223">
        <f t="shared" ca="1" si="699"/>
        <v>-6.7913287711806887E-4</v>
      </c>
      <c r="DF398" s="223">
        <f t="shared" ca="1" si="700"/>
        <v>7.2667490529614606E-4</v>
      </c>
      <c r="DG398" s="223">
        <f t="shared" ca="1" si="701"/>
        <v>1.5732795927588263E-3</v>
      </c>
      <c r="DH398" s="223">
        <f t="shared" ca="1" si="702"/>
        <v>1.2091877072659509E-3</v>
      </c>
      <c r="DI398" s="223">
        <f t="shared" ca="1" si="703"/>
        <v>-8.5418639855274099E-5</v>
      </c>
      <c r="DJ398" s="223">
        <f t="shared" ca="1" si="704"/>
        <v>-1.3142921985927394E-3</v>
      </c>
      <c r="DK398" s="223">
        <f t="shared" ca="1" si="705"/>
        <v>-1.5317695198005679E-3</v>
      </c>
      <c r="DL398" s="223">
        <f t="shared" ca="1" si="706"/>
        <v>-5.7049379754691007E-4</v>
      </c>
      <c r="DM398" s="223">
        <f t="shared" ca="1" si="707"/>
        <v>8.2979790683822925E-4</v>
      </c>
      <c r="DN398" s="223">
        <f t="shared" ca="1" si="708"/>
        <v>1.5915295697160351E-3</v>
      </c>
      <c r="DO398" s="223">
        <f t="shared" ca="1" si="709"/>
        <v>1.1285206304267551E-3</v>
      </c>
      <c r="DP398" s="223">
        <f t="shared" ca="1" si="710"/>
        <v>-2.0292648479501934E-4</v>
      </c>
      <c r="DQ398" s="223">
        <f t="shared" ca="1" si="711"/>
        <v>-1.3782141984495066E-3</v>
      </c>
      <c r="DR398" s="223">
        <f t="shared" ca="1" si="712"/>
        <v>-1.4929153421507685E-3</v>
      </c>
      <c r="DS398" s="223">
        <f t="shared" ca="1" si="713"/>
        <v>-4.5876316265776708E-4</v>
      </c>
      <c r="DT398" s="223">
        <f t="shared" ca="1" si="714"/>
        <v>9.284241616272917E-4</v>
      </c>
      <c r="DU398" s="223">
        <f t="shared" ca="1" si="715"/>
        <v>1.6011549100406605E-3</v>
      </c>
      <c r="DV398" s="223">
        <f t="shared" ca="1" si="716"/>
        <v>1.0417380025132931E-3</v>
      </c>
      <c r="DW398" s="223">
        <f t="shared" ca="1" si="717"/>
        <v>-3.1933465353157814E-4</v>
      </c>
      <c r="DX398" s="223">
        <f t="shared" ca="1" si="718"/>
        <v>-1.4346675361527875E-3</v>
      </c>
      <c r="DY398" s="223">
        <f t="shared" ca="1" si="719"/>
        <v>-1.4459709269117578E-3</v>
      </c>
      <c r="DZ398" s="223">
        <f t="shared" ca="1" si="720"/>
        <v>-3.4454645044173967E-4</v>
      </c>
      <c r="EA398" s="223">
        <f t="shared" ca="1" si="721"/>
        <v>1.0220192054433944E-3</v>
      </c>
      <c r="EB398" s="223">
        <f t="shared" ca="1" si="722"/>
        <v>1.602103453179522E-3</v>
      </c>
      <c r="EC398" s="223">
        <f t="shared" ca="1" si="723"/>
        <v>9.4931010610530193E-4</v>
      </c>
      <c r="ED398" s="223">
        <f t="shared" ca="1" si="724"/>
        <v>-4.340123201126585E-4</v>
      </c>
      <c r="EE398" s="223">
        <f t="shared" ca="1" si="725"/>
        <v>-1.4833462861743028E-3</v>
      </c>
      <c r="EF398" s="223">
        <f t="shared" ca="1" si="726"/>
        <v>-1.3911906699371035E-3</v>
      </c>
      <c r="EG398" s="223">
        <f t="shared" ca="1" si="727"/>
        <v>-2.2846261115836141E-4</v>
      </c>
      <c r="EH398" s="223">
        <f t="shared" ca="1" si="728"/>
        <v>1.110075838634778E-3</v>
      </c>
      <c r="EI398" s="223">
        <f t="shared" ca="1" si="729"/>
        <v>1.5943700588951638E-3</v>
      </c>
      <c r="EJ398" s="223">
        <f t="shared" ca="1" si="730"/>
        <v>8.5173781598161147E-4</v>
      </c>
      <c r="EK398" s="223">
        <f t="shared" ca="1" si="731"/>
        <v>-5.4633803632708386E-4</v>
      </c>
      <c r="EL398" s="223">
        <f t="shared" ca="1" si="732"/>
        <v>-1.5239866541500314E-3</v>
      </c>
      <c r="EM398" s="223">
        <f t="shared" ca="1" si="733"/>
        <v>-1.3288714301856559E-3</v>
      </c>
      <c r="EN398" s="223">
        <f t="shared" ca="1" si="734"/>
        <v>-1.1114071319051692E-4</v>
      </c>
      <c r="EO398" s="223">
        <f t="shared" ca="1" si="735"/>
        <v>1.1921168746767213E-3</v>
      </c>
      <c r="EP398" s="223">
        <f t="shared" ca="1" si="736"/>
        <v>1.5779966351212543E-3</v>
      </c>
      <c r="EQ398" s="223">
        <f t="shared" ca="1" si="737"/>
        <v>7.4954988483632136E-4</v>
      </c>
      <c r="ER398" s="223">
        <f t="shared" ca="1" si="738"/>
        <v>-6.5570309938649425E-4</v>
      </c>
      <c r="ES398" s="223">
        <f t="shared" ca="1" si="739"/>
        <v>-1.556368406404725E-3</v>
      </c>
      <c r="ET398" s="223">
        <f t="shared" ca="1" si="740"/>
        <v>-1.2593509210171443E-3</v>
      </c>
      <c r="EU398" s="223">
        <f t="shared" ca="1" si="741"/>
        <v>6.7834659316068878E-6</v>
      </c>
      <c r="EV398" s="223">
        <f t="shared" ca="1" si="742"/>
        <v>1.2676977260866762E-3</v>
      </c>
      <c r="EW398" s="223">
        <f t="shared" ca="1" si="743"/>
        <v>1.553071910859855E-3</v>
      </c>
      <c r="EX398" s="223">
        <f t="shared" ca="1" si="744"/>
        <v>6.4330007792213757E-4</v>
      </c>
      <c r="EY398" s="223">
        <f t="shared" ca="1" si="745"/>
        <v>-7.6151485053849491E-4</v>
      </c>
      <c r="EZ398" s="223">
        <f t="shared" ca="1" si="746"/>
        <v>-1.5803160634172756E-3</v>
      </c>
      <c r="FA398" s="223">
        <f t="shared" ca="1" si="747"/>
        <v>-1.1830058800941655E-3</v>
      </c>
      <c r="FB398" s="223">
        <f t="shared" ca="1" si="748"/>
        <v>1.2467088486413261E-4</v>
      </c>
      <c r="FC398" s="223">
        <f t="shared" ca="1" si="749"/>
        <v>1.3364088136823002E-3</v>
      </c>
      <c r="FD398" s="223">
        <f t="shared" ca="1" si="750"/>
        <v>1.5197309553512909E-3</v>
      </c>
      <c r="FE398" s="223">
        <f t="shared" ca="1" si="751"/>
        <v>5.3356417214848984E-4</v>
      </c>
      <c r="FF398" s="223">
        <f t="shared" ca="1" si="752"/>
        <v>-8.6319988673578597E-4</v>
      </c>
      <c r="FG398" s="223">
        <f t="shared" ca="1" si="753"/>
        <v>-1.5956998507594443E-3</v>
      </c>
      <c r="FH398" s="223">
        <f t="shared" ca="1" si="754"/>
        <v>-1.1002500278082278E-3</v>
      </c>
      <c r="FI398" s="223">
        <f t="shared" ca="1" si="755"/>
        <v>2.4188270146976767E-4</v>
      </c>
      <c r="FJ398" s="223">
        <f t="shared" ca="1" si="756"/>
        <v>1.3978777861265975E-3</v>
      </c>
      <c r="FK398" s="223">
        <f t="shared" ca="1" si="757"/>
        <v>1.4781544461222073E-3</v>
      </c>
      <c r="FL398" s="223">
        <f t="shared" ca="1" si="758"/>
        <v>4.2093683589657175E-4</v>
      </c>
      <c r="FM398" s="223">
        <f t="shared" ca="1" si="759"/>
        <v>-9.6020716795695632E-4</v>
      </c>
      <c r="FN398" s="223">
        <f t="shared" ca="1" si="760"/>
        <v>-1.6024364023547325E-3</v>
      </c>
      <c r="FO398" s="223">
        <f t="shared" ca="1" si="761"/>
        <v>-1.0115318252930526E-3</v>
      </c>
      <c r="FP398" s="223">
        <f t="shared" ca="1" si="762"/>
        <v>3.577837347587871E-4</v>
      </c>
      <c r="FQ398" s="223">
        <f t="shared" ca="1" si="763"/>
        <v>1.4517715377321064E-3</v>
      </c>
      <c r="FR398" s="223">
        <f t="shared" ca="1" si="764"/>
        <v>1.4285676898784141E-3</v>
      </c>
      <c r="FS398" s="223">
        <f t="shared" ca="1" si="765"/>
        <v>3.0602840645986004E-4</v>
      </c>
      <c r="FT398" s="223">
        <f t="shared" ca="1" si="766"/>
        <v>-1.0520110033401036E-3</v>
      </c>
      <c r="FU398" s="223">
        <f t="shared" ca="1" si="767"/>
        <v>-1.6004892122463729E-3</v>
      </c>
      <c r="FV398" s="223">
        <f t="shared" ca="1" si="768"/>
        <v>-9.1733204417484724E-4</v>
      </c>
      <c r="FW398" s="223">
        <f t="shared" ca="1" si="769"/>
        <v>4.7174590698982865E-4</v>
      </c>
      <c r="FX398" s="223">
        <f t="shared" ca="1" si="770"/>
        <v>1.4977980135893556E-3</v>
      </c>
      <c r="FY398" s="223">
        <f t="shared" ca="1" si="771"/>
        <v>1.3712394015483226E-3</v>
      </c>
      <c r="FZ398" s="223">
        <f t="shared" ca="1" si="772"/>
        <v>1.8946158257343945E-4</v>
      </c>
      <c r="GA398" s="223">
        <f t="shared" ca="1" si="773"/>
        <v>-1.1381138999471616E-3</v>
      </c>
      <c r="GB398" s="223">
        <f t="shared" ca="1" si="774"/>
        <v>-1.5898688324262719E-3</v>
      </c>
      <c r="GC398" s="223">
        <f t="shared" ca="1" si="775"/>
        <v>-8.1816116122920704E-4</v>
      </c>
      <c r="GD398" s="223">
        <f t="shared" ca="1" si="776"/>
        <v>5.8315164727759108E-4</v>
      </c>
      <c r="GE398" s="223">
        <f t="shared" ca="1" si="777"/>
        <v>1.5357077922378208E-3</v>
      </c>
      <c r="GF398" s="223">
        <f t="shared" ca="1" si="778"/>
        <v>1.306480248093467E-3</v>
      </c>
      <c r="GG398" s="223">
        <f t="shared" ca="1" si="779"/>
        <v>7.1868049955605621E-5</v>
      </c>
      <c r="GH398" s="223">
        <f t="shared" ca="1" si="780"/>
        <v>-1.218049258721236E-3</v>
      </c>
      <c r="GI398" s="223">
        <f t="shared" ca="1" si="781"/>
        <v>-1.5706328156528523E-3</v>
      </c>
      <c r="GJ398" s="223">
        <f t="shared" ca="1" si="782"/>
        <v>-7.1455659206323945E-4</v>
      </c>
      <c r="GK398" s="223">
        <f t="shared" ca="1" si="783"/>
        <v>6.9139723826296996E-4</v>
      </c>
      <c r="GL398" s="223">
        <f t="shared" ca="1" si="784"/>
        <v>1.5652954373024032E-3</v>
      </c>
      <c r="GM398" s="223">
        <f t="shared" ca="1" si="785"/>
        <v>1.2346411649773216E-3</v>
      </c>
      <c r="GN398" s="223">
        <f t="shared" ca="1" si="786"/>
        <v>-4.6114941851773804E-5</v>
      </c>
      <c r="GO398" s="223">
        <f t="shared" ca="1" si="787"/>
        <v>-1.2913839030273217E-3</v>
      </c>
      <c r="GP398" s="223">
        <f t="shared" ca="1" si="788"/>
        <v>-1.5428854035676686E-3</v>
      </c>
      <c r="GQ398" s="223">
        <f t="shared" ca="1" si="789"/>
        <v>-6.070797788138261E-4</v>
      </c>
      <c r="GR398" s="223">
        <f t="shared" ca="1" si="790"/>
        <v>7.9589608770973383E-4</v>
      </c>
      <c r="GS398" s="223">
        <f t="shared" ca="1" si="791"/>
        <v>1.5864006107709464E-3</v>
      </c>
      <c r="GT398" s="223">
        <f t="shared" ca="1" si="792"/>
        <v>1.1561114544156191E-3</v>
      </c>
      <c r="GU398" s="223">
        <f t="shared" ca="1" si="793"/>
        <v>-1.638480327937391E-4</v>
      </c>
      <c r="GV398" s="223">
        <f t="shared" ca="1" si="794"/>
        <v>-1.3577204260740178E-3</v>
      </c>
      <c r="GW398" s="223">
        <f t="shared" ca="1" si="795"/>
        <v>-1.5067769618009185E-3</v>
      </c>
      <c r="GX398" s="223">
        <f t="shared" ca="1" si="796"/>
        <v>-4.9631314764403845E-4</v>
      </c>
      <c r="GY398" s="223">
        <f t="shared" ca="1" si="797"/>
        <v>8.9608190729867669E-4</v>
      </c>
      <c r="GZ398" s="223">
        <f t="shared" ca="1" si="798"/>
        <v>1.5989089418798176E-3</v>
      </c>
      <c r="HA398" s="223">
        <f t="shared" ca="1" si="799"/>
        <v>1.0713166757139138E-3</v>
      </c>
      <c r="HB398" s="223">
        <f t="shared" ca="1" si="800"/>
        <v>-2.806932170497723E-4</v>
      </c>
      <c r="HC398" s="223">
        <f t="shared" ca="1" si="801"/>
        <v>-1.4166993444953645E-3</v>
      </c>
      <c r="HD398" s="223">
        <f t="shared" ca="1" si="802"/>
        <v>-1.4625031651270659E-3</v>
      </c>
      <c r="HE398" s="223">
        <f t="shared" ca="1" si="803"/>
        <v>-3.8285695252529643E-4</v>
      </c>
      <c r="HF398" s="223">
        <f t="shared" ca="1" si="804"/>
        <v>9.9141178139308412E-4</v>
      </c>
      <c r="HG398" s="223">
        <f t="shared" ca="1" si="805"/>
        <v>1.6027526468989826E-3</v>
      </c>
      <c r="HH398" s="223">
        <f t="shared" ca="1" si="806"/>
        <v>9.8071633912483148E-4</v>
      </c>
      <c r="HI398" s="223">
        <f t="shared" ca="1" si="807"/>
        <v>-3.960173004426171E-4</v>
      </c>
      <c r="HJ398" s="223">
        <f t="shared" ca="1" si="808"/>
        <v>-1.4680010464223486E-3</v>
      </c>
      <c r="HK398" s="223">
        <f t="shared" ca="1" si="809"/>
        <v>-1.4103039370862843E-3</v>
      </c>
      <c r="HL398" s="223">
        <f t="shared" ca="1" si="810"/>
        <v>-2.6732602240909045E-4</v>
      </c>
      <c r="HM398" s="223">
        <f t="shared" ca="1" si="811"/>
        <v>1.0813691091456088E-3</v>
      </c>
      <c r="HN398" s="223">
        <f t="shared" ca="1" si="812"/>
        <v>1.5979108964579139E-3</v>
      </c>
      <c r="HO398" s="223">
        <f t="shared" ca="1" si="813"/>
        <v>8.848014157221988E-4</v>
      </c>
      <c r="HP398" s="223">
        <f t="shared" ca="1" si="814"/>
        <v>-5.0919533177238717E-4</v>
      </c>
      <c r="HQ398" s="223">
        <f t="shared" ca="1" si="815"/>
        <v>-1.5113475234873133E-3</v>
      </c>
      <c r="HR398" s="223">
        <f t="shared" ca="1" si="816"/>
        <v>-1.3504621498180048E-3</v>
      </c>
      <c r="HS398" s="223">
        <f t="shared" ca="1" si="817"/>
        <v>-1.5034642941562273E-4</v>
      </c>
      <c r="HT398" s="223">
        <f t="shared" ca="1" si="818"/>
        <v>1.1654664040030207E-3</v>
      </c>
      <c r="HU398" s="223">
        <f t="shared" ca="1" si="819"/>
        <v>1.5844099284217539E-3</v>
      </c>
      <c r="HV398" s="223">
        <f t="shared" ca="1" si="820"/>
        <v>7.8409167678625507E-4</v>
      </c>
      <c r="HW398" s="223">
        <f t="shared" ca="1" si="821"/>
        <v>-6.1961398948126513E-4</v>
      </c>
      <c r="HX398" s="223">
        <f t="shared" ca="1" si="822"/>
        <v>-1.546503877375392E-3</v>
      </c>
      <c r="HY398" s="223">
        <f t="shared" ca="1" si="823"/>
        <v>-1.283302091152283E-3</v>
      </c>
      <c r="HZ398" s="223">
        <f t="shared" ca="1" si="824"/>
        <v>-3.2552096094743256E-5</v>
      </c>
      <c r="IA398" s="223">
        <f t="shared" ca="1" si="825"/>
        <v>1.243247935438078E-3</v>
      </c>
      <c r="IB398" s="223">
        <f t="shared" ca="1" si="826"/>
        <v>1.5623229057060498E-3</v>
      </c>
      <c r="IC398" s="223">
        <f t="shared" ca="1" si="827"/>
        <v>6.7913287711809098E-4</v>
      </c>
      <c r="ID398" s="223">
        <f t="shared" ca="1" si="828"/>
        <v>-7.2667490529616493E-4</v>
      </c>
      <c r="IE398" s="223">
        <f t="shared" ca="1" si="829"/>
        <v>1.3361453309396478E-3</v>
      </c>
      <c r="IF398" s="223">
        <f t="shared" ca="1" si="830"/>
        <v>-1.209187707265952E-3</v>
      </c>
      <c r="IG398" s="223">
        <f t="shared" ca="1" si="831"/>
        <v>8.5418639855272527E-5</v>
      </c>
      <c r="IH398" s="223">
        <f t="shared" ca="1" si="832"/>
        <v>1.3142921985927383E-3</v>
      </c>
      <c r="II398" s="223">
        <f t="shared" ca="1" si="833"/>
        <v>1.5317695198005751E-3</v>
      </c>
      <c r="IJ398" s="223">
        <f t="shared" ca="1" si="834"/>
        <v>5.7049379754693262E-4</v>
      </c>
      <c r="IK398" s="223">
        <f t="shared" ca="1" si="835"/>
        <v>-8.2979790683824735E-4</v>
      </c>
      <c r="IL398" s="223">
        <f t="shared" ca="1" si="836"/>
        <v>-1.5915295697160349E-3</v>
      </c>
      <c r="IM398" s="223">
        <f t="shared" ca="1" si="837"/>
        <v>-1.128520630426756E-3</v>
      </c>
      <c r="IN398" s="223">
        <f t="shared" ca="1" si="838"/>
        <v>2.029264847950178E-4</v>
      </c>
      <c r="IO398" s="223">
        <f t="shared" ca="1" si="839"/>
        <v>1.3782141984495057E-3</v>
      </c>
      <c r="IP398" s="223">
        <f t="shared" ca="1" si="840"/>
        <v>1.4929153421507772E-3</v>
      </c>
      <c r="IQ398" s="223">
        <f t="shared" ca="1" si="841"/>
        <v>4.5876316265779056E-4</v>
      </c>
      <c r="IR398" s="223">
        <f t="shared" ca="1" si="842"/>
        <v>-9.2842416162730904E-4</v>
      </c>
      <c r="IS398" s="223">
        <f t="shared" ca="1" si="843"/>
        <v>-1.6011549100406613E-3</v>
      </c>
      <c r="IT398" s="223">
        <f t="shared" ca="1" si="844"/>
        <v>-1.0417380025132942E-3</v>
      </c>
      <c r="IU398" s="223">
        <f t="shared" ca="1" si="845"/>
        <v>3.1933465353157662E-4</v>
      </c>
      <c r="IV398" s="223">
        <f t="shared" ca="1" si="846"/>
        <v>1.4346675361527866E-3</v>
      </c>
      <c r="IW398" s="223">
        <f t="shared" ca="1" si="847"/>
        <v>1.4459709269117682E-3</v>
      </c>
      <c r="IX398" s="223">
        <f t="shared" ca="1" si="848"/>
        <v>3.4454645044176347E-4</v>
      </c>
      <c r="IY398" s="223">
        <f t="shared" ca="1" si="849"/>
        <v>-1.0220192054434106E-3</v>
      </c>
      <c r="IZ398" s="223">
        <f t="shared" ca="1" si="850"/>
        <v>-1.6021034531795214E-3</v>
      </c>
      <c r="JA398" s="223">
        <f t="shared" ca="1" si="851"/>
        <v>-9.4931010610530312E-4</v>
      </c>
      <c r="JB398" s="223">
        <f t="shared" ca="1" si="852"/>
        <v>4.3401232011265698E-4</v>
      </c>
    </row>
    <row r="399" spans="2:262">
      <c r="B399" s="230">
        <v>38</v>
      </c>
      <c r="C399" s="229">
        <f t="shared" si="853"/>
        <v>7.4218750000000033E-4</v>
      </c>
      <c r="D399" s="226">
        <f t="shared" ca="1" si="597"/>
        <v>24.350429171369122</v>
      </c>
      <c r="E399" s="225">
        <f ca="1">AR361</f>
        <v>0.35042917136912244</v>
      </c>
      <c r="F399" s="224">
        <v>38</v>
      </c>
      <c r="G399" s="223">
        <f t="shared" ca="1" si="854"/>
        <v>-3.7249827662109167E-4</v>
      </c>
      <c r="H399" s="223">
        <f t="shared" ca="1" si="598"/>
        <v>-3.4815786995118339E-4</v>
      </c>
      <c r="I399" s="223">
        <f t="shared" ca="1" si="599"/>
        <v>-4.2296525345882359E-5</v>
      </c>
      <c r="J399" s="223">
        <f t="shared" ca="1" si="600"/>
        <v>2.97765848489206E-4</v>
      </c>
      <c r="K399" s="223">
        <f t="shared" ca="1" si="601"/>
        <v>3.9705434303912091E-4</v>
      </c>
      <c r="L399" s="223">
        <f t="shared" ca="1" si="602"/>
        <v>1.7528414349900288E-4</v>
      </c>
      <c r="M399" s="223">
        <f t="shared" ca="1" si="603"/>
        <v>-1.88221058297305E-4</v>
      </c>
      <c r="N399" s="223">
        <f t="shared" ca="1" si="604"/>
        <v>-3.9953045053607177E-4</v>
      </c>
      <c r="O399" s="223">
        <f t="shared" ca="1" si="605"/>
        <v>-2.8777896471846774E-4</v>
      </c>
      <c r="P399" s="223">
        <f t="shared" ca="1" si="606"/>
        <v>5.6670992275384389E-5</v>
      </c>
      <c r="Q399" s="223">
        <f t="shared" ca="1" si="607"/>
        <v>3.5529670608515249E-4</v>
      </c>
      <c r="R399" s="223">
        <f t="shared" ca="1" si="608"/>
        <v>3.6662900913137175E-4</v>
      </c>
      <c r="S399" s="223">
        <f t="shared" ca="1" si="609"/>
        <v>8.1504585407463645E-5</v>
      </c>
      <c r="T399" s="223">
        <f t="shared" ca="1" si="610"/>
        <v>-2.6952455945103085E-4</v>
      </c>
      <c r="U399" s="223">
        <f t="shared" ca="1" si="611"/>
        <v>-4.0261577062468136E-4</v>
      </c>
      <c r="V399" s="223">
        <f t="shared" ca="1" si="612"/>
        <v>-2.1015130962658446E-4</v>
      </c>
      <c r="W399" s="223">
        <f t="shared" ca="1" si="613"/>
        <v>1.5224179265922071E-4</v>
      </c>
      <c r="X399" s="223">
        <f t="shared" ca="1" si="614"/>
        <v>3.9153196963014248E-4</v>
      </c>
      <c r="Y399" s="223">
        <f t="shared" ca="1" si="615"/>
        <v>3.1422885133123625E-4</v>
      </c>
      <c r="Z399" s="223">
        <f t="shared" ca="1" si="616"/>
        <v>-1.7160153251195796E-5</v>
      </c>
      <c r="AA399" s="223">
        <f t="shared" ca="1" si="617"/>
        <v>-3.3467343404467722E-4</v>
      </c>
      <c r="AB399" s="223">
        <f t="shared" ca="1" si="618"/>
        <v>-3.8156931053382192E-4</v>
      </c>
      <c r="AC399" s="223">
        <f t="shared" ca="1" si="619"/>
        <v>-1.1992771175663238E-4</v>
      </c>
      <c r="AD399" s="223">
        <f t="shared" ca="1" si="620"/>
        <v>2.3868760156823133E-4</v>
      </c>
      <c r="AE399" s="223">
        <f t="shared" ca="1" si="621"/>
        <v>4.0429978824695778E-4</v>
      </c>
      <c r="AF399" s="223">
        <f t="shared" ca="1" si="622"/>
        <v>2.4299460376207011E-4</v>
      </c>
      <c r="AG399" s="223">
        <f t="shared" ca="1" si="623"/>
        <v>-1.1479635533399804E-4</v>
      </c>
      <c r="AH399" s="223">
        <f t="shared" ca="1" si="624"/>
        <v>-3.7976282182352813E-4</v>
      </c>
      <c r="AI399" s="223">
        <f t="shared" ca="1" si="625"/>
        <v>-3.3765254233072121E-4</v>
      </c>
      <c r="AJ399" s="223">
        <f t="shared" ca="1" si="626"/>
        <v>-2.2515947429497225E-5</v>
      </c>
      <c r="AK399" s="223">
        <f t="shared" ca="1" si="627"/>
        <v>3.1082707388324274E-4</v>
      </c>
      <c r="AL399" s="223">
        <f t="shared" ca="1" si="628"/>
        <v>3.9283489088882826E-4</v>
      </c>
      <c r="AM399" s="223">
        <f t="shared" ca="1" si="629"/>
        <v>1.5719586868243003E-4</v>
      </c>
      <c r="AN399" s="223">
        <f t="shared" ca="1" si="630"/>
        <v>-2.0555195160241422E-4</v>
      </c>
      <c r="AO399" s="223">
        <f t="shared" ca="1" si="631"/>
        <v>-4.0209017789567022E-4</v>
      </c>
      <c r="AP399" s="223">
        <f t="shared" ca="1" si="632"/>
        <v>-2.7349772702896463E-4</v>
      </c>
      <c r="AQ399" s="223">
        <f t="shared" ca="1" si="633"/>
        <v>7.6245366352838405E-5</v>
      </c>
      <c r="AR399" s="223">
        <f t="shared" ca="1" si="634"/>
        <v>3.6433635044327806E-4</v>
      </c>
      <c r="AS399" s="223">
        <f t="shared" ca="1" si="635"/>
        <v>3.5782445476790679E-4</v>
      </c>
      <c r="AT399" s="223">
        <f t="shared" ca="1" si="636"/>
        <v>6.1975207227972455E-5</v>
      </c>
      <c r="AU399" s="223">
        <f t="shared" ca="1" si="637"/>
        <v>-2.8398727908495011E-4</v>
      </c>
      <c r="AV399" s="223">
        <f t="shared" ca="1" si="638"/>
        <v>-4.0031725649917977E-4</v>
      </c>
      <c r="AW399" s="223">
        <f t="shared" ca="1" si="639"/>
        <v>-1.929501434608117E-4</v>
      </c>
      <c r="AX399" s="223">
        <f t="shared" ca="1" si="640"/>
        <v>1.7043672397653781E-4</v>
      </c>
      <c r="AY399" s="223">
        <f t="shared" ca="1" si="641"/>
        <v>3.9600821932639688E-4</v>
      </c>
      <c r="AZ399" s="223">
        <f t="shared" ca="1" si="642"/>
        <v>3.0136691767550445E-4</v>
      </c>
      <c r="BA399" s="223">
        <f t="shared" ca="1" si="643"/>
        <v>-3.6960092813743953E-5</v>
      </c>
      <c r="BB399" s="223">
        <f t="shared" ca="1" si="644"/>
        <v>-3.4540112084175062E-4</v>
      </c>
      <c r="BC399" s="223">
        <f t="shared" ca="1" si="645"/>
        <v>-3.745503220989324E-4</v>
      </c>
      <c r="BD399" s="223">
        <f t="shared" ca="1" si="646"/>
        <v>-1.0083761190175203E-4</v>
      </c>
      <c r="BE399" s="223">
        <f t="shared" ca="1" si="647"/>
        <v>2.544125315458312E-4</v>
      </c>
      <c r="BF399" s="223">
        <f t="shared" ca="1" si="648"/>
        <v>4.0394434809377168E-4</v>
      </c>
      <c r="BG399" s="223">
        <f t="shared" ca="1" si="649"/>
        <v>2.2684620288038808E-4</v>
      </c>
      <c r="BH399" s="223">
        <f t="shared" ca="1" si="650"/>
        <v>-1.3368009752857794E-4</v>
      </c>
      <c r="BI399" s="223">
        <f t="shared" ca="1" si="651"/>
        <v>-3.8611248512489743E-4</v>
      </c>
      <c r="BJ399" s="223">
        <f t="shared" ca="1" si="652"/>
        <v>-3.2633378016091579E-4</v>
      </c>
      <c r="BK399" s="223">
        <f t="shared" ca="1" si="653"/>
        <v>-2.6811266235887812E-6</v>
      </c>
      <c r="BL399" s="223">
        <f t="shared" ca="1" si="654"/>
        <v>3.2313948963105809E-4</v>
      </c>
      <c r="BM399" s="223">
        <f t="shared" ca="1" si="655"/>
        <v>3.8766906507811189E-4</v>
      </c>
      <c r="BN399" s="223">
        <f t="shared" ca="1" si="656"/>
        <v>1.3872889524946906E-4</v>
      </c>
      <c r="BO399" s="223">
        <f t="shared" ca="1" si="657"/>
        <v>-2.2238765225188686E-4</v>
      </c>
      <c r="BP399" s="223">
        <f t="shared" ca="1" si="658"/>
        <v>-4.0368123479777793E-4</v>
      </c>
      <c r="BQ399" s="223">
        <f t="shared" ca="1" si="659"/>
        <v>-2.5855760935947772E-4</v>
      </c>
      <c r="BR399" s="223">
        <f t="shared" ca="1" si="660"/>
        <v>9.5636058664443099E-5</v>
      </c>
      <c r="BS399" s="223">
        <f t="shared" ca="1" si="661"/>
        <v>3.7249827662109059E-4</v>
      </c>
      <c r="BT399" s="223">
        <f t="shared" ca="1" si="662"/>
        <v>3.4815786995118507E-4</v>
      </c>
      <c r="BU399" s="223">
        <f t="shared" ca="1" si="663"/>
        <v>4.229652534588347E-5</v>
      </c>
      <c r="BV399" s="223">
        <f t="shared" ca="1" si="664"/>
        <v>-2.9776584848920486E-4</v>
      </c>
      <c r="BW399" s="223">
        <f t="shared" ca="1" si="665"/>
        <v>-3.9705434303912189E-4</v>
      </c>
      <c r="BX399" s="223">
        <f t="shared" ca="1" si="666"/>
        <v>-1.752841434990028E-4</v>
      </c>
      <c r="BY399" s="223">
        <f t="shared" ca="1" si="667"/>
        <v>1.8822105829730478E-4</v>
      </c>
      <c r="BZ399" s="223">
        <f t="shared" ca="1" si="668"/>
        <v>3.9953045053607166E-4</v>
      </c>
      <c r="CA399" s="223">
        <f t="shared" ca="1" si="669"/>
        <v>2.8777896471846894E-4</v>
      </c>
      <c r="CB399" s="223">
        <f t="shared" ca="1" si="670"/>
        <v>-5.6670992275382037E-5</v>
      </c>
      <c r="CC399" s="223">
        <f t="shared" ca="1" si="671"/>
        <v>-3.5529670608515135E-4</v>
      </c>
      <c r="CD399" s="223">
        <f t="shared" ca="1" si="672"/>
        <v>-3.6662900913137311E-4</v>
      </c>
      <c r="CE399" s="223">
        <f t="shared" ca="1" si="673"/>
        <v>-8.1504585407467386E-5</v>
      </c>
      <c r="CF399" s="223">
        <f t="shared" ca="1" si="674"/>
        <v>2.6952455945102803E-4</v>
      </c>
      <c r="CG399" s="223">
        <f t="shared" ca="1" si="675"/>
        <v>4.0261577062468174E-4</v>
      </c>
      <c r="CH399" s="223">
        <f t="shared" ca="1" si="676"/>
        <v>2.1015130962658403E-4</v>
      </c>
      <c r="CI399" s="223">
        <f t="shared" ca="1" si="677"/>
        <v>-1.5224179265922052E-4</v>
      </c>
      <c r="CJ399" s="223">
        <f t="shared" ca="1" si="678"/>
        <v>-3.9153196963014221E-4</v>
      </c>
      <c r="CK399" s="223">
        <f t="shared" ca="1" si="679"/>
        <v>-3.1422885133123679E-4</v>
      </c>
      <c r="CL399" s="223">
        <f t="shared" ca="1" si="680"/>
        <v>1.7160153251193411E-5</v>
      </c>
      <c r="CM399" s="223">
        <f t="shared" ca="1" si="681"/>
        <v>3.3467343404467586E-4</v>
      </c>
      <c r="CN399" s="223">
        <f t="shared" ca="1" si="682"/>
        <v>3.8156931053382267E-4</v>
      </c>
      <c r="CO399" s="223">
        <f t="shared" ca="1" si="683"/>
        <v>1.1992771175663606E-4</v>
      </c>
      <c r="CP399" s="223">
        <f t="shared" ca="1" si="684"/>
        <v>-2.3868760156822824E-4</v>
      </c>
      <c r="CQ399" s="223">
        <f t="shared" ca="1" si="685"/>
        <v>-4.0429978824695778E-4</v>
      </c>
      <c r="CR399" s="223">
        <f t="shared" ca="1" si="686"/>
        <v>-2.4299460376207434E-4</v>
      </c>
      <c r="CS399" s="223">
        <f t="shared" ca="1" si="687"/>
        <v>1.1479635533399852E-4</v>
      </c>
      <c r="CT399" s="223">
        <f t="shared" ca="1" si="688"/>
        <v>3.797628218235283E-4</v>
      </c>
      <c r="CU399" s="223">
        <f t="shared" ca="1" si="689"/>
        <v>3.3765254233072175E-4</v>
      </c>
      <c r="CV399" s="223">
        <f t="shared" ca="1" si="690"/>
        <v>2.2515947429498187E-5</v>
      </c>
      <c r="CW399" s="223">
        <f t="shared" ca="1" si="691"/>
        <v>-3.1082707388324117E-4</v>
      </c>
      <c r="CX399" s="223">
        <f t="shared" ca="1" si="692"/>
        <v>-3.9283489088882885E-4</v>
      </c>
      <c r="CY399" s="223">
        <f t="shared" ca="1" si="693"/>
        <v>-1.5719586868243225E-4</v>
      </c>
      <c r="CZ399" s="223">
        <f t="shared" ca="1" si="694"/>
        <v>2.0555195160241091E-4</v>
      </c>
      <c r="DA399" s="223">
        <f t="shared" ca="1" si="695"/>
        <v>4.0209017789566973E-4</v>
      </c>
      <c r="DB399" s="223">
        <f t="shared" ca="1" si="696"/>
        <v>2.7349772702896854E-4</v>
      </c>
      <c r="DC399" s="223">
        <f t="shared" ca="1" si="697"/>
        <v>-7.6245366352833242E-5</v>
      </c>
      <c r="DD399" s="223">
        <f t="shared" ca="1" si="698"/>
        <v>-3.6433635044327828E-4</v>
      </c>
      <c r="DE399" s="223">
        <f t="shared" ca="1" si="699"/>
        <v>-3.5782445476790657E-4</v>
      </c>
      <c r="DF399" s="223">
        <f t="shared" ca="1" si="700"/>
        <v>-6.1975207227974813E-5</v>
      </c>
      <c r="DG399" s="223">
        <f t="shared" ca="1" si="701"/>
        <v>2.8398727908494838E-4</v>
      </c>
      <c r="DH399" s="223">
        <f t="shared" ca="1" si="702"/>
        <v>4.0031725649918015E-4</v>
      </c>
      <c r="DI399" s="223">
        <f t="shared" ca="1" si="703"/>
        <v>1.9295014346081376E-4</v>
      </c>
      <c r="DJ399" s="223">
        <f t="shared" ca="1" si="704"/>
        <v>-1.7043672397653567E-4</v>
      </c>
      <c r="DK399" s="223">
        <f t="shared" ca="1" si="705"/>
        <v>-3.9600821932639645E-4</v>
      </c>
      <c r="DL399" s="223">
        <f t="shared" ca="1" si="706"/>
        <v>-3.0136691767550797E-4</v>
      </c>
      <c r="DM399" s="223">
        <f t="shared" ca="1" si="707"/>
        <v>3.6960092813738735E-5</v>
      </c>
      <c r="DN399" s="223">
        <f t="shared" ca="1" si="708"/>
        <v>3.4540112084174791E-4</v>
      </c>
      <c r="DO399" s="223">
        <f t="shared" ca="1" si="709"/>
        <v>3.7455032209893224E-4</v>
      </c>
      <c r="DP399" s="223">
        <f t="shared" ca="1" si="710"/>
        <v>1.0083761190175157E-4</v>
      </c>
      <c r="DQ399" s="223">
        <f t="shared" ca="1" si="711"/>
        <v>-2.5441253154582935E-4</v>
      </c>
      <c r="DR399" s="223">
        <f t="shared" ca="1" si="712"/>
        <v>-4.0394434809377179E-4</v>
      </c>
      <c r="DS399" s="223">
        <f t="shared" ca="1" si="713"/>
        <v>-2.2684620288039001E-4</v>
      </c>
      <c r="DT399" s="223">
        <f t="shared" ca="1" si="714"/>
        <v>1.3368009752857569E-4</v>
      </c>
      <c r="DU399" s="223">
        <f t="shared" ca="1" si="715"/>
        <v>3.8611248512489672E-4</v>
      </c>
      <c r="DV399" s="223">
        <f t="shared" ca="1" si="716"/>
        <v>3.2633378016091715E-4</v>
      </c>
      <c r="DW399" s="223">
        <f t="shared" ca="1" si="717"/>
        <v>2.6811266235940396E-6</v>
      </c>
      <c r="DX399" s="223">
        <f t="shared" ca="1" si="718"/>
        <v>-3.2313948963105495E-4</v>
      </c>
      <c r="DY399" s="223">
        <f t="shared" ca="1" si="719"/>
        <v>-3.8766906507811178E-4</v>
      </c>
      <c r="DZ399" s="223">
        <f t="shared" ca="1" si="720"/>
        <v>-1.387288952494686E-4</v>
      </c>
      <c r="EA399" s="223">
        <f t="shared" ca="1" si="721"/>
        <v>2.2238765225188726E-4</v>
      </c>
      <c r="EB399" s="223">
        <f t="shared" ca="1" si="722"/>
        <v>4.0368123479777782E-4</v>
      </c>
      <c r="EC399" s="223">
        <f t="shared" ca="1" si="723"/>
        <v>2.5855760935947951E-4</v>
      </c>
      <c r="ED399" s="223">
        <f t="shared" ca="1" si="724"/>
        <v>-9.5636058664440781E-5</v>
      </c>
      <c r="EE399" s="223">
        <f t="shared" ca="1" si="725"/>
        <v>-3.7249827662108961E-4</v>
      </c>
      <c r="EF399" s="223">
        <f t="shared" ca="1" si="726"/>
        <v>-3.4815786995118632E-4</v>
      </c>
      <c r="EG399" s="223">
        <f t="shared" ca="1" si="727"/>
        <v>-4.2296525345888702E-5</v>
      </c>
      <c r="EH399" s="223">
        <f t="shared" ca="1" si="728"/>
        <v>2.9776584848920128E-4</v>
      </c>
      <c r="EI399" s="223">
        <f t="shared" ca="1" si="729"/>
        <v>3.9705434303912243E-4</v>
      </c>
      <c r="EJ399" s="223">
        <f t="shared" ca="1" si="730"/>
        <v>1.7528414349900494E-4</v>
      </c>
      <c r="EK399" s="223">
        <f t="shared" ca="1" si="731"/>
        <v>-1.8822105829730267E-4</v>
      </c>
      <c r="EL399" s="223">
        <f t="shared" ca="1" si="732"/>
        <v>-3.9953045053607122E-4</v>
      </c>
      <c r="EM399" s="223">
        <f t="shared" ca="1" si="733"/>
        <v>-2.8777896471847062E-4</v>
      </c>
      <c r="EN399" s="223">
        <f t="shared" ca="1" si="734"/>
        <v>5.6670992275373987E-5</v>
      </c>
      <c r="EO399" s="223">
        <f t="shared" ca="1" si="735"/>
        <v>3.5529670608515026E-4</v>
      </c>
      <c r="EP399" s="223">
        <f t="shared" ca="1" si="736"/>
        <v>3.6662900913137165E-4</v>
      </c>
      <c r="EQ399" s="223">
        <f t="shared" ca="1" si="737"/>
        <v>8.1504585407469717E-5</v>
      </c>
      <c r="ER399" s="223">
        <f t="shared" ca="1" si="738"/>
        <v>-2.6952455945103052E-4</v>
      </c>
      <c r="ES399" s="223">
        <f t="shared" ca="1" si="739"/>
        <v>-4.0261577062468195E-4</v>
      </c>
      <c r="ET399" s="223">
        <f t="shared" ca="1" si="740"/>
        <v>-2.1015130962658609E-4</v>
      </c>
      <c r="EU399" s="223">
        <f t="shared" ca="1" si="741"/>
        <v>1.5224179265921299E-4</v>
      </c>
      <c r="EV399" s="223">
        <f t="shared" ca="1" si="742"/>
        <v>3.9153196963014162E-4</v>
      </c>
      <c r="EW399" s="223">
        <f t="shared" ca="1" si="743"/>
        <v>3.1422885133124199E-4</v>
      </c>
      <c r="EX399" s="223">
        <f t="shared" ca="1" si="744"/>
        <v>-1.7160153251191039E-5</v>
      </c>
      <c r="EY399" s="223">
        <f t="shared" ca="1" si="745"/>
        <v>-3.3467343404467131E-4</v>
      </c>
      <c r="EZ399" s="223">
        <f t="shared" ca="1" si="746"/>
        <v>-3.8156931053382354E-4</v>
      </c>
      <c r="FA399" s="223">
        <f t="shared" ca="1" si="747"/>
        <v>-1.1992771175663279E-4</v>
      </c>
      <c r="FB399" s="223">
        <f t="shared" ca="1" si="748"/>
        <v>2.3868760156822634E-4</v>
      </c>
      <c r="FC399" s="223">
        <f t="shared" ca="1" si="749"/>
        <v>4.0429978824695783E-4</v>
      </c>
      <c r="FD399" s="223">
        <f t="shared" ca="1" si="750"/>
        <v>2.4299460376207623E-4</v>
      </c>
      <c r="FE399" s="223">
        <f t="shared" ca="1" si="751"/>
        <v>-1.1479635533399624E-4</v>
      </c>
      <c r="FF399" s="223">
        <f t="shared" ca="1" si="752"/>
        <v>-3.7976282182352553E-4</v>
      </c>
      <c r="FG399" s="223">
        <f t="shared" ca="1" si="753"/>
        <v>-3.3765254233072305E-4</v>
      </c>
      <c r="FH399" s="223">
        <f t="shared" ca="1" si="754"/>
        <v>-2.2515947429506292E-5</v>
      </c>
      <c r="FI399" s="223">
        <f t="shared" ca="1" si="755"/>
        <v>3.1082707388323965E-4</v>
      </c>
      <c r="FJ399" s="223">
        <f t="shared" ca="1" si="756"/>
        <v>3.9283489088882804E-4</v>
      </c>
      <c r="FK399" s="223">
        <f t="shared" ca="1" si="757"/>
        <v>1.5719586868243447E-4</v>
      </c>
      <c r="FL399" s="223">
        <f t="shared" ca="1" si="758"/>
        <v>-2.0555195160241381E-4</v>
      </c>
      <c r="FM399" s="223">
        <f t="shared" ca="1" si="759"/>
        <v>-4.0209017789566946E-4</v>
      </c>
      <c r="FN399" s="223">
        <f t="shared" ca="1" si="760"/>
        <v>-2.7349772702896599E-4</v>
      </c>
      <c r="FO399" s="223">
        <f t="shared" ca="1" si="761"/>
        <v>7.6245366352830911E-5</v>
      </c>
      <c r="FP399" s="223">
        <f t="shared" ca="1" si="762"/>
        <v>3.6433635044327725E-4</v>
      </c>
      <c r="FQ399" s="223">
        <f t="shared" ca="1" si="763"/>
        <v>3.5782445476791036E-4</v>
      </c>
      <c r="FR399" s="223">
        <f t="shared" ca="1" si="764"/>
        <v>6.1975207227977171E-5</v>
      </c>
      <c r="FS399" s="223">
        <f t="shared" ca="1" si="765"/>
        <v>-2.8398727908494263E-4</v>
      </c>
      <c r="FT399" s="223">
        <f t="shared" ca="1" si="766"/>
        <v>-4.0031725649918048E-4</v>
      </c>
      <c r="FU399" s="223">
        <f t="shared" ca="1" si="767"/>
        <v>-1.9295014346081083E-4</v>
      </c>
      <c r="FV399" s="223">
        <f t="shared" ca="1" si="768"/>
        <v>1.704367239765335E-4</v>
      </c>
      <c r="FW399" s="223">
        <f t="shared" ca="1" si="769"/>
        <v>3.9600821932639704E-4</v>
      </c>
      <c r="FX399" s="223">
        <f t="shared" ca="1" si="770"/>
        <v>3.0136691767550954E-4</v>
      </c>
      <c r="FY399" s="223">
        <f t="shared" ca="1" si="771"/>
        <v>-3.6960092813742096E-5</v>
      </c>
      <c r="FZ399" s="223">
        <f t="shared" ca="1" si="772"/>
        <v>-3.4540112084174672E-4</v>
      </c>
      <c r="GA399" s="223">
        <f t="shared" ca="1" si="773"/>
        <v>-3.7455032209893311E-4</v>
      </c>
      <c r="GB399" s="223">
        <f t="shared" ca="1" si="774"/>
        <v>-1.0083761190175944E-4</v>
      </c>
      <c r="GC399" s="223">
        <f t="shared" ca="1" si="775"/>
        <v>2.5441253154582751E-4</v>
      </c>
      <c r="GD399" s="223">
        <f t="shared" ca="1" si="776"/>
        <v>4.0394434809377212E-4</v>
      </c>
      <c r="GE399" s="223">
        <f t="shared" ca="1" si="777"/>
        <v>2.2684620288039201E-4</v>
      </c>
      <c r="GF399" s="223">
        <f t="shared" ca="1" si="778"/>
        <v>-1.3368009752857886E-4</v>
      </c>
      <c r="GG399" s="223">
        <f t="shared" ca="1" si="779"/>
        <v>-3.8611248512489602E-4</v>
      </c>
      <c r="GH399" s="223">
        <f t="shared" ca="1" si="780"/>
        <v>-3.2633378016091519E-4</v>
      </c>
      <c r="GI399" s="223">
        <f t="shared" ca="1" si="781"/>
        <v>-2.6811266235964113E-6</v>
      </c>
      <c r="GJ399" s="223">
        <f t="shared" ca="1" si="782"/>
        <v>3.2313948963105696E-4</v>
      </c>
      <c r="GK399" s="223">
        <f t="shared" ca="1" si="783"/>
        <v>3.8766906507811406E-4</v>
      </c>
      <c r="GL399" s="223">
        <f t="shared" ca="1" si="784"/>
        <v>1.3872889524947082E-4</v>
      </c>
      <c r="GM399" s="223">
        <f t="shared" ca="1" si="785"/>
        <v>-2.2238765225188049E-4</v>
      </c>
      <c r="GN399" s="223">
        <f t="shared" ca="1" si="786"/>
        <v>-4.0368123479777771E-4</v>
      </c>
      <c r="GO399" s="223">
        <f t="shared" ca="1" si="787"/>
        <v>-2.585576093594858E-4</v>
      </c>
      <c r="GP399" s="223">
        <f t="shared" ca="1" si="788"/>
        <v>9.5636058664438477E-5</v>
      </c>
      <c r="GQ399" s="223">
        <f t="shared" ca="1" si="789"/>
        <v>3.7249827662109091E-4</v>
      </c>
      <c r="GR399" s="223">
        <f t="shared" ca="1" si="790"/>
        <v>3.4815786995118751E-4</v>
      </c>
      <c r="GS399" s="223">
        <f t="shared" ca="1" si="791"/>
        <v>4.2296525345885341E-5</v>
      </c>
      <c r="GT399" s="223">
        <f t="shared" ca="1" si="792"/>
        <v>-2.9776584848919971E-4</v>
      </c>
      <c r="GU399" s="223">
        <f t="shared" ca="1" si="793"/>
        <v>-3.9705434303912172E-4</v>
      </c>
      <c r="GV399" s="223">
        <f t="shared" ca="1" si="794"/>
        <v>-1.7528414349901218E-4</v>
      </c>
      <c r="GW399" s="223">
        <f t="shared" ca="1" si="795"/>
        <v>1.8822105829730055E-4</v>
      </c>
      <c r="GX399" s="223">
        <f t="shared" ca="1" si="796"/>
        <v>3.9953045053606998E-4</v>
      </c>
      <c r="GY399" s="223">
        <f t="shared" ca="1" si="797"/>
        <v>2.877789647184723E-4</v>
      </c>
      <c r="GZ399" s="223">
        <f t="shared" ca="1" si="798"/>
        <v>-5.6670992275371643E-5</v>
      </c>
      <c r="HA399" s="223">
        <f t="shared" ca="1" si="799"/>
        <v>-3.5529670608514907E-4</v>
      </c>
      <c r="HB399" s="223">
        <f t="shared" ca="1" si="800"/>
        <v>-3.6662900913137268E-4</v>
      </c>
      <c r="HC399" s="223">
        <f t="shared" ca="1" si="801"/>
        <v>-8.1504585407472075E-5</v>
      </c>
      <c r="HD399" s="223">
        <f t="shared" ca="1" si="802"/>
        <v>2.6952455945102873E-4</v>
      </c>
      <c r="HE399" s="223">
        <f t="shared" ca="1" si="803"/>
        <v>4.0261577062468222E-4</v>
      </c>
      <c r="HF399" s="223">
        <f t="shared" ca="1" si="804"/>
        <v>2.1015130962658812E-4</v>
      </c>
      <c r="HG399" s="223">
        <f t="shared" ca="1" si="805"/>
        <v>-1.5224179265921079E-4</v>
      </c>
      <c r="HH399" s="223">
        <f t="shared" ca="1" si="806"/>
        <v>-3.9153196963014102E-4</v>
      </c>
      <c r="HI399" s="223">
        <f t="shared" ca="1" si="807"/>
        <v>-3.1422885133124346E-4</v>
      </c>
      <c r="HJ399" s="223">
        <f t="shared" ca="1" si="808"/>
        <v>1.7160153251188668E-5</v>
      </c>
      <c r="HK399" s="223">
        <f t="shared" ca="1" si="809"/>
        <v>3.3467343404466996E-4</v>
      </c>
      <c r="HL399" s="223">
        <f t="shared" ca="1" si="810"/>
        <v>3.815693105338243E-4</v>
      </c>
      <c r="HM399" s="223">
        <f t="shared" ca="1" si="811"/>
        <v>1.1992771175663508E-4</v>
      </c>
      <c r="HN399" s="223">
        <f t="shared" ca="1" si="812"/>
        <v>-2.3868760156822439E-4</v>
      </c>
      <c r="HO399" s="223">
        <f t="shared" ca="1" si="813"/>
        <v>-4.0429978824695778E-4</v>
      </c>
      <c r="HP399" s="223">
        <f t="shared" ca="1" si="814"/>
        <v>-2.4299460376207813E-4</v>
      </c>
      <c r="HQ399" s="223">
        <f t="shared" ca="1" si="815"/>
        <v>1.1479635533399396E-4</v>
      </c>
      <c r="HR399" s="223">
        <f t="shared" ca="1" si="816"/>
        <v>3.7976282182352467E-4</v>
      </c>
      <c r="HS399" s="223">
        <f t="shared" ca="1" si="817"/>
        <v>3.3765254233072435E-4</v>
      </c>
      <c r="HT399" s="223">
        <f t="shared" ca="1" si="818"/>
        <v>2.251594742950865E-5</v>
      </c>
      <c r="HU399" s="223">
        <f t="shared" ca="1" si="819"/>
        <v>-3.1082707388323813E-4</v>
      </c>
      <c r="HV399" s="223">
        <f t="shared" ca="1" si="820"/>
        <v>-3.9283489088883129E-4</v>
      </c>
      <c r="HW399" s="223">
        <f t="shared" ca="1" si="821"/>
        <v>-1.5719586868243661E-4</v>
      </c>
      <c r="HX399" s="223">
        <f t="shared" ca="1" si="822"/>
        <v>2.0555195160241178E-4</v>
      </c>
      <c r="HY399" s="223">
        <f t="shared" ca="1" si="823"/>
        <v>4.0209017789566925E-4</v>
      </c>
      <c r="HZ399" s="223">
        <f t="shared" ca="1" si="824"/>
        <v>2.7349772702896778E-4</v>
      </c>
      <c r="IA399" s="223">
        <f t="shared" ca="1" si="825"/>
        <v>-7.624536635282858E-5</v>
      </c>
      <c r="IB399" s="223">
        <f t="shared" ca="1" si="826"/>
        <v>-3.6433635044327617E-4</v>
      </c>
      <c r="IC399" s="223">
        <f t="shared" ca="1" si="827"/>
        <v>-3.578244547679115E-4</v>
      </c>
      <c r="ID399" s="223">
        <f t="shared" ca="1" si="828"/>
        <v>-6.1975207227979502E-5</v>
      </c>
      <c r="IE399" s="223">
        <f t="shared" ca="1" si="829"/>
        <v>-1.5198168761866885E-4</v>
      </c>
      <c r="IF399" s="223">
        <f t="shared" ca="1" si="830"/>
        <v>4.0031725649918075E-4</v>
      </c>
      <c r="IG399" s="223">
        <f t="shared" ca="1" si="831"/>
        <v>1.9295014346081295E-4</v>
      </c>
      <c r="IH399" s="223">
        <f t="shared" ca="1" si="832"/>
        <v>-1.7043672397653133E-4</v>
      </c>
      <c r="II399" s="223">
        <f t="shared" ca="1" si="833"/>
        <v>-3.9600821932639666E-4</v>
      </c>
      <c r="IJ399" s="223">
        <f t="shared" ca="1" si="834"/>
        <v>-3.0136691767551112E-4</v>
      </c>
      <c r="IK399" s="223">
        <f t="shared" ca="1" si="835"/>
        <v>3.6960092813739711E-5</v>
      </c>
      <c r="IL399" s="223">
        <f t="shared" ca="1" si="836"/>
        <v>3.4540112084174547E-4</v>
      </c>
      <c r="IM399" s="223">
        <f t="shared" ca="1" si="837"/>
        <v>3.7455032209893397E-4</v>
      </c>
      <c r="IN399" s="223">
        <f t="shared" ca="1" si="838"/>
        <v>1.0083761190176173E-4</v>
      </c>
      <c r="IO399" s="223">
        <f t="shared" ca="1" si="839"/>
        <v>-2.5441253154582567E-4</v>
      </c>
      <c r="IP399" s="223">
        <f t="shared" ca="1" si="840"/>
        <v>-4.0394434809377222E-4</v>
      </c>
      <c r="IQ399" s="223">
        <f t="shared" ca="1" si="841"/>
        <v>-2.2684620288039397E-4</v>
      </c>
      <c r="IR399" s="223">
        <f t="shared" ca="1" si="842"/>
        <v>1.3368009752857664E-4</v>
      </c>
      <c r="IS399" s="223">
        <f t="shared" ca="1" si="843"/>
        <v>3.8611248512489531E-4</v>
      </c>
      <c r="IT399" s="223">
        <f t="shared" ca="1" si="844"/>
        <v>3.263337801609166E-4</v>
      </c>
      <c r="IU399" s="223">
        <f t="shared" ca="1" si="845"/>
        <v>2.6811266235987966E-6</v>
      </c>
      <c r="IV399" s="223">
        <f t="shared" ca="1" si="846"/>
        <v>-3.2313948963105549E-4</v>
      </c>
      <c r="IW399" s="223">
        <f t="shared" ca="1" si="847"/>
        <v>-3.8766906507811471E-4</v>
      </c>
      <c r="IX399" s="223">
        <f t="shared" ca="1" si="848"/>
        <v>-1.3872889524947307E-4</v>
      </c>
      <c r="IY399" s="223">
        <f t="shared" ca="1" si="849"/>
        <v>2.2238765225187848E-4</v>
      </c>
      <c r="IZ399" s="223">
        <f t="shared" ca="1" si="850"/>
        <v>4.0368123479777755E-4</v>
      </c>
      <c r="JA399" s="223">
        <f t="shared" ca="1" si="851"/>
        <v>2.5855760935948764E-4</v>
      </c>
      <c r="JB399" s="223">
        <f t="shared" ca="1" si="852"/>
        <v>-9.563605866443616E-5</v>
      </c>
    </row>
    <row r="400" spans="2:262">
      <c r="B400" s="230">
        <v>39</v>
      </c>
      <c r="C400" s="229">
        <f t="shared" si="853"/>
        <v>7.6171875000000035E-4</v>
      </c>
      <c r="D400" s="226">
        <f t="shared" ca="1" si="597"/>
        <v>24.349131503112144</v>
      </c>
      <c r="E400" s="225">
        <f ca="1">AS361</f>
        <v>0.34913150311214414</v>
      </c>
      <c r="F400" s="224">
        <v>39</v>
      </c>
      <c r="G400" s="223">
        <f t="shared" ca="1" si="854"/>
        <v>-2.3821205791626212E-3</v>
      </c>
      <c r="H400" s="223">
        <f t="shared" ca="1" si="598"/>
        <v>-2.097115365363058E-3</v>
      </c>
      <c r="I400" s="223">
        <f t="shared" ca="1" si="599"/>
        <v>-3.2951832285931719E-5</v>
      </c>
      <c r="J400" s="223">
        <f t="shared" ca="1" si="600"/>
        <v>2.0591674954581248E-3</v>
      </c>
      <c r="K400" s="223">
        <f t="shared" ca="1" si="601"/>
        <v>2.404322855058246E-3</v>
      </c>
      <c r="L400" s="223">
        <f t="shared" ca="1" si="602"/>
        <v>7.0969009405323299E-4</v>
      </c>
      <c r="M400" s="223">
        <f t="shared" ca="1" si="603"/>
        <v>-1.5870321160103397E-3</v>
      </c>
      <c r="N400" s="223">
        <f t="shared" ca="1" si="604"/>
        <v>-2.5373422789371335E-3</v>
      </c>
      <c r="O400" s="223">
        <f t="shared" ca="1" si="605"/>
        <v>-1.3350128212753093E-3</v>
      </c>
      <c r="P400" s="223">
        <f t="shared" ca="1" si="606"/>
        <v>9.9991964266079062E-4</v>
      </c>
      <c r="Q400" s="223">
        <f t="shared" ca="1" si="607"/>
        <v>2.4865366632826858E-3</v>
      </c>
      <c r="R400" s="223">
        <f t="shared" ca="1" si="608"/>
        <v>1.8636167152971436E-3</v>
      </c>
      <c r="S400" s="223">
        <f t="shared" ca="1" si="609"/>
        <v>-3.4036512262005774E-4</v>
      </c>
      <c r="T400" s="223">
        <f t="shared" ca="1" si="610"/>
        <v>-2.2555867666522811E-3</v>
      </c>
      <c r="U400" s="223">
        <f t="shared" ca="1" si="611"/>
        <v>-2.2572055507640936E-3</v>
      </c>
      <c r="V400" s="223">
        <f t="shared" ca="1" si="612"/>
        <v>-3.4384812503530698E-4</v>
      </c>
      <c r="W400" s="223">
        <f t="shared" ca="1" si="613"/>
        <v>1.8612244167660983E-3</v>
      </c>
      <c r="X400" s="223">
        <f t="shared" ca="1" si="614"/>
        <v>2.4872646555169501E-3</v>
      </c>
      <c r="Y400" s="223">
        <f t="shared" ca="1" si="615"/>
        <v>1.0031503089753954E-3</v>
      </c>
      <c r="Z400" s="223">
        <f t="shared" ca="1" si="616"/>
        <v>-1.3320203252542037E-3</v>
      </c>
      <c r="AA400" s="223">
        <f t="shared" ca="1" si="617"/>
        <v>-2.5371267378082587E-3</v>
      </c>
      <c r="AB400" s="223">
        <f t="shared" ca="1" si="618"/>
        <v>-1.5897763913362613E-3</v>
      </c>
      <c r="AC400" s="223">
        <f t="shared" ca="1" si="619"/>
        <v>7.0631420050001881E-4</v>
      </c>
      <c r="AD400" s="223">
        <f t="shared" ca="1" si="620"/>
        <v>2.4031793960615742E-3</v>
      </c>
      <c r="AE400" s="223">
        <f t="shared" ca="1" si="621"/>
        <v>2.0612265628976718E-3</v>
      </c>
      <c r="AF400" s="223">
        <f t="shared" ca="1" si="622"/>
        <v>-2.9437117492515496E-5</v>
      </c>
      <c r="AG400" s="223">
        <f t="shared" ca="1" si="623"/>
        <v>-2.0951268296655117E-3</v>
      </c>
      <c r="AH400" s="223">
        <f t="shared" ca="1" si="624"/>
        <v>-2.3833452636688878E-3</v>
      </c>
      <c r="AI400" s="223">
        <f t="shared" ca="1" si="625"/>
        <v>-6.4957262192942924E-4</v>
      </c>
      <c r="AJ400" s="223">
        <f t="shared" ca="1" si="626"/>
        <v>1.6352867904134243E-3</v>
      </c>
      <c r="AK400" s="223">
        <f t="shared" ca="1" si="627"/>
        <v>2.532795680404321E-3</v>
      </c>
      <c r="AL400" s="223">
        <f t="shared" ca="1" si="628"/>
        <v>1.2815222095156637E-3</v>
      </c>
      <c r="AM400" s="223">
        <f t="shared" ca="1" si="629"/>
        <v>-1.0569737089582928E-3</v>
      </c>
      <c r="AN400" s="223">
        <f t="shared" ca="1" si="630"/>
        <v>-2.498750448978633E-3</v>
      </c>
      <c r="AO400" s="223">
        <f t="shared" ca="1" si="631"/>
        <v>-1.8206282447035419E-3</v>
      </c>
      <c r="AP400" s="223">
        <f t="shared" ca="1" si="632"/>
        <v>4.0208513532465095E-4</v>
      </c>
      <c r="AQ400" s="223">
        <f t="shared" ca="1" si="633"/>
        <v>2.283676073838115E-3</v>
      </c>
      <c r="AR400" s="223">
        <f t="shared" ca="1" si="634"/>
        <v>2.2278336443972147E-3</v>
      </c>
      <c r="AS400" s="223">
        <f t="shared" ca="1" si="635"/>
        <v>2.8193364928226364E-4</v>
      </c>
      <c r="AT400" s="223">
        <f t="shared" ca="1" si="636"/>
        <v>-1.9031542350111087E-3</v>
      </c>
      <c r="AU400" s="223">
        <f t="shared" ca="1" si="637"/>
        <v>-2.473637245384179E-3</v>
      </c>
      <c r="AV400" s="223">
        <f t="shared" ca="1" si="638"/>
        <v>-9.4552694196585604E-4</v>
      </c>
      <c r="AW400" s="223">
        <f t="shared" ca="1" si="639"/>
        <v>1.3847529286037693E-3</v>
      </c>
      <c r="AX400" s="223">
        <f t="shared" ca="1" si="640"/>
        <v>2.5402311007256552E-3</v>
      </c>
      <c r="AY400" s="223">
        <f t="shared" ca="1" si="641"/>
        <v>1.5406188231806449E-3</v>
      </c>
      <c r="AZ400" s="223">
        <f t="shared" ca="1" si="642"/>
        <v>-7.6602922424578556E-4</v>
      </c>
      <c r="BA400" s="223">
        <f t="shared" ca="1" si="643"/>
        <v>-2.422790627553005E-3</v>
      </c>
      <c r="BB400" s="223">
        <f t="shared" ca="1" si="644"/>
        <v>-2.0240961546250141E-3</v>
      </c>
      <c r="BC400" s="223">
        <f t="shared" ca="1" si="645"/>
        <v>9.1808335452119071E-5</v>
      </c>
      <c r="BD400" s="223">
        <f t="shared" ca="1" si="646"/>
        <v>2.1298241378125394E-3</v>
      </c>
      <c r="BE400" s="223">
        <f t="shared" ca="1" si="647"/>
        <v>2.3609320342117151E-3</v>
      </c>
      <c r="BF400" s="223">
        <f t="shared" ca="1" si="648"/>
        <v>5.8906387154726016E-4</v>
      </c>
      <c r="BG400" s="223">
        <f t="shared" ca="1" si="649"/>
        <v>-1.6825564292012722E-3</v>
      </c>
      <c r="BH400" s="223">
        <f t="shared" ca="1" si="650"/>
        <v>-2.5267234204609623E-3</v>
      </c>
      <c r="BI400" s="223">
        <f t="shared" ca="1" si="651"/>
        <v>-1.2272596566961997E-3</v>
      </c>
      <c r="BJ400" s="223">
        <f t="shared" ca="1" si="652"/>
        <v>1.1133910938162989E-3</v>
      </c>
      <c r="BK400" s="223">
        <f t="shared" ca="1" si="653"/>
        <v>2.5094590808384127E-3</v>
      </c>
      <c r="BL400" s="223">
        <f t="shared" ca="1" si="654"/>
        <v>1.7765430957330062E-3</v>
      </c>
      <c r="BM400" s="223">
        <f t="shared" ca="1" si="655"/>
        <v>-4.6356294697865168E-4</v>
      </c>
      <c r="BN400" s="223">
        <f t="shared" ca="1" si="656"/>
        <v>-2.3103897799492132E-3</v>
      </c>
      <c r="BO400" s="223">
        <f t="shared" ca="1" si="657"/>
        <v>-2.197119774347004E-3</v>
      </c>
      <c r="BP400" s="223">
        <f t="shared" ca="1" si="658"/>
        <v>-2.1984934724106613E-4</v>
      </c>
      <c r="BQ400" s="223">
        <f t="shared" ca="1" si="659"/>
        <v>1.9439376643084691E-3</v>
      </c>
      <c r="BR400" s="223">
        <f t="shared" ca="1" si="660"/>
        <v>2.4585198086700425E-3</v>
      </c>
      <c r="BS400" s="223">
        <f t="shared" ca="1" si="661"/>
        <v>8.87334024882015E-4</v>
      </c>
      <c r="BT400" s="223">
        <f t="shared" ca="1" si="662"/>
        <v>-1.4366514085683837E-3</v>
      </c>
      <c r="BU400" s="223">
        <f t="shared" ca="1" si="663"/>
        <v>-2.5418053234133337E-3</v>
      </c>
      <c r="BV400" s="223">
        <f t="shared" ca="1" si="664"/>
        <v>-1.4905332438533926E-3</v>
      </c>
      <c r="BW400" s="223">
        <f t="shared" ca="1" si="665"/>
        <v>8.252828206305443E-4</v>
      </c>
      <c r="BX400" s="223">
        <f t="shared" ca="1" si="666"/>
        <v>2.4409424605643742E-3</v>
      </c>
      <c r="BY400" s="223">
        <f t="shared" ca="1" si="667"/>
        <v>1.9857465065146462E-3</v>
      </c>
      <c r="BZ400" s="223">
        <f t="shared" ca="1" si="668"/>
        <v>-1.5412425150337211E-4</v>
      </c>
      <c r="CA400" s="223">
        <f t="shared" ca="1" si="669"/>
        <v>-2.1632385195382176E-3</v>
      </c>
      <c r="CB400" s="223">
        <f t="shared" ca="1" si="670"/>
        <v>-2.3370966675780604E-3</v>
      </c>
      <c r="CC400" s="223">
        <f t="shared" ca="1" si="671"/>
        <v>-5.2820029111537046E-4</v>
      </c>
      <c r="CD400" s="223">
        <f t="shared" ca="1" si="672"/>
        <v>1.7288125589109934E-3</v>
      </c>
      <c r="CE400" s="223">
        <f t="shared" ca="1" si="673"/>
        <v>2.5191291568093951E-3</v>
      </c>
      <c r="CF400" s="223">
        <f t="shared" ca="1" si="674"/>
        <v>1.1722578485497605E-3</v>
      </c>
      <c r="CG400" s="223">
        <f t="shared" ca="1" si="675"/>
        <v>-1.1691378135117734E-3</v>
      </c>
      <c r="CH400" s="223">
        <f t="shared" ca="1" si="676"/>
        <v>-2.5186561083826147E-3</v>
      </c>
      <c r="CI400" s="223">
        <f t="shared" ca="1" si="677"/>
        <v>-1.7313878236308259E-3</v>
      </c>
      <c r="CJ400" s="223">
        <f t="shared" ca="1" si="678"/>
        <v>5.247615256471276E-4</v>
      </c>
      <c r="CK400" s="223">
        <f t="shared" ca="1" si="679"/>
        <v>2.3357117936479085E-3</v>
      </c>
      <c r="CL400" s="223">
        <f t="shared" ca="1" si="680"/>
        <v>2.1650824415003355E-3</v>
      </c>
      <c r="CM400" s="223">
        <f t="shared" ca="1" si="681"/>
        <v>1.5763261617376923E-4</v>
      </c>
      <c r="CN400" s="223">
        <f t="shared" ca="1" si="682"/>
        <v>-1.9835501382453728E-3</v>
      </c>
      <c r="CO400" s="223">
        <f t="shared" ca="1" si="683"/>
        <v>-2.4419214515531357E-3</v>
      </c>
      <c r="CP400" s="223">
        <f t="shared" ca="1" si="684"/>
        <v>-8.2860661096115804E-4</v>
      </c>
      <c r="CQ400" s="223">
        <f t="shared" ca="1" si="685"/>
        <v>1.4876845034443181E-3</v>
      </c>
      <c r="CR400" s="223">
        <f t="shared" ca="1" si="686"/>
        <v>2.5418484576184112E-3</v>
      </c>
      <c r="CS400" s="223">
        <f t="shared" ca="1" si="687"/>
        <v>1.4395498230346713E-3</v>
      </c>
      <c r="CT400" s="223">
        <f t="shared" ca="1" si="688"/>
        <v>-8.8403929750346759E-4</v>
      </c>
      <c r="CU400" s="223">
        <f t="shared" ca="1" si="689"/>
        <v>-2.4576239611102178E-3</v>
      </c>
      <c r="CV400" s="223">
        <f t="shared" ca="1" si="690"/>
        <v>-1.9462007189605984E-3</v>
      </c>
      <c r="CW400" s="223">
        <f t="shared" ca="1" si="691"/>
        <v>2.1634732886859629E-4</v>
      </c>
      <c r="CX400" s="223">
        <f t="shared" ca="1" si="692"/>
        <v>2.1953498472684148E-3</v>
      </c>
      <c r="CY400" s="223">
        <f t="shared" ca="1" si="693"/>
        <v>2.3118535213015371E-3</v>
      </c>
      <c r="CZ400" s="223">
        <f t="shared" ca="1" si="694"/>
        <v>4.6701854257881123E-4</v>
      </c>
      <c r="DA400" s="223">
        <f t="shared" ca="1" si="695"/>
        <v>-1.7740273165797054E-3</v>
      </c>
      <c r="DB400" s="223">
        <f t="shared" ca="1" si="696"/>
        <v>-2.5100174639500704E-3</v>
      </c>
      <c r="DC400" s="223">
        <f t="shared" ca="1" si="697"/>
        <v>-1.1165499161088833E-3</v>
      </c>
      <c r="DD400" s="223">
        <f t="shared" ca="1" si="698"/>
        <v>1.2241802883052664E-3</v>
      </c>
      <c r="DE400" s="223">
        <f t="shared" ca="1" si="699"/>
        <v>2.5263359916657454E-3</v>
      </c>
      <c r="DF400" s="223">
        <f t="shared" ca="1" si="700"/>
        <v>1.6851896282444514E-3</v>
      </c>
      <c r="DG400" s="223">
        <f t="shared" ca="1" si="701"/>
        <v>-5.85644007594651E-4</v>
      </c>
      <c r="DH400" s="223">
        <f t="shared" ca="1" si="702"/>
        <v>-2.3596268619000002E-3</v>
      </c>
      <c r="DI400" s="223">
        <f t="shared" ca="1" si="703"/>
        <v>-2.1317409439485539E-3</v>
      </c>
      <c r="DJ400" s="223">
        <f t="shared" ca="1" si="704"/>
        <v>-9.5320933112770512E-5</v>
      </c>
      <c r="DK400" s="223">
        <f t="shared" ca="1" si="705"/>
        <v>2.0219677957487026E-3</v>
      </c>
      <c r="DL400" s="223">
        <f t="shared" ca="1" si="706"/>
        <v>2.4238521722631419E-3</v>
      </c>
      <c r="DM400" s="223">
        <f t="shared" ca="1" si="707"/>
        <v>7.693800754014382E-4</v>
      </c>
      <c r="DN400" s="223">
        <f t="shared" ca="1" si="708"/>
        <v>-1.5378214728034995E-3</v>
      </c>
      <c r="DO400" s="223">
        <f t="shared" ca="1" si="709"/>
        <v>-2.5403604773584559E-3</v>
      </c>
      <c r="DP400" s="223">
        <f t="shared" ca="1" si="710"/>
        <v>-1.3876992712307887E-3</v>
      </c>
      <c r="DQ400" s="223">
        <f t="shared" ca="1" si="711"/>
        <v>9.4226326215993334E-4</v>
      </c>
      <c r="DR400" s="223">
        <f t="shared" ca="1" si="712"/>
        <v>2.4728250808783679E-3</v>
      </c>
      <c r="DS400" s="223">
        <f t="shared" ca="1" si="713"/>
        <v>1.9054826128665817E-3</v>
      </c>
      <c r="DT400" s="223">
        <f t="shared" ca="1" si="714"/>
        <v>-2.7844008669265785E-4</v>
      </c>
      <c r="DU400" s="223">
        <f t="shared" ca="1" si="715"/>
        <v>-2.2261387783400356E-3</v>
      </c>
      <c r="DV400" s="223">
        <f t="shared" ca="1" si="716"/>
        <v>-2.2852178009095531E-3</v>
      </c>
      <c r="DW400" s="223">
        <f t="shared" ca="1" si="717"/>
        <v>-4.0555547953515089E-4</v>
      </c>
      <c r="DX400" s="223">
        <f t="shared" ca="1" si="718"/>
        <v>1.8181734665280893E-3</v>
      </c>
      <c r="DY400" s="223">
        <f t="shared" ca="1" si="719"/>
        <v>2.4993938304260612E-3</v>
      </c>
      <c r="DZ400" s="223">
        <f t="shared" ca="1" si="720"/>
        <v>1.0601694157490326E-3</v>
      </c>
      <c r="EA400" s="223">
        <f t="shared" ca="1" si="721"/>
        <v>-1.2784853626681345E-3</v>
      </c>
      <c r="EB400" s="223">
        <f t="shared" ca="1" si="722"/>
        <v>-2.5324941046132835E-3</v>
      </c>
      <c r="EC400" s="223">
        <f t="shared" ca="1" si="723"/>
        <v>-1.6379763376393212E-3</v>
      </c>
      <c r="ED400" s="223">
        <f t="shared" ca="1" si="724"/>
        <v>6.4617371949063948E-4</v>
      </c>
      <c r="EE400" s="223">
        <f t="shared" ca="1" si="725"/>
        <v>2.3821205791626143E-3</v>
      </c>
      <c r="EF400" s="223">
        <f t="shared" ca="1" si="726"/>
        <v>2.0971153653630667E-3</v>
      </c>
      <c r="EG400" s="223">
        <f t="shared" ca="1" si="727"/>
        <v>3.295183228594397E-5</v>
      </c>
      <c r="EH400" s="223">
        <f t="shared" ca="1" si="728"/>
        <v>-2.0591674954581196E-3</v>
      </c>
      <c r="EI400" s="223">
        <f t="shared" ca="1" si="729"/>
        <v>-2.4043228550582477E-3</v>
      </c>
      <c r="EJ400" s="223">
        <f t="shared" ca="1" si="730"/>
        <v>-7.096900940532704E-4</v>
      </c>
      <c r="EK400" s="223">
        <f t="shared" ca="1" si="731"/>
        <v>1.5870321160103126E-3</v>
      </c>
      <c r="EL400" s="223">
        <f t="shared" ca="1" si="732"/>
        <v>2.5373422789371357E-3</v>
      </c>
      <c r="EM400" s="223">
        <f t="shared" ca="1" si="733"/>
        <v>1.3350128212753351E-3</v>
      </c>
      <c r="EN400" s="223">
        <f t="shared" ca="1" si="734"/>
        <v>-9.9991964266076699E-4</v>
      </c>
      <c r="EO400" s="223">
        <f t="shared" ca="1" si="735"/>
        <v>-2.4865366632826815E-3</v>
      </c>
      <c r="EP400" s="223">
        <f t="shared" ca="1" si="736"/>
        <v>-1.8636167152971579E-3</v>
      </c>
      <c r="EQ400" s="223">
        <f t="shared" ca="1" si="737"/>
        <v>3.4036512262004121E-4</v>
      </c>
      <c r="ER400" s="223">
        <f t="shared" ca="1" si="738"/>
        <v>2.255586766652275E-3</v>
      </c>
      <c r="ES400" s="223">
        <f t="shared" ca="1" si="739"/>
        <v>2.2572055507640988E-3</v>
      </c>
      <c r="ET400" s="223">
        <f t="shared" ca="1" si="740"/>
        <v>3.4384812503531457E-4</v>
      </c>
      <c r="EU400" s="223">
        <f t="shared" ca="1" si="741"/>
        <v>-1.8612244167660963E-3</v>
      </c>
      <c r="EV400" s="223">
        <f t="shared" ca="1" si="742"/>
        <v>-2.4872646555169509E-3</v>
      </c>
      <c r="EW400" s="223">
        <f t="shared" ca="1" si="743"/>
        <v>-1.0031503089753897E-3</v>
      </c>
      <c r="EX400" s="223">
        <f t="shared" ca="1" si="744"/>
        <v>1.3320203252542087E-3</v>
      </c>
      <c r="EY400" s="223">
        <f t="shared" ca="1" si="745"/>
        <v>2.5371267378082592E-3</v>
      </c>
      <c r="EZ400" s="223">
        <f t="shared" ca="1" si="746"/>
        <v>1.5897763913362496E-3</v>
      </c>
      <c r="FA400" s="223">
        <f t="shared" ca="1" si="747"/>
        <v>-7.0631420050003312E-4</v>
      </c>
      <c r="FB400" s="223">
        <f t="shared" ca="1" si="748"/>
        <v>-2.4031793960615556E-3</v>
      </c>
      <c r="FC400" s="223">
        <f t="shared" ca="1" si="749"/>
        <v>-2.0612265628977E-3</v>
      </c>
      <c r="FD400" s="223">
        <f t="shared" ca="1" si="750"/>
        <v>2.9437117492467249E-5</v>
      </c>
      <c r="FE400" s="223">
        <f t="shared" ca="1" si="751"/>
        <v>2.095126829665484E-3</v>
      </c>
      <c r="FF400" s="223">
        <f t="shared" ca="1" si="752"/>
        <v>2.3833452636689016E-3</v>
      </c>
      <c r="FG400" s="223">
        <f t="shared" ca="1" si="753"/>
        <v>6.4957262192946719E-4</v>
      </c>
      <c r="FH400" s="223">
        <f t="shared" ca="1" si="754"/>
        <v>-1.6352867904133944E-3</v>
      </c>
      <c r="FI400" s="223">
        <f t="shared" ca="1" si="755"/>
        <v>-2.5327956804043236E-3</v>
      </c>
      <c r="FJ400" s="223">
        <f t="shared" ca="1" si="756"/>
        <v>-1.2815222095156897E-3</v>
      </c>
      <c r="FK400" s="223">
        <f t="shared" ca="1" si="757"/>
        <v>1.0569737089582655E-3</v>
      </c>
      <c r="FL400" s="223">
        <f t="shared" ca="1" si="758"/>
        <v>2.4987504489786291E-3</v>
      </c>
      <c r="FM400" s="223">
        <f t="shared" ca="1" si="759"/>
        <v>1.8206282447035566E-3</v>
      </c>
      <c r="FN400" s="223">
        <f t="shared" ca="1" si="760"/>
        <v>-4.0208513532463002E-4</v>
      </c>
      <c r="FO400" s="223">
        <f t="shared" ca="1" si="761"/>
        <v>-2.2836760738381059E-3</v>
      </c>
      <c r="FP400" s="223">
        <f t="shared" ca="1" si="762"/>
        <v>-2.2278336443972164E-3</v>
      </c>
      <c r="FQ400" s="223">
        <f t="shared" ca="1" si="763"/>
        <v>-2.8193364928226657E-4</v>
      </c>
      <c r="FR400" s="223">
        <f t="shared" ca="1" si="764"/>
        <v>1.9031542350111067E-3</v>
      </c>
      <c r="FS400" s="223">
        <f t="shared" ca="1" si="765"/>
        <v>2.4736372453841799E-3</v>
      </c>
      <c r="FT400" s="223">
        <f t="shared" ca="1" si="766"/>
        <v>9.4552694196585907E-4</v>
      </c>
      <c r="FU400" s="223">
        <f t="shared" ca="1" si="767"/>
        <v>-1.3847529286037667E-3</v>
      </c>
      <c r="FV400" s="223">
        <f t="shared" ca="1" si="768"/>
        <v>-2.5402311007256552E-3</v>
      </c>
      <c r="FW400" s="223">
        <f t="shared" ca="1" si="769"/>
        <v>-1.5406188231806327E-3</v>
      </c>
      <c r="FX400" s="223">
        <f t="shared" ca="1" si="770"/>
        <v>7.6602922424579977E-4</v>
      </c>
      <c r="FY400" s="223">
        <f t="shared" ca="1" si="771"/>
        <v>2.4227906275529876E-3</v>
      </c>
      <c r="FZ400" s="223">
        <f t="shared" ca="1" si="772"/>
        <v>2.0240961546250488E-3</v>
      </c>
      <c r="GA400" s="223">
        <f t="shared" ca="1" si="773"/>
        <v>-9.1808335452061825E-5</v>
      </c>
      <c r="GB400" s="223">
        <f t="shared" ca="1" si="774"/>
        <v>-2.1298241378125181E-3</v>
      </c>
      <c r="GC400" s="223">
        <f t="shared" ca="1" si="775"/>
        <v>-2.3609320342117294E-3</v>
      </c>
      <c r="GD400" s="223">
        <f t="shared" ca="1" si="776"/>
        <v>-5.8906387154729844E-4</v>
      </c>
      <c r="GE400" s="223">
        <f t="shared" ca="1" si="777"/>
        <v>1.6825564292012429E-3</v>
      </c>
      <c r="GF400" s="223">
        <f t="shared" ca="1" si="778"/>
        <v>2.5267234204609662E-3</v>
      </c>
      <c r="GG400" s="223">
        <f t="shared" ca="1" si="779"/>
        <v>1.2272596566962341E-3</v>
      </c>
      <c r="GH400" s="223">
        <f t="shared" ca="1" si="780"/>
        <v>-1.1133910938162801E-3</v>
      </c>
      <c r="GI400" s="223">
        <f t="shared" ca="1" si="781"/>
        <v>-2.5094590808384092E-3</v>
      </c>
      <c r="GJ400" s="223">
        <f t="shared" ca="1" si="782"/>
        <v>-1.7765430957330211E-3</v>
      </c>
      <c r="GK400" s="223">
        <f t="shared" ca="1" si="783"/>
        <v>4.6356294697863097E-4</v>
      </c>
      <c r="GL400" s="223">
        <f t="shared" ca="1" si="784"/>
        <v>2.3103897799492041E-3</v>
      </c>
      <c r="GM400" s="223">
        <f t="shared" ca="1" si="785"/>
        <v>2.1971197743470144E-3</v>
      </c>
      <c r="GN400" s="223">
        <f t="shared" ca="1" si="786"/>
        <v>2.1984934724106938E-4</v>
      </c>
      <c r="GO400" s="223">
        <f t="shared" ca="1" si="787"/>
        <v>-1.9439376643084669E-3</v>
      </c>
      <c r="GP400" s="223">
        <f t="shared" ca="1" si="788"/>
        <v>-2.4585198086700434E-3</v>
      </c>
      <c r="GQ400" s="223">
        <f t="shared" ca="1" si="789"/>
        <v>-8.8733402488201782E-4</v>
      </c>
      <c r="GR400" s="223">
        <f t="shared" ca="1" si="790"/>
        <v>1.4366514085683811E-3</v>
      </c>
      <c r="GS400" s="223">
        <f t="shared" ca="1" si="791"/>
        <v>2.5418053234133342E-3</v>
      </c>
      <c r="GT400" s="223">
        <f t="shared" ca="1" si="792"/>
        <v>1.4905332438533805E-3</v>
      </c>
      <c r="GU400" s="223">
        <f t="shared" ca="1" si="793"/>
        <v>-8.252828206305584E-4</v>
      </c>
      <c r="GV400" s="223">
        <f t="shared" ca="1" si="794"/>
        <v>-2.4409424605643586E-3</v>
      </c>
      <c r="GW400" s="223">
        <f t="shared" ca="1" si="795"/>
        <v>-1.9857465065146822E-3</v>
      </c>
      <c r="GX400" s="223">
        <f t="shared" ca="1" si="796"/>
        <v>1.5412425150331481E-4</v>
      </c>
      <c r="GY400" s="223">
        <f t="shared" ca="1" si="797"/>
        <v>2.1632385195381877E-3</v>
      </c>
      <c r="GZ400" s="223">
        <f t="shared" ca="1" si="798"/>
        <v>2.337096667578083E-3</v>
      </c>
      <c r="HA400" s="223">
        <f t="shared" ca="1" si="799"/>
        <v>5.2820029111542641E-4</v>
      </c>
      <c r="HB400" s="223">
        <f t="shared" ca="1" si="800"/>
        <v>-1.7288125589109778E-3</v>
      </c>
      <c r="HC400" s="223">
        <f t="shared" ca="1" si="801"/>
        <v>-2.5191291568093977E-3</v>
      </c>
      <c r="HD400" s="223">
        <f t="shared" ca="1" si="802"/>
        <v>-1.1722578485497792E-3</v>
      </c>
      <c r="HE400" s="223">
        <f t="shared" ca="1" si="803"/>
        <v>1.1691378135117543E-3</v>
      </c>
      <c r="HF400" s="223">
        <f t="shared" ca="1" si="804"/>
        <v>2.5186561083826121E-3</v>
      </c>
      <c r="HG400" s="223">
        <f t="shared" ca="1" si="805"/>
        <v>1.7313878236308413E-3</v>
      </c>
      <c r="HH400" s="223">
        <f t="shared" ca="1" si="806"/>
        <v>-5.24761525647107E-4</v>
      </c>
      <c r="HI400" s="223">
        <f t="shared" ca="1" si="807"/>
        <v>-2.3357117936479003E-3</v>
      </c>
      <c r="HJ400" s="223">
        <f t="shared" ca="1" si="808"/>
        <v>-2.1650824415003463E-3</v>
      </c>
      <c r="HK400" s="223">
        <f t="shared" ca="1" si="809"/>
        <v>-1.5763261617379037E-4</v>
      </c>
      <c r="HL400" s="223">
        <f t="shared" ca="1" si="810"/>
        <v>1.9835501382453593E-3</v>
      </c>
      <c r="HM400" s="223">
        <f t="shared" ca="1" si="811"/>
        <v>2.4419214515531413E-3</v>
      </c>
      <c r="HN400" s="223">
        <f t="shared" ca="1" si="812"/>
        <v>8.2860661096114394E-4</v>
      </c>
      <c r="HO400" s="223">
        <f t="shared" ca="1" si="813"/>
        <v>-1.4876845034443302E-3</v>
      </c>
      <c r="HP400" s="223">
        <f t="shared" ca="1" si="814"/>
        <v>-2.5418484576184112E-3</v>
      </c>
      <c r="HQ400" s="223">
        <f t="shared" ca="1" si="815"/>
        <v>-1.4395498230346587E-3</v>
      </c>
      <c r="HR400" s="223">
        <f t="shared" ca="1" si="816"/>
        <v>8.8403929750348169E-4</v>
      </c>
      <c r="HS400" s="223">
        <f t="shared" ca="1" si="817"/>
        <v>2.4576239611102217E-3</v>
      </c>
      <c r="HT400" s="223">
        <f t="shared" ca="1" si="818"/>
        <v>1.9462007189606355E-3</v>
      </c>
      <c r="HU400" s="223">
        <f t="shared" ca="1" si="819"/>
        <v>-2.1634732886853931E-4</v>
      </c>
      <c r="HV400" s="223">
        <f t="shared" ca="1" si="820"/>
        <v>-2.1953498472683857E-3</v>
      </c>
      <c r="HW400" s="223">
        <f t="shared" ca="1" si="821"/>
        <v>-2.3118535213015609E-3</v>
      </c>
      <c r="HX400" s="223">
        <f t="shared" ca="1" si="822"/>
        <v>-4.670185425788675E-4</v>
      </c>
      <c r="HY400" s="223">
        <f t="shared" ca="1" si="823"/>
        <v>1.7740273165796905E-3</v>
      </c>
      <c r="HZ400" s="223">
        <f t="shared" ca="1" si="824"/>
        <v>2.5100174639500739E-3</v>
      </c>
      <c r="IA400" s="223">
        <f t="shared" ca="1" si="825"/>
        <v>1.1165499161089024E-3</v>
      </c>
      <c r="IB400" s="223">
        <f t="shared" ca="1" si="826"/>
        <v>-1.224180288305248E-3</v>
      </c>
      <c r="IC400" s="223">
        <f t="shared" ca="1" si="827"/>
        <v>-2.5263359916657428E-3</v>
      </c>
      <c r="ID400" s="223">
        <f t="shared" ca="1" si="828"/>
        <v>-1.685189628244467E-3</v>
      </c>
      <c r="IE400" s="223">
        <f t="shared" ca="1" si="829"/>
        <v>1.0662922940922533E-3</v>
      </c>
      <c r="IF400" s="223">
        <f t="shared" ca="1" si="830"/>
        <v>2.359626861899992E-3</v>
      </c>
      <c r="IG400" s="223">
        <f t="shared" ca="1" si="831"/>
        <v>2.1317409439485656E-3</v>
      </c>
      <c r="IH400" s="223">
        <f t="shared" ca="1" si="832"/>
        <v>9.5320933112791762E-5</v>
      </c>
      <c r="II400" s="223">
        <f t="shared" ca="1" si="833"/>
        <v>-2.02196779574869E-3</v>
      </c>
      <c r="IJ400" s="223">
        <f t="shared" ca="1" si="834"/>
        <v>-2.4238521722631488E-3</v>
      </c>
      <c r="IK400" s="223">
        <f t="shared" ca="1" si="835"/>
        <v>-7.6938007540142388E-4</v>
      </c>
      <c r="IL400" s="223">
        <f t="shared" ca="1" si="836"/>
        <v>1.5378214728035112E-3</v>
      </c>
      <c r="IM400" s="223">
        <f t="shared" ca="1" si="837"/>
        <v>2.540360477358455E-3</v>
      </c>
      <c r="IN400" s="223">
        <f t="shared" ca="1" si="838"/>
        <v>1.3876992712307762E-3</v>
      </c>
      <c r="IO400" s="223">
        <f t="shared" ca="1" si="839"/>
        <v>-9.4226326215994722E-4</v>
      </c>
      <c r="IP400" s="223">
        <f t="shared" ca="1" si="840"/>
        <v>-2.472825080878371E-3</v>
      </c>
      <c r="IQ400" s="223">
        <f t="shared" ca="1" si="841"/>
        <v>-1.9054826128666194E-3</v>
      </c>
      <c r="IR400" s="223">
        <f t="shared" ca="1" si="842"/>
        <v>2.7844008669260088E-4</v>
      </c>
      <c r="IS400" s="223">
        <f t="shared" ca="1" si="843"/>
        <v>2.2261387783400082E-3</v>
      </c>
      <c r="IT400" s="223">
        <f t="shared" ca="1" si="844"/>
        <v>2.2852178009095782E-3</v>
      </c>
      <c r="IU400" s="223">
        <f t="shared" ca="1" si="845"/>
        <v>4.0555547953520738E-4</v>
      </c>
      <c r="IV400" s="223">
        <f t="shared" ca="1" si="846"/>
        <v>-1.8181734665280494E-3</v>
      </c>
      <c r="IW400" s="223">
        <f t="shared" ca="1" si="847"/>
        <v>-2.4993938304260651E-3</v>
      </c>
      <c r="IX400" s="223">
        <f t="shared" ca="1" si="848"/>
        <v>-1.0601694157490521E-3</v>
      </c>
      <c r="IY400" s="223">
        <f t="shared" ca="1" si="849"/>
        <v>1.2784853626681162E-3</v>
      </c>
      <c r="IZ400" s="223">
        <f t="shared" ca="1" si="850"/>
        <v>2.5324941046132813E-3</v>
      </c>
      <c r="JA400" s="223">
        <f t="shared" ca="1" si="851"/>
        <v>1.6379763376393377E-3</v>
      </c>
      <c r="JB400" s="223">
        <f t="shared" ca="1" si="852"/>
        <v>-6.4617371949061899E-4</v>
      </c>
    </row>
    <row r="401" spans="2:262">
      <c r="B401" s="230">
        <v>40</v>
      </c>
      <c r="C401" s="229">
        <f t="shared" si="853"/>
        <v>7.8125000000000037E-4</v>
      </c>
      <c r="D401" s="226">
        <f t="shared" ca="1" si="597"/>
        <v>24.347279587125389</v>
      </c>
      <c r="E401" s="225">
        <f ca="1">AT361</f>
        <v>0.34727958712538781</v>
      </c>
      <c r="F401" s="224">
        <v>40</v>
      </c>
      <c r="G401" s="223">
        <f t="shared" ca="1" si="854"/>
        <v>-6.7942956294397903E-4</v>
      </c>
      <c r="H401" s="223">
        <f t="shared" ca="1" si="598"/>
        <v>-5.9855321165731205E-4</v>
      </c>
      <c r="I401" s="223">
        <f t="shared" ca="1" si="599"/>
        <v>1.4352868393810502E-5</v>
      </c>
      <c r="J401" s="223">
        <f t="shared" ca="1" si="600"/>
        <v>6.145012645334103E-4</v>
      </c>
      <c r="K401" s="223">
        <f t="shared" ca="1" si="601"/>
        <v>6.6844435306152319E-4</v>
      </c>
      <c r="L401" s="223">
        <f t="shared" ca="1" si="602"/>
        <v>1.2823430544864564E-4</v>
      </c>
      <c r="M401" s="223">
        <f t="shared" ca="1" si="603"/>
        <v>-5.2595802714310177E-4</v>
      </c>
      <c r="N401" s="223">
        <f t="shared" ca="1" si="604"/>
        <v>-7.12647552845492E-4</v>
      </c>
      <c r="O401" s="223">
        <f t="shared" ca="1" si="605"/>
        <v>-2.6589350684733668E-4</v>
      </c>
      <c r="P401" s="223">
        <f t="shared" ca="1" si="606"/>
        <v>4.1720251773034404E-4</v>
      </c>
      <c r="Q401" s="223">
        <f t="shared" ca="1" si="607"/>
        <v>7.2946410683096051E-4</v>
      </c>
      <c r="R401" s="223">
        <f t="shared" ca="1" si="608"/>
        <v>3.9333456989268227E-4</v>
      </c>
      <c r="S401" s="223">
        <f t="shared" ca="1" si="609"/>
        <v>-2.9241414953107563E-4</v>
      </c>
      <c r="T401" s="223">
        <f t="shared" ca="1" si="610"/>
        <v>-7.1824776427909919E-4</v>
      </c>
      <c r="U401" s="223">
        <f t="shared" ca="1" si="611"/>
        <v>-5.0566000600161913E-4</v>
      </c>
      <c r="V401" s="223">
        <f t="shared" ca="1" si="612"/>
        <v>1.5638846955307338E-4</v>
      </c>
      <c r="W401" s="223">
        <f t="shared" ca="1" si="613"/>
        <v>6.7942956294397892E-4</v>
      </c>
      <c r="X401" s="223">
        <f t="shared" ca="1" si="614"/>
        <v>5.9855321165731216E-4</v>
      </c>
      <c r="Y401" s="223">
        <f t="shared" ca="1" si="615"/>
        <v>-1.4352868393810691E-5</v>
      </c>
      <c r="Z401" s="223">
        <f t="shared" ca="1" si="616"/>
        <v>-6.145012645334103E-4</v>
      </c>
      <c r="AA401" s="223">
        <f t="shared" ca="1" si="617"/>
        <v>-6.6844435306152319E-4</v>
      </c>
      <c r="AB401" s="223">
        <f t="shared" ca="1" si="618"/>
        <v>-1.282343054486448E-4</v>
      </c>
      <c r="AC401" s="223">
        <f t="shared" ca="1" si="619"/>
        <v>5.2595802714310231E-4</v>
      </c>
      <c r="AD401" s="223">
        <f t="shared" ca="1" si="620"/>
        <v>7.1264755284549243E-4</v>
      </c>
      <c r="AE401" s="223">
        <f t="shared" ca="1" si="621"/>
        <v>2.6589350684733831E-4</v>
      </c>
      <c r="AF401" s="223">
        <f t="shared" ca="1" si="622"/>
        <v>-4.1720251773034263E-4</v>
      </c>
      <c r="AG401" s="223">
        <f t="shared" ca="1" si="623"/>
        <v>-7.2946410683096051E-4</v>
      </c>
      <c r="AH401" s="223">
        <f t="shared" ca="1" si="624"/>
        <v>-3.9333456989268264E-4</v>
      </c>
      <c r="AI401" s="223">
        <f t="shared" ca="1" si="625"/>
        <v>2.9241414953107519E-4</v>
      </c>
      <c r="AJ401" s="223">
        <f t="shared" ca="1" si="626"/>
        <v>7.1824776427909919E-4</v>
      </c>
      <c r="AK401" s="223">
        <f t="shared" ca="1" si="627"/>
        <v>5.0566000600161935E-4</v>
      </c>
      <c r="AL401" s="223">
        <f t="shared" ca="1" si="628"/>
        <v>-1.5638846955307295E-4</v>
      </c>
      <c r="AM401" s="223">
        <f t="shared" ca="1" si="629"/>
        <v>-6.7942956294397784E-4</v>
      </c>
      <c r="AN401" s="223">
        <f t="shared" ca="1" si="630"/>
        <v>-5.9855321165731249E-4</v>
      </c>
      <c r="AO401" s="223">
        <f t="shared" ca="1" si="631"/>
        <v>1.4352868393807683E-5</v>
      </c>
      <c r="AP401" s="223">
        <f t="shared" ca="1" si="632"/>
        <v>6.1450126453341009E-4</v>
      </c>
      <c r="AQ401" s="223">
        <f t="shared" ca="1" si="633"/>
        <v>6.6844435306152438E-4</v>
      </c>
      <c r="AR401" s="223">
        <f t="shared" ca="1" si="634"/>
        <v>1.2823430544864524E-4</v>
      </c>
      <c r="AS401" s="223">
        <f t="shared" ca="1" si="635"/>
        <v>-5.2595802714310014E-4</v>
      </c>
      <c r="AT401" s="223">
        <f t="shared" ca="1" si="636"/>
        <v>-7.12647552845492E-4</v>
      </c>
      <c r="AU401" s="223">
        <f t="shared" ca="1" si="637"/>
        <v>-2.6589350684733874E-4</v>
      </c>
      <c r="AV401" s="223">
        <f t="shared" ca="1" si="638"/>
        <v>4.1720251773034436E-4</v>
      </c>
      <c r="AW401" s="223">
        <f t="shared" ca="1" si="639"/>
        <v>7.2946410683096051E-4</v>
      </c>
      <c r="AX401" s="223">
        <f t="shared" ca="1" si="640"/>
        <v>3.933345698926808E-4</v>
      </c>
      <c r="AY401" s="223">
        <f t="shared" ca="1" si="641"/>
        <v>-2.9241414953107476E-4</v>
      </c>
      <c r="AZ401" s="223">
        <f t="shared" ca="1" si="642"/>
        <v>-7.1824776427909952E-4</v>
      </c>
      <c r="BA401" s="223">
        <f t="shared" ca="1" si="643"/>
        <v>-5.0566000600161967E-4</v>
      </c>
      <c r="BB401" s="223">
        <f t="shared" ca="1" si="644"/>
        <v>1.5638846955306996E-4</v>
      </c>
      <c r="BC401" s="223">
        <f t="shared" ca="1" si="645"/>
        <v>6.794295629439786E-4</v>
      </c>
      <c r="BD401" s="223">
        <f t="shared" ca="1" si="646"/>
        <v>5.9855321165731411E-4</v>
      </c>
      <c r="BE401" s="223">
        <f t="shared" ca="1" si="647"/>
        <v>-1.4352868393809797E-5</v>
      </c>
      <c r="BF401" s="223">
        <f t="shared" ca="1" si="648"/>
        <v>-6.1450126453340846E-4</v>
      </c>
      <c r="BG401" s="223">
        <f t="shared" ca="1" si="649"/>
        <v>-6.684443530615234E-4</v>
      </c>
      <c r="BH401" s="223">
        <f t="shared" ca="1" si="650"/>
        <v>-1.2823430544864819E-4</v>
      </c>
      <c r="BI401" s="223">
        <f t="shared" ca="1" si="651"/>
        <v>5.2595802714310166E-4</v>
      </c>
      <c r="BJ401" s="223">
        <f t="shared" ca="1" si="652"/>
        <v>7.1264755284549265E-4</v>
      </c>
      <c r="BK401" s="223">
        <f t="shared" ca="1" si="653"/>
        <v>2.6589350684733668E-4</v>
      </c>
      <c r="BL401" s="223">
        <f t="shared" ca="1" si="654"/>
        <v>-4.1720251773034187E-4</v>
      </c>
      <c r="BM401" s="223">
        <f t="shared" ca="1" si="655"/>
        <v>-7.2946410683096051E-4</v>
      </c>
      <c r="BN401" s="223">
        <f t="shared" ca="1" si="656"/>
        <v>-3.933345698926834E-4</v>
      </c>
      <c r="BO401" s="223">
        <f t="shared" ca="1" si="657"/>
        <v>2.9241414953107677E-4</v>
      </c>
      <c r="BP401" s="223">
        <f t="shared" ca="1" si="658"/>
        <v>7.1824776427909887E-4</v>
      </c>
      <c r="BQ401" s="223">
        <f t="shared" ca="1" si="659"/>
        <v>5.0566000600161815E-4</v>
      </c>
      <c r="BR401" s="223">
        <f t="shared" ca="1" si="660"/>
        <v>-1.5638846955307208E-4</v>
      </c>
      <c r="BS401" s="223">
        <f t="shared" ca="1" si="661"/>
        <v>-6.7942956294397751E-4</v>
      </c>
      <c r="BT401" s="223">
        <f t="shared" ca="1" si="662"/>
        <v>-5.9855321165731596E-4</v>
      </c>
      <c r="BU401" s="223">
        <f t="shared" ca="1" si="663"/>
        <v>1.4352868393806788E-5</v>
      </c>
      <c r="BV401" s="223">
        <f t="shared" ca="1" si="664"/>
        <v>6.1450126453340955E-4</v>
      </c>
      <c r="BW401" s="223">
        <f t="shared" ca="1" si="665"/>
        <v>6.6844435306152264E-4</v>
      </c>
      <c r="BX401" s="223">
        <f t="shared" ca="1" si="666"/>
        <v>1.282343054486512E-4</v>
      </c>
      <c r="BY401" s="223">
        <f t="shared" ca="1" si="667"/>
        <v>-5.259580271430996E-4</v>
      </c>
      <c r="BZ401" s="223">
        <f t="shared" ca="1" si="668"/>
        <v>-7.1264755284549211E-4</v>
      </c>
      <c r="CA401" s="223">
        <f t="shared" ca="1" si="669"/>
        <v>-2.6589350684733473E-4</v>
      </c>
      <c r="CB401" s="223">
        <f t="shared" ca="1" si="670"/>
        <v>4.1720251773033938E-4</v>
      </c>
      <c r="CC401" s="223">
        <f t="shared" ca="1" si="671"/>
        <v>7.2946410683096051E-4</v>
      </c>
      <c r="CD401" s="223">
        <f t="shared" ca="1" si="672"/>
        <v>3.9333456989268156E-4</v>
      </c>
      <c r="CE401" s="223">
        <f t="shared" ca="1" si="673"/>
        <v>-2.9241414953107872E-4</v>
      </c>
      <c r="CF401" s="223">
        <f t="shared" ca="1" si="674"/>
        <v>-7.1824776427909843E-4</v>
      </c>
      <c r="CG401" s="223">
        <f t="shared" ca="1" si="675"/>
        <v>-5.0566000600162043E-4</v>
      </c>
      <c r="CH401" s="223">
        <f t="shared" ca="1" si="676"/>
        <v>1.5638846955307416E-4</v>
      </c>
      <c r="CI401" s="223">
        <f t="shared" ca="1" si="677"/>
        <v>6.7942956294397632E-4</v>
      </c>
      <c r="CJ401" s="223">
        <f t="shared" ca="1" si="678"/>
        <v>5.9855321165731465E-4</v>
      </c>
      <c r="CK401" s="223">
        <f t="shared" ca="1" si="679"/>
        <v>-1.4352868393808929E-5</v>
      </c>
      <c r="CL401" s="223">
        <f t="shared" ca="1" si="680"/>
        <v>-6.1450126453341074E-4</v>
      </c>
      <c r="CM401" s="223">
        <f t="shared" ca="1" si="681"/>
        <v>-6.684443530615259E-4</v>
      </c>
      <c r="CN401" s="223">
        <f t="shared" ca="1" si="682"/>
        <v>-1.2823430544864914E-4</v>
      </c>
      <c r="CO401" s="223">
        <f t="shared" ca="1" si="683"/>
        <v>5.2595802714310101E-4</v>
      </c>
      <c r="CP401" s="223">
        <f t="shared" ca="1" si="684"/>
        <v>7.1264755284549167E-4</v>
      </c>
      <c r="CQ401" s="223">
        <f t="shared" ca="1" si="685"/>
        <v>2.6589350684734237E-4</v>
      </c>
      <c r="CR401" s="223">
        <f t="shared" ca="1" si="686"/>
        <v>-4.1720251773034111E-4</v>
      </c>
      <c r="CS401" s="223">
        <f t="shared" ca="1" si="687"/>
        <v>-7.2946410683096051E-4</v>
      </c>
      <c r="CT401" s="223">
        <f t="shared" ca="1" si="688"/>
        <v>-3.9333456989267972E-4</v>
      </c>
      <c r="CU401" s="223">
        <f t="shared" ca="1" si="689"/>
        <v>2.9241414953107118E-4</v>
      </c>
      <c r="CV401" s="223">
        <f t="shared" ca="1" si="690"/>
        <v>7.1824776427909876E-4</v>
      </c>
      <c r="CW401" s="223">
        <f t="shared" ca="1" si="691"/>
        <v>5.0566000600161881E-4</v>
      </c>
      <c r="CX401" s="223">
        <f t="shared" ca="1" si="692"/>
        <v>-1.5638846955306614E-4</v>
      </c>
      <c r="CY401" s="223">
        <f t="shared" ca="1" si="693"/>
        <v>-6.7942956294397719E-4</v>
      </c>
      <c r="CZ401" s="223">
        <f t="shared" ca="1" si="694"/>
        <v>-5.9855321165731346E-4</v>
      </c>
      <c r="DA401" s="223">
        <f t="shared" ca="1" si="695"/>
        <v>1.4352868393811044E-5</v>
      </c>
      <c r="DB401" s="223">
        <f t="shared" ca="1" si="696"/>
        <v>6.145012645334064E-4</v>
      </c>
      <c r="DC401" s="223">
        <f t="shared" ca="1" si="697"/>
        <v>6.6844435306152503E-4</v>
      </c>
      <c r="DD401" s="223">
        <f t="shared" ca="1" si="698"/>
        <v>1.2823430544864703E-4</v>
      </c>
      <c r="DE401" s="223">
        <f t="shared" ca="1" si="699"/>
        <v>-5.2595802714310253E-4</v>
      </c>
      <c r="DF401" s="223">
        <f t="shared" ca="1" si="700"/>
        <v>-7.1264755284549341E-4</v>
      </c>
      <c r="DG401" s="223">
        <f t="shared" ca="1" si="701"/>
        <v>-2.6589350684734037E-4</v>
      </c>
      <c r="DH401" s="223">
        <f t="shared" ca="1" si="702"/>
        <v>4.172025177303429E-4</v>
      </c>
      <c r="DI401" s="223">
        <f t="shared" ca="1" si="703"/>
        <v>7.2946410683096051E-4</v>
      </c>
      <c r="DJ401" s="223">
        <f t="shared" ca="1" si="704"/>
        <v>3.9333456989268671E-4</v>
      </c>
      <c r="DK401" s="223">
        <f t="shared" ca="1" si="705"/>
        <v>-2.9241414953107313E-4</v>
      </c>
      <c r="DL401" s="223">
        <f t="shared" ca="1" si="706"/>
        <v>-7.1824776427909908E-4</v>
      </c>
      <c r="DM401" s="223">
        <f t="shared" ca="1" si="707"/>
        <v>-5.0566000600161729E-4</v>
      </c>
      <c r="DN401" s="223">
        <f t="shared" ca="1" si="708"/>
        <v>1.5638846955306823E-4</v>
      </c>
      <c r="DO401" s="223">
        <f t="shared" ca="1" si="709"/>
        <v>6.7942956294397795E-4</v>
      </c>
      <c r="DP401" s="223">
        <f t="shared" ca="1" si="710"/>
        <v>5.9855321165731216E-4</v>
      </c>
      <c r="DQ401" s="223">
        <f t="shared" ca="1" si="711"/>
        <v>-1.4352868393802831E-5</v>
      </c>
      <c r="DR401" s="223">
        <f t="shared" ca="1" si="712"/>
        <v>-6.1450126453340749E-4</v>
      </c>
      <c r="DS401" s="223">
        <f t="shared" ca="1" si="713"/>
        <v>-6.6844435306152416E-4</v>
      </c>
      <c r="DT401" s="223">
        <f t="shared" ca="1" si="714"/>
        <v>-1.2823430544864489E-4</v>
      </c>
      <c r="DU401" s="223">
        <f t="shared" ca="1" si="715"/>
        <v>5.2595802714309689E-4</v>
      </c>
      <c r="DV401" s="223">
        <f t="shared" ca="1" si="716"/>
        <v>7.1264755284549297E-4</v>
      </c>
      <c r="DW401" s="223">
        <f t="shared" ca="1" si="717"/>
        <v>2.6589350684733842E-4</v>
      </c>
      <c r="DX401" s="223">
        <f t="shared" ca="1" si="718"/>
        <v>-4.1720251773034469E-4</v>
      </c>
      <c r="DY401" s="223">
        <f t="shared" ca="1" si="719"/>
        <v>-7.2946410683096062E-4</v>
      </c>
      <c r="DZ401" s="223">
        <f t="shared" ca="1" si="720"/>
        <v>-3.9333456989268487E-4</v>
      </c>
      <c r="EA401" s="223">
        <f t="shared" ca="1" si="721"/>
        <v>2.9241414953107514E-4</v>
      </c>
      <c r="EB401" s="223">
        <f t="shared" ca="1" si="722"/>
        <v>7.1824776427909952E-4</v>
      </c>
      <c r="EC401" s="223">
        <f t="shared" ca="1" si="723"/>
        <v>5.0566000600162314E-4</v>
      </c>
      <c r="ED401" s="223">
        <f t="shared" ca="1" si="724"/>
        <v>-1.5638846955307032E-4</v>
      </c>
      <c r="EE401" s="223">
        <f t="shared" ca="1" si="725"/>
        <v>-6.794295629439786E-4</v>
      </c>
      <c r="EF401" s="223">
        <f t="shared" ca="1" si="726"/>
        <v>-5.9855321165731693E-4</v>
      </c>
      <c r="EG401" s="223">
        <f t="shared" ca="1" si="727"/>
        <v>1.4352868393804972E-5</v>
      </c>
      <c r="EH401" s="223">
        <f t="shared" ca="1" si="728"/>
        <v>6.1450126453340315E-4</v>
      </c>
      <c r="EI401" s="223">
        <f t="shared" ca="1" si="729"/>
        <v>6.684443530615234E-4</v>
      </c>
      <c r="EJ401" s="223">
        <f t="shared" ca="1" si="730"/>
        <v>1.2823430544865296E-4</v>
      </c>
      <c r="EK401" s="223">
        <f t="shared" ca="1" si="731"/>
        <v>-5.2595802714310556E-4</v>
      </c>
      <c r="EL401" s="223">
        <f t="shared" ca="1" si="732"/>
        <v>-7.1264755284549254E-4</v>
      </c>
      <c r="EM401" s="223">
        <f t="shared" ca="1" si="733"/>
        <v>-2.6589350684734611E-4</v>
      </c>
      <c r="EN401" s="223">
        <f t="shared" ca="1" si="734"/>
        <v>4.1720251773034642E-4</v>
      </c>
      <c r="EO401" s="223">
        <f t="shared" ca="1" si="735"/>
        <v>7.2946410683096062E-4</v>
      </c>
      <c r="EP401" s="223">
        <f t="shared" ca="1" si="736"/>
        <v>3.9333456989269186E-4</v>
      </c>
      <c r="EQ401" s="223">
        <f t="shared" ca="1" si="737"/>
        <v>-2.9241414953107704E-4</v>
      </c>
      <c r="ER401" s="223">
        <f t="shared" ca="1" si="738"/>
        <v>-7.1824776427909811E-4</v>
      </c>
      <c r="ES401" s="223">
        <f t="shared" ca="1" si="739"/>
        <v>-5.0566000600161414E-4</v>
      </c>
      <c r="ET401" s="223">
        <f t="shared" ca="1" si="740"/>
        <v>1.563884695530724E-4</v>
      </c>
      <c r="EU401" s="223">
        <f t="shared" ca="1" si="741"/>
        <v>6.7942956294397578E-4</v>
      </c>
      <c r="EV401" s="223">
        <f t="shared" ca="1" si="742"/>
        <v>5.9855321165730967E-4</v>
      </c>
      <c r="EW401" s="223">
        <f t="shared" ca="1" si="743"/>
        <v>-1.4352868393807141E-5</v>
      </c>
      <c r="EX401" s="223">
        <f t="shared" ca="1" si="744"/>
        <v>-6.1450126453340412E-4</v>
      </c>
      <c r="EY401" s="223">
        <f t="shared" ca="1" si="745"/>
        <v>-6.6844435306152254E-4</v>
      </c>
      <c r="EZ401" s="223">
        <f t="shared" ca="1" si="746"/>
        <v>-1.2823430544865085E-4</v>
      </c>
      <c r="FA401" s="223">
        <f t="shared" ca="1" si="747"/>
        <v>5.2595802714309266E-4</v>
      </c>
      <c r="FB401" s="223">
        <f t="shared" ca="1" si="748"/>
        <v>7.1264755284549211E-4</v>
      </c>
      <c r="FC401" s="223">
        <f t="shared" ca="1" si="749"/>
        <v>2.6589350684734411E-4</v>
      </c>
      <c r="FD401" s="223">
        <f t="shared" ca="1" si="750"/>
        <v>-4.1720251773034816E-4</v>
      </c>
      <c r="FE401" s="223">
        <f t="shared" ca="1" si="751"/>
        <v>-7.2946410683096062E-4</v>
      </c>
      <c r="FF401" s="223">
        <f t="shared" ca="1" si="752"/>
        <v>-3.9333456989269002E-4</v>
      </c>
      <c r="FG401" s="223">
        <f t="shared" ca="1" si="753"/>
        <v>2.9241414953107904E-4</v>
      </c>
      <c r="FH401" s="223">
        <f t="shared" ca="1" si="754"/>
        <v>7.1824776427909843E-4</v>
      </c>
      <c r="FI401" s="223">
        <f t="shared" ca="1" si="755"/>
        <v>5.0566000600162759E-4</v>
      </c>
      <c r="FJ401" s="223">
        <f t="shared" ca="1" si="756"/>
        <v>-1.5638846955307452E-4</v>
      </c>
      <c r="FK401" s="223">
        <f t="shared" ca="1" si="757"/>
        <v>-6.7942956294397665E-4</v>
      </c>
      <c r="FL401" s="223">
        <f t="shared" ca="1" si="758"/>
        <v>-5.985532116573204E-4</v>
      </c>
      <c r="FM401" s="223">
        <f t="shared" ca="1" si="759"/>
        <v>1.4352868393809255E-5</v>
      </c>
      <c r="FN401" s="223">
        <f t="shared" ca="1" si="760"/>
        <v>6.1450126453340532E-4</v>
      </c>
      <c r="FO401" s="223">
        <f t="shared" ca="1" si="761"/>
        <v>6.6844435306152167E-4</v>
      </c>
      <c r="FP401" s="223">
        <f t="shared" ca="1" si="762"/>
        <v>1.2823430544864873E-4</v>
      </c>
      <c r="FQ401" s="223">
        <f t="shared" ca="1" si="763"/>
        <v>-5.2595802714309407E-4</v>
      </c>
      <c r="FR401" s="223">
        <f t="shared" ca="1" si="764"/>
        <v>-7.1264755284549156E-4</v>
      </c>
      <c r="FS401" s="223">
        <f t="shared" ca="1" si="765"/>
        <v>-2.6589350684734205E-4</v>
      </c>
      <c r="FT401" s="223">
        <f t="shared" ca="1" si="766"/>
        <v>4.1720251773033298E-4</v>
      </c>
      <c r="FU401" s="223">
        <f t="shared" ca="1" si="767"/>
        <v>7.2946410683096051E-4</v>
      </c>
      <c r="FV401" s="223">
        <f t="shared" ca="1" si="768"/>
        <v>3.9333456989268828E-4</v>
      </c>
      <c r="FW401" s="223">
        <f t="shared" ca="1" si="769"/>
        <v>-2.9241414953108105E-4</v>
      </c>
      <c r="FX401" s="223">
        <f t="shared" ca="1" si="770"/>
        <v>-7.1824776427909887E-4</v>
      </c>
      <c r="FY401" s="223">
        <f t="shared" ca="1" si="771"/>
        <v>-5.0566000600162607E-4</v>
      </c>
      <c r="FZ401" s="223">
        <f t="shared" ca="1" si="772"/>
        <v>1.563884695530766E-4</v>
      </c>
      <c r="GA401" s="223">
        <f t="shared" ca="1" si="773"/>
        <v>6.794295629439773E-4</v>
      </c>
      <c r="GB401" s="223">
        <f t="shared" ca="1" si="774"/>
        <v>5.985532116573191E-4</v>
      </c>
      <c r="GC401" s="223">
        <f t="shared" ca="1" si="775"/>
        <v>-1.4352868393811423E-5</v>
      </c>
      <c r="GD401" s="223">
        <f t="shared" ca="1" si="776"/>
        <v>-6.1450126453340651E-4</v>
      </c>
      <c r="GE401" s="223">
        <f t="shared" ca="1" si="777"/>
        <v>-6.6844435306152915E-4</v>
      </c>
      <c r="GF401" s="223">
        <f t="shared" ca="1" si="778"/>
        <v>-1.2823430544864659E-4</v>
      </c>
      <c r="GG401" s="223">
        <f t="shared" ca="1" si="779"/>
        <v>5.2595802714309559E-4</v>
      </c>
      <c r="GH401" s="223">
        <f t="shared" ca="1" si="780"/>
        <v>7.1264755284549113E-4</v>
      </c>
      <c r="GI401" s="223">
        <f t="shared" ca="1" si="781"/>
        <v>2.6589350684734004E-4</v>
      </c>
      <c r="GJ401" s="223">
        <f t="shared" ca="1" si="782"/>
        <v>-4.1720251773033471E-4</v>
      </c>
      <c r="GK401" s="223">
        <f t="shared" ca="1" si="783"/>
        <v>-7.294641068309604E-4</v>
      </c>
      <c r="GL401" s="223">
        <f t="shared" ca="1" si="784"/>
        <v>-3.9333456989268644E-4</v>
      </c>
      <c r="GM401" s="223">
        <f t="shared" ca="1" si="785"/>
        <v>2.9241414953106403E-4</v>
      </c>
      <c r="GN401" s="223">
        <f t="shared" ca="1" si="786"/>
        <v>7.1824776427909919E-4</v>
      </c>
      <c r="GO401" s="223">
        <f t="shared" ca="1" si="787"/>
        <v>5.0566000600162444E-4</v>
      </c>
      <c r="GP401" s="223">
        <f t="shared" ca="1" si="788"/>
        <v>-1.5638846955305844E-4</v>
      </c>
      <c r="GQ401" s="223">
        <f t="shared" ca="1" si="789"/>
        <v>-6.7942956294397806E-4</v>
      </c>
      <c r="GR401" s="223">
        <f t="shared" ca="1" si="790"/>
        <v>-5.9855321165731791E-4</v>
      </c>
      <c r="GS401" s="223">
        <f t="shared" ca="1" si="791"/>
        <v>1.4352868393813564E-5</v>
      </c>
      <c r="GT401" s="223">
        <f t="shared" ca="1" si="792"/>
        <v>6.1450126453340759E-4</v>
      </c>
      <c r="GU401" s="223">
        <f t="shared" ca="1" si="793"/>
        <v>6.6844435306152817E-4</v>
      </c>
      <c r="GV401" s="223">
        <f t="shared" ca="1" si="794"/>
        <v>1.2823430544864453E-4</v>
      </c>
      <c r="GW401" s="223">
        <f t="shared" ca="1" si="795"/>
        <v>-5.25958027143097E-4</v>
      </c>
      <c r="GX401" s="223">
        <f t="shared" ca="1" si="796"/>
        <v>-7.1264755284549514E-4</v>
      </c>
      <c r="GY401" s="223">
        <f t="shared" ca="1" si="797"/>
        <v>-2.6589350684733804E-4</v>
      </c>
      <c r="GZ401" s="223">
        <f t="shared" ca="1" si="798"/>
        <v>4.1720251773033645E-4</v>
      </c>
      <c r="HA401" s="223">
        <f t="shared" ca="1" si="799"/>
        <v>7.294641068309604E-4</v>
      </c>
      <c r="HB401" s="223">
        <f t="shared" ca="1" si="800"/>
        <v>3.933345698926846E-4</v>
      </c>
      <c r="HC401" s="223">
        <f t="shared" ca="1" si="801"/>
        <v>-2.9241414953106598E-4</v>
      </c>
      <c r="HD401" s="223">
        <f t="shared" ca="1" si="802"/>
        <v>-7.1824776427909952E-4</v>
      </c>
      <c r="HE401" s="223">
        <f t="shared" ca="1" si="803"/>
        <v>-5.0566000600162303E-4</v>
      </c>
      <c r="HF401" s="223">
        <f t="shared" ca="1" si="804"/>
        <v>1.5638846955306053E-4</v>
      </c>
      <c r="HG401" s="223">
        <f t="shared" ca="1" si="805"/>
        <v>6.7942956294397892E-4</v>
      </c>
      <c r="HH401" s="223">
        <f t="shared" ca="1" si="806"/>
        <v>5.9855321165731671E-4</v>
      </c>
      <c r="HI401" s="223">
        <f t="shared" ca="1" si="807"/>
        <v>-1.435286839379497E-5</v>
      </c>
      <c r="HJ401" s="223">
        <f t="shared" ca="1" si="808"/>
        <v>-6.1450126453340879E-4</v>
      </c>
      <c r="HK401" s="223">
        <f t="shared" ca="1" si="809"/>
        <v>-6.6844435306152731E-4</v>
      </c>
      <c r="HL401" s="223">
        <f t="shared" ca="1" si="810"/>
        <v>-1.2823430544864245E-4</v>
      </c>
      <c r="HM401" s="223">
        <f t="shared" ca="1" si="811"/>
        <v>5.2595802714309851E-4</v>
      </c>
      <c r="HN401" s="223">
        <f t="shared" ca="1" si="812"/>
        <v>7.1264755284549471E-4</v>
      </c>
      <c r="HO401" s="223">
        <f t="shared" ca="1" si="813"/>
        <v>2.6589350684733603E-4</v>
      </c>
      <c r="HP401" s="223">
        <f t="shared" ca="1" si="814"/>
        <v>-4.1720251773033824E-4</v>
      </c>
      <c r="HQ401" s="223">
        <f t="shared" ca="1" si="815"/>
        <v>-7.2946410683096072E-4</v>
      </c>
      <c r="HR401" s="223">
        <f t="shared" ca="1" si="816"/>
        <v>-3.9333456989268286E-4</v>
      </c>
      <c r="HS401" s="223">
        <f t="shared" ca="1" si="817"/>
        <v>2.9241414953106793E-4</v>
      </c>
      <c r="HT401" s="223">
        <f t="shared" ca="1" si="818"/>
        <v>7.1824776427909984E-4</v>
      </c>
      <c r="HU401" s="223">
        <f t="shared" ca="1" si="819"/>
        <v>5.0566000600162141E-4</v>
      </c>
      <c r="HV401" s="223">
        <f t="shared" ca="1" si="820"/>
        <v>-1.5638846955306265E-4</v>
      </c>
      <c r="HW401" s="223">
        <f t="shared" ca="1" si="821"/>
        <v>-6.7942956294397957E-4</v>
      </c>
      <c r="HX401" s="223">
        <f t="shared" ca="1" si="822"/>
        <v>-5.9855321165731541E-4</v>
      </c>
      <c r="HY401" s="223">
        <f t="shared" ca="1" si="823"/>
        <v>1.4352868393797112E-5</v>
      </c>
      <c r="HZ401" s="223">
        <f t="shared" ca="1" si="824"/>
        <v>6.1450126453340998E-4</v>
      </c>
      <c r="IA401" s="223">
        <f t="shared" ca="1" si="825"/>
        <v>6.6844435306152655E-4</v>
      </c>
      <c r="IB401" s="223">
        <f t="shared" ca="1" si="826"/>
        <v>1.2823430544866074E-4</v>
      </c>
      <c r="IC401" s="223">
        <f t="shared" ca="1" si="827"/>
        <v>-5.2595802714310003E-4</v>
      </c>
      <c r="ID401" s="223">
        <f t="shared" ca="1" si="828"/>
        <v>-7.1264755284549417E-4</v>
      </c>
      <c r="IE401" s="223">
        <f t="shared" ca="1" si="829"/>
        <v>7.2257704462068396E-4</v>
      </c>
      <c r="IF401" s="223">
        <f t="shared" ca="1" si="830"/>
        <v>4.1720251773034003E-4</v>
      </c>
      <c r="IG401" s="223">
        <f t="shared" ca="1" si="831"/>
        <v>7.2946410683096072E-4</v>
      </c>
      <c r="IH401" s="223">
        <f t="shared" ca="1" si="832"/>
        <v>3.9333456989268102E-4</v>
      </c>
      <c r="II401" s="223">
        <f t="shared" ca="1" si="833"/>
        <v>-2.9241414953106988E-4</v>
      </c>
      <c r="IJ401" s="223">
        <f t="shared" ca="1" si="834"/>
        <v>-7.1824776427909659E-4</v>
      </c>
      <c r="IK401" s="223">
        <f t="shared" ca="1" si="835"/>
        <v>-5.0566000600161989E-4</v>
      </c>
      <c r="IL401" s="223">
        <f t="shared" ca="1" si="836"/>
        <v>1.5638846955306473E-4</v>
      </c>
      <c r="IM401" s="223">
        <f t="shared" ca="1" si="837"/>
        <v>6.7942956294397285E-4</v>
      </c>
      <c r="IN401" s="223">
        <f t="shared" ca="1" si="838"/>
        <v>5.9855321165731422E-4</v>
      </c>
      <c r="IO401" s="223">
        <f t="shared" ca="1" si="839"/>
        <v>-1.435286839379928E-5</v>
      </c>
      <c r="IP401" s="223">
        <f t="shared" ca="1" si="840"/>
        <v>-6.1450126453341117E-4</v>
      </c>
      <c r="IQ401" s="223">
        <f t="shared" ca="1" si="841"/>
        <v>-6.6844435306152568E-4</v>
      </c>
      <c r="IR401" s="223">
        <f t="shared" ca="1" si="842"/>
        <v>-1.282343054486586E-4</v>
      </c>
      <c r="IS401" s="223">
        <f t="shared" ca="1" si="843"/>
        <v>5.2595802714310155E-4</v>
      </c>
      <c r="IT401" s="223">
        <f t="shared" ca="1" si="844"/>
        <v>7.1264755284549373E-4</v>
      </c>
      <c r="IU401" s="223">
        <f t="shared" ca="1" si="845"/>
        <v>2.6589350684735132E-4</v>
      </c>
      <c r="IV401" s="223">
        <f t="shared" ca="1" si="846"/>
        <v>-4.1720251773034176E-4</v>
      </c>
      <c r="IW401" s="223">
        <f t="shared" ca="1" si="847"/>
        <v>-7.2946410683096072E-4</v>
      </c>
      <c r="IX401" s="223">
        <f t="shared" ca="1" si="848"/>
        <v>-3.9333456989267918E-4</v>
      </c>
      <c r="IY401" s="223">
        <f t="shared" ca="1" si="849"/>
        <v>2.9241414953107183E-4</v>
      </c>
      <c r="IZ401" s="223">
        <f t="shared" ca="1" si="850"/>
        <v>7.1824776427909702E-4</v>
      </c>
      <c r="JA401" s="223">
        <f t="shared" ca="1" si="851"/>
        <v>5.0566000600161837E-4</v>
      </c>
      <c r="JB401" s="223">
        <f t="shared" ca="1" si="852"/>
        <v>-1.5638846955306682E-4</v>
      </c>
    </row>
    <row r="402" spans="2:262">
      <c r="B402" s="230">
        <v>41</v>
      </c>
      <c r="C402" s="229">
        <f t="shared" si="853"/>
        <v>8.0078125000000039E-4</v>
      </c>
      <c r="D402" s="226">
        <f t="shared" ca="1" si="597"/>
        <v>24.345925745289577</v>
      </c>
      <c r="E402" s="225">
        <f ca="1">AU361</f>
        <v>0.34592574528957803</v>
      </c>
      <c r="F402" s="224">
        <v>41</v>
      </c>
      <c r="G402" s="223">
        <f t="shared" ca="1" si="854"/>
        <v>1.1871670055708173E-3</v>
      </c>
      <c r="H402" s="223">
        <f t="shared" ca="1" si="598"/>
        <v>9.107431852803374E-4</v>
      </c>
      <c r="I402" s="223">
        <f t="shared" ca="1" si="599"/>
        <v>-2.1267613266406874E-4</v>
      </c>
      <c r="J402" s="223">
        <f t="shared" ca="1" si="600"/>
        <v>-1.1383056348444763E-3</v>
      </c>
      <c r="K402" s="223">
        <f t="shared" ca="1" si="601"/>
        <v>-1.0053054780276632E-3</v>
      </c>
      <c r="L402" s="223">
        <f t="shared" ca="1" si="602"/>
        <v>6.2633558835954869E-5</v>
      </c>
      <c r="M402" s="223">
        <f t="shared" ca="1" si="603"/>
        <v>1.0723230878322523E-3</v>
      </c>
      <c r="N402" s="223">
        <f t="shared" ca="1" si="604"/>
        <v>1.0847470406445206E-3</v>
      </c>
      <c r="O402" s="223">
        <f t="shared" ca="1" si="605"/>
        <v>8.8351082016529874E-5</v>
      </c>
      <c r="P402" s="223">
        <f t="shared" ca="1" si="606"/>
        <v>-9.9021180345793512E-4</v>
      </c>
      <c r="Q402" s="223">
        <f t="shared" ca="1" si="607"/>
        <v>-1.1478729980847399E-3</v>
      </c>
      <c r="R402" s="223">
        <f t="shared" ca="1" si="608"/>
        <v>-2.3800684035807108E-4</v>
      </c>
      <c r="S402" s="223">
        <f t="shared" ca="1" si="609"/>
        <v>8.9320681186790831E-4</v>
      </c>
      <c r="T402" s="223">
        <f t="shared" ca="1" si="610"/>
        <v>1.1937338771906164E-3</v>
      </c>
      <c r="U402" s="223">
        <f t="shared" ca="1" si="611"/>
        <v>3.840827542832435E-4</v>
      </c>
      <c r="V402" s="223">
        <f t="shared" ca="1" si="612"/>
        <v>-7.827671584281833E-4</v>
      </c>
      <c r="W402" s="223">
        <f t="shared" ca="1" si="613"/>
        <v>-1.2216398876529733E-3</v>
      </c>
      <c r="X402" s="223">
        <f t="shared" ca="1" si="614"/>
        <v>-5.2438170607878158E-4</v>
      </c>
      <c r="Y402" s="223">
        <f t="shared" ca="1" si="615"/>
        <v>6.6055395832400937E-4</v>
      </c>
      <c r="Z402" s="223">
        <f t="shared" ca="1" si="616"/>
        <v>1.2311712970994701E-3</v>
      </c>
      <c r="AA402" s="223">
        <f t="shared" ca="1" si="617"/>
        <v>6.5679346891904587E-4</v>
      </c>
      <c r="AB402" s="223">
        <f t="shared" ca="1" si="618"/>
        <v>-5.2840541184130999E-4</v>
      </c>
      <c r="AC402" s="223">
        <f t="shared" ca="1" si="619"/>
        <v>-1.2221847442601707E-3</v>
      </c>
      <c r="AD402" s="223">
        <f t="shared" ca="1" si="620"/>
        <v>-7.7932644664171558E-4</v>
      </c>
      <c r="AE402" s="223">
        <f t="shared" ca="1" si="621"/>
        <v>3.8830915612340043E-4</v>
      </c>
      <c r="AF402" s="223">
        <f t="shared" ca="1" si="622"/>
        <v>1.1948153952544857E-3</v>
      </c>
      <c r="AG402" s="223">
        <f t="shared" ca="1" si="623"/>
        <v>8.9013762920782348E-4</v>
      </c>
      <c r="AH402" s="223">
        <f t="shared" ca="1" si="624"/>
        <v>-2.4237236925822651E-4</v>
      </c>
      <c r="AI402" s="223">
        <f t="shared" ca="1" si="625"/>
        <v>-1.1494749105669195E-3</v>
      </c>
      <c r="AJ402" s="223">
        <f t="shared" ca="1" si="626"/>
        <v>-9.8756031328824405E-4</v>
      </c>
      <c r="AK402" s="223">
        <f t="shared" ca="1" si="627"/>
        <v>9.2790076358586376E-5</v>
      </c>
      <c r="AL402" s="223">
        <f t="shared" ca="1" si="628"/>
        <v>1.0868452532902158E-3</v>
      </c>
      <c r="AM402" s="223">
        <f t="shared" ca="1" si="629"/>
        <v>1.0701291710331245E-3</v>
      </c>
      <c r="AN402" s="223">
        <f t="shared" ca="1" si="630"/>
        <v>5.8187865658733677E-5</v>
      </c>
      <c r="AO402" s="223">
        <f t="shared" ca="1" si="631"/>
        <v>-1.0078684317656591E-3</v>
      </c>
      <c r="AP402" s="223">
        <f t="shared" ca="1" si="632"/>
        <v>-1.1366022899666726E-3</v>
      </c>
      <c r="AQ402" s="223">
        <f t="shared" ca="1" si="633"/>
        <v>-2.0829060801513084E-4</v>
      </c>
      <c r="AR402" s="223">
        <f t="shared" ca="1" si="634"/>
        <v>9.1373233090081564E-4</v>
      </c>
      <c r="AS402" s="223">
        <f t="shared" ca="1" si="635"/>
        <v>1.1859798525067752E-3</v>
      </c>
      <c r="AT402" s="223">
        <f t="shared" ca="1" si="636"/>
        <v>3.5526046574953663E-4</v>
      </c>
      <c r="AU402" s="223">
        <f t="shared" ca="1" si="637"/>
        <v>-8.0585284527480731E-4</v>
      </c>
      <c r="AV402" s="223">
        <f t="shared" ca="1" si="638"/>
        <v>-1.2175191741520719E-3</v>
      </c>
      <c r="AW402" s="223">
        <f t="shared" ca="1" si="639"/>
        <v>-4.9688687540171974E-4</v>
      </c>
      <c r="AX402" s="223">
        <f t="shared" ca="1" si="640"/>
        <v>6.8585258276595792E-4</v>
      </c>
      <c r="AY402" s="223">
        <f t="shared" ca="1" si="641"/>
        <v>1.2307458741481322E-3</v>
      </c>
      <c r="AZ402" s="223">
        <f t="shared" ca="1" si="642"/>
        <v>6.3103964394427498E-4</v>
      </c>
      <c r="BA402" s="223">
        <f t="shared" ca="1" si="643"/>
        <v>-5.555364590189546E-4</v>
      </c>
      <c r="BB402" s="223">
        <f t="shared" ca="1" si="644"/>
        <v>-1.2254610106155691E-3</v>
      </c>
      <c r="BC402" s="223">
        <f t="shared" ca="1" si="645"/>
        <v>-7.5570098886857252E-4</v>
      </c>
      <c r="BD402" s="223">
        <f t="shared" ca="1" si="646"/>
        <v>4.1686454983354477E-4</v>
      </c>
      <c r="BE402" s="223">
        <f t="shared" ca="1" si="647"/>
        <v>1.2017440728210786E-3</v>
      </c>
      <c r="BF402" s="223">
        <f t="shared" ca="1" si="648"/>
        <v>8.6899588751186371E-4</v>
      </c>
      <c r="BG402" s="223">
        <f t="shared" ca="1" si="649"/>
        <v>-2.7192260980003194E-4</v>
      </c>
      <c r="BH402" s="223">
        <f t="shared" ca="1" si="650"/>
        <v>-1.1599517855848738E-3</v>
      </c>
      <c r="BI402" s="223">
        <f t="shared" ca="1" si="651"/>
        <v>-9.6922027914336166E-4</v>
      </c>
      <c r="BJ402" s="223">
        <f t="shared" ca="1" si="652"/>
        <v>1.2289070060885959E-4</v>
      </c>
      <c r="BK402" s="223">
        <f t="shared" ca="1" si="653"/>
        <v>1.1007127438073575E-3</v>
      </c>
      <c r="BL402" s="223">
        <f t="shared" ca="1" si="654"/>
        <v>1.0548666956238066E-3</v>
      </c>
      <c r="BM402" s="223">
        <f t="shared" ca="1" si="655"/>
        <v>2.7989599106442427E-5</v>
      </c>
      <c r="BN402" s="223">
        <f t="shared" ca="1" si="656"/>
        <v>-1.0249179578167204E-3</v>
      </c>
      <c r="BO402" s="223">
        <f t="shared" ca="1" si="657"/>
        <v>-1.1246469351294233E-3</v>
      </c>
      <c r="BP402" s="223">
        <f t="shared" ca="1" si="658"/>
        <v>-1.7844890919840119E-4</v>
      </c>
      <c r="BQ402" s="223">
        <f t="shared" ca="1" si="659"/>
        <v>9.3370745174423651E-4</v>
      </c>
      <c r="BR402" s="223">
        <f t="shared" ca="1" si="660"/>
        <v>1.1775114379064288E-3</v>
      </c>
      <c r="BS402" s="223">
        <f t="shared" ca="1" si="661"/>
        <v>3.2622418159530239E-4</v>
      </c>
      <c r="BT402" s="223">
        <f t="shared" ca="1" si="662"/>
        <v>-8.2845311650021338E-4</v>
      </c>
      <c r="BU402" s="223">
        <f t="shared" ca="1" si="663"/>
        <v>-1.2126650726266349E-3</v>
      </c>
      <c r="BV402" s="223">
        <f t="shared" ca="1" si="664"/>
        <v>-4.6909273865071693E-4</v>
      </c>
      <c r="BW402" s="223">
        <f t="shared" ca="1" si="665"/>
        <v>7.1073807525773552E-4</v>
      </c>
      <c r="BX402" s="223">
        <f t="shared" ca="1" si="666"/>
        <v>1.2295790959027605E-3</v>
      </c>
      <c r="BY402" s="223">
        <f t="shared" ca="1" si="667"/>
        <v>6.04905704284077E-4</v>
      </c>
      <c r="BZ402" s="223">
        <f t="shared" ca="1" si="668"/>
        <v>-5.8233287180653264E-4</v>
      </c>
      <c r="CA402" s="223">
        <f t="shared" ca="1" si="669"/>
        <v>-1.227999105081112E-3</v>
      </c>
      <c r="CB402" s="223">
        <f t="shared" ca="1" si="670"/>
        <v>-7.3162032507722902E-4</v>
      </c>
      <c r="CC402" s="223">
        <f t="shared" ca="1" si="671"/>
        <v>4.4516883992643484E-4</v>
      </c>
      <c r="CD402" s="223">
        <f t="shared" ca="1" si="672"/>
        <v>1.20794886469431E-3</v>
      </c>
      <c r="CE402" s="223">
        <f t="shared" ca="1" si="673"/>
        <v>8.473306951871189E-4</v>
      </c>
      <c r="CF402" s="223">
        <f t="shared" ca="1" si="674"/>
        <v>-3.0130905432953933E-4</v>
      </c>
      <c r="CG402" s="223">
        <f t="shared" ca="1" si="675"/>
        <v>-1.1697299490205815E-3</v>
      </c>
      <c r="CH402" s="223">
        <f t="shared" ca="1" si="676"/>
        <v>-9.5029642294379847E-4</v>
      </c>
      <c r="CI402" s="223">
        <f t="shared" ca="1" si="677"/>
        <v>1.529173000962653E-4</v>
      </c>
      <c r="CJ402" s="223">
        <f t="shared" ca="1" si="678"/>
        <v>1.1139172061259339E-3</v>
      </c>
      <c r="CK402" s="223">
        <f t="shared" ca="1" si="679"/>
        <v>1.0389688079610515E-3</v>
      </c>
      <c r="CL402" s="223">
        <f t="shared" ca="1" si="680"/>
        <v>-2.2255273337432003E-6</v>
      </c>
      <c r="CM402" s="223">
        <f t="shared" ca="1" si="681"/>
        <v>-1.0413501116141347E-3</v>
      </c>
      <c r="CN402" s="223">
        <f t="shared" ca="1" si="682"/>
        <v>-1.1120141350317134E-3</v>
      </c>
      <c r="CO402" s="223">
        <f t="shared" ca="1" si="683"/>
        <v>-1.4849971943140498E-4</v>
      </c>
      <c r="CP402" s="223">
        <f t="shared" ca="1" si="684"/>
        <v>9.5312014213229715E-4</v>
      </c>
      <c r="CQ402" s="223">
        <f t="shared" ca="1" si="685"/>
        <v>1.1683337344458736E-3</v>
      </c>
      <c r="CR402" s="223">
        <f t="shared" ca="1" si="686"/>
        <v>2.9699139219240006E-4</v>
      </c>
      <c r="CS402" s="223">
        <f t="shared" ca="1" si="687"/>
        <v>-8.5055435854610351E-4</v>
      </c>
      <c r="CT402" s="223">
        <f t="shared" ca="1" si="688"/>
        <v>-1.2070805070059187E-3</v>
      </c>
      <c r="CU402" s="223">
        <f t="shared" ca="1" si="689"/>
        <v>-4.4101603797445021E-4</v>
      </c>
      <c r="CV402" s="223">
        <f t="shared" ca="1" si="690"/>
        <v>7.3519544570917216E-4</v>
      </c>
      <c r="CW402" s="223">
        <f t="shared" ca="1" si="691"/>
        <v>1.2276716651869401E-3</v>
      </c>
      <c r="CX402" s="223">
        <f t="shared" ca="1" si="692"/>
        <v>5.7840739204651479E-4</v>
      </c>
      <c r="CY402" s="223">
        <f t="shared" ca="1" si="693"/>
        <v>-6.0877850904697073E-4</v>
      </c>
      <c r="CZ402" s="223">
        <f t="shared" ca="1" si="694"/>
        <v>-1.2297974988035982E-3</v>
      </c>
      <c r="DA402" s="223">
        <f t="shared" ca="1" si="695"/>
        <v>-7.0709896055909122E-4</v>
      </c>
      <c r="DB402" s="223">
        <f t="shared" ca="1" si="696"/>
        <v>4.7320497695609655E-4</v>
      </c>
      <c r="DC402" s="223">
        <f t="shared" ca="1" si="697"/>
        <v>1.2134260333395638E-3</v>
      </c>
      <c r="DD402" s="223">
        <f t="shared" ca="1" si="698"/>
        <v>8.2515510253532284E-4</v>
      </c>
      <c r="DE402" s="223">
        <f t="shared" ca="1" si="699"/>
        <v>-3.3051400155137298E-4</v>
      </c>
      <c r="DF402" s="223">
        <f t="shared" ca="1" si="700"/>
        <v>-1.1788035108740221E-3</v>
      </c>
      <c r="DG402" s="223">
        <f t="shared" ca="1" si="701"/>
        <v>-9.3080014371293746E-4</v>
      </c>
      <c r="DH402" s="223">
        <f t="shared" ca="1" si="702"/>
        <v>1.8285178792004791E-4</v>
      </c>
      <c r="DI402" s="223">
        <f t="shared" ca="1" si="703"/>
        <v>1.1264506863715871E-3</v>
      </c>
      <c r="DJ402" s="223">
        <f t="shared" ca="1" si="704"/>
        <v>1.0224450843379221E-3</v>
      </c>
      <c r="DK402" s="223">
        <f t="shared" ca="1" si="705"/>
        <v>-3.2439313199489556E-5</v>
      </c>
      <c r="DL402" s="223">
        <f t="shared" ca="1" si="706"/>
        <v>-1.057154995042911E-3</v>
      </c>
      <c r="DM402" s="223">
        <f t="shared" ca="1" si="707"/>
        <v>-1.0987114991999436E-3</v>
      </c>
      <c r="DN402" s="223">
        <f t="shared" ca="1" si="708"/>
        <v>-1.1846107898620271E-4</v>
      </c>
      <c r="DO402" s="223">
        <f t="shared" ca="1" si="709"/>
        <v>9.7195870858620076E-4</v>
      </c>
      <c r="DP402" s="223">
        <f t="shared" ca="1" si="710"/>
        <v>1.1584522704305065E-3</v>
      </c>
      <c r="DQ402" s="223">
        <f t="shared" ca="1" si="711"/>
        <v>2.6757970628004735E-4</v>
      </c>
      <c r="DR402" s="223">
        <f t="shared" ca="1" si="712"/>
        <v>-8.7214325845066921E-4</v>
      </c>
      <c r="DS402" s="223">
        <f t="shared" ca="1" si="713"/>
        <v>-1.2007688412234263E-3</v>
      </c>
      <c r="DT402" s="223">
        <f t="shared" ca="1" si="714"/>
        <v>-4.1267368572755949E-4</v>
      </c>
      <c r="DU402" s="223">
        <f t="shared" ca="1" si="715"/>
        <v>7.592099619148562E-4</v>
      </c>
      <c r="DV402" s="223">
        <f t="shared" ca="1" si="716"/>
        <v>1.2250247309656115E-3</v>
      </c>
      <c r="DW402" s="223">
        <f t="shared" ca="1" si="717"/>
        <v>5.5156066882401373E-4</v>
      </c>
      <c r="DX402" s="223">
        <f t="shared" ca="1" si="718"/>
        <v>-6.3485744087725339E-4</v>
      </c>
      <c r="DY402" s="223">
        <f t="shared" ca="1" si="719"/>
        <v>-1.2308551084978948E-3</v>
      </c>
      <c r="DZ402" s="223">
        <f t="shared" ca="1" si="720"/>
        <v>-6.821516660672455E-4</v>
      </c>
      <c r="EA402" s="223">
        <f t="shared" ca="1" si="721"/>
        <v>5.009560730018976E-4</v>
      </c>
      <c r="EB402" s="223">
        <f t="shared" ca="1" si="722"/>
        <v>1.218172279515259E-3</v>
      </c>
      <c r="EC402" s="223">
        <f t="shared" ca="1" si="723"/>
        <v>8.0248246730430938E-4</v>
      </c>
      <c r="ED402" s="223">
        <f t="shared" ca="1" si="724"/>
        <v>-3.5951985949740352E-4</v>
      </c>
      <c r="EE402" s="223">
        <f t="shared" ca="1" si="725"/>
        <v>-1.1871670055708142E-3</v>
      </c>
      <c r="EF402" s="223">
        <f t="shared" ca="1" si="726"/>
        <v>-9.1074318528033989E-4</v>
      </c>
      <c r="EG402" s="223">
        <f t="shared" ca="1" si="727"/>
        <v>2.1267613266403896E-4</v>
      </c>
      <c r="EH402" s="223">
        <f t="shared" ca="1" si="728"/>
        <v>1.1383056348444678E-3</v>
      </c>
      <c r="EI402" s="223">
        <f t="shared" ca="1" si="729"/>
        <v>1.0053054780276717E-3</v>
      </c>
      <c r="EJ402" s="223">
        <f t="shared" ca="1" si="730"/>
        <v>-6.2633558835948743E-5</v>
      </c>
      <c r="EK402" s="223">
        <f t="shared" ca="1" si="731"/>
        <v>-1.0723230878322359E-3</v>
      </c>
      <c r="EL402" s="223">
        <f t="shared" ca="1" si="732"/>
        <v>-1.0847470406445327E-3</v>
      </c>
      <c r="EM402" s="223">
        <f t="shared" ca="1" si="733"/>
        <v>-8.8351082016547005E-5</v>
      </c>
      <c r="EN402" s="223">
        <f t="shared" ca="1" si="734"/>
        <v>9.9021180345792883E-4</v>
      </c>
      <c r="EO402" s="223">
        <f t="shared" ca="1" si="735"/>
        <v>1.1478729980847404E-3</v>
      </c>
      <c r="EP402" s="223">
        <f t="shared" ca="1" si="736"/>
        <v>2.3800684035809856E-4</v>
      </c>
      <c r="EQ402" s="223">
        <f t="shared" ca="1" si="737"/>
        <v>-8.9320681186789356E-4</v>
      </c>
      <c r="ER402" s="223">
        <f t="shared" ca="1" si="738"/>
        <v>-1.1937338771906194E-3</v>
      </c>
      <c r="ES402" s="223">
        <f t="shared" ca="1" si="739"/>
        <v>-3.8408275428324947E-4</v>
      </c>
      <c r="ET402" s="223">
        <f t="shared" ca="1" si="740"/>
        <v>7.8276715842815826E-4</v>
      </c>
      <c r="EU402" s="223">
        <f t="shared" ca="1" si="741"/>
        <v>1.2216398876529764E-3</v>
      </c>
      <c r="EV402" s="223">
        <f t="shared" ca="1" si="742"/>
        <v>5.2438170607879502E-4</v>
      </c>
      <c r="EW402" s="223">
        <f t="shared" ca="1" si="743"/>
        <v>-6.6055395832400037E-4</v>
      </c>
      <c r="EX402" s="223">
        <f t="shared" ca="1" si="744"/>
        <v>-1.2311712970994701E-3</v>
      </c>
      <c r="EY402" s="223">
        <f t="shared" ca="1" si="745"/>
        <v>-6.5679346891906951E-4</v>
      </c>
      <c r="EZ402" s="223">
        <f t="shared" ca="1" si="746"/>
        <v>5.2840541184129253E-4</v>
      </c>
      <c r="FA402" s="223">
        <f t="shared" ca="1" si="747"/>
        <v>1.2221847442601694E-3</v>
      </c>
      <c r="FB402" s="223">
        <f t="shared" ca="1" si="748"/>
        <v>7.7932644664171721E-4</v>
      </c>
      <c r="FC402" s="223">
        <f t="shared" ca="1" si="749"/>
        <v>-3.883091561233697E-4</v>
      </c>
      <c r="FD402" s="223">
        <f t="shared" ca="1" si="750"/>
        <v>-1.1948153952544799E-3</v>
      </c>
      <c r="FE402" s="223">
        <f t="shared" ca="1" si="751"/>
        <v>-8.9013762920783389E-4</v>
      </c>
      <c r="FF402" s="223">
        <f t="shared" ca="1" si="752"/>
        <v>2.4237236925822041E-4</v>
      </c>
      <c r="FG402" s="223">
        <f t="shared" ca="1" si="753"/>
        <v>1.1494749105669078E-3</v>
      </c>
      <c r="FH402" s="223">
        <f t="shared" ca="1" si="754"/>
        <v>9.8756031328826096E-4</v>
      </c>
      <c r="FI402" s="223">
        <f t="shared" ca="1" si="755"/>
        <v>-9.2790076358567185E-5</v>
      </c>
      <c r="FJ402" s="223">
        <f t="shared" ca="1" si="756"/>
        <v>-1.0868452532902108E-3</v>
      </c>
      <c r="FK402" s="223">
        <f t="shared" ca="1" si="757"/>
        <v>-1.0701291710331256E-3</v>
      </c>
      <c r="FL402" s="223">
        <f t="shared" ca="1" si="758"/>
        <v>-5.8187865658761704E-5</v>
      </c>
      <c r="FM402" s="223">
        <f t="shared" ca="1" si="759"/>
        <v>1.0078684317656478E-3</v>
      </c>
      <c r="FN402" s="223">
        <f t="shared" ca="1" si="760"/>
        <v>1.1366022899666765E-3</v>
      </c>
      <c r="FO402" s="223">
        <f t="shared" ca="1" si="761"/>
        <v>2.0829060801513257E-4</v>
      </c>
      <c r="FP402" s="223">
        <f t="shared" ca="1" si="762"/>
        <v>-9.1373233090079093E-4</v>
      </c>
      <c r="FQ402" s="223">
        <f t="shared" ca="1" si="763"/>
        <v>-1.1859798525067828E-3</v>
      </c>
      <c r="FR402" s="223">
        <f t="shared" ca="1" si="764"/>
        <v>-3.5526046574955506E-4</v>
      </c>
      <c r="FS402" s="223">
        <f t="shared" ca="1" si="765"/>
        <v>8.0585284527479929E-4</v>
      </c>
      <c r="FT402" s="223">
        <f t="shared" ca="1" si="766"/>
        <v>1.2175191741520773E-3</v>
      </c>
      <c r="FU402" s="223">
        <f t="shared" ca="1" si="767"/>
        <v>4.9688687540174544E-4</v>
      </c>
      <c r="FV402" s="223">
        <f t="shared" ca="1" si="768"/>
        <v>-6.8585258276594187E-4</v>
      </c>
      <c r="FW402" s="223">
        <f t="shared" ca="1" si="769"/>
        <v>-1.2307458741481325E-3</v>
      </c>
      <c r="FX402" s="223">
        <f t="shared" ca="1" si="770"/>
        <v>-6.310396439442766E-4</v>
      </c>
      <c r="FY402" s="223">
        <f t="shared" ca="1" si="771"/>
        <v>5.5553645901892956E-4</v>
      </c>
      <c r="FZ402" s="223">
        <f t="shared" ca="1" si="772"/>
        <v>1.2254610106155672E-3</v>
      </c>
      <c r="GA402" s="223">
        <f t="shared" ca="1" si="773"/>
        <v>7.5570098886858781E-4</v>
      </c>
      <c r="GB402" s="223">
        <f t="shared" ca="1" si="774"/>
        <v>-4.1686454983353479E-4</v>
      </c>
      <c r="GC402" s="223">
        <f t="shared" ca="1" si="775"/>
        <v>-1.2017440728210706E-3</v>
      </c>
      <c r="GD402" s="223">
        <f t="shared" ca="1" si="776"/>
        <v>-8.6899588751188344E-4</v>
      </c>
      <c r="GE402" s="223">
        <f t="shared" ca="1" si="777"/>
        <v>2.7192260980001307E-4</v>
      </c>
      <c r="GF402" s="223">
        <f t="shared" ca="1" si="778"/>
        <v>1.1599517855848704E-3</v>
      </c>
      <c r="GG402" s="223">
        <f t="shared" ca="1" si="779"/>
        <v>9.6922027914336274E-4</v>
      </c>
      <c r="GH402" s="223">
        <f t="shared" ca="1" si="780"/>
        <v>-1.228907006088317E-4</v>
      </c>
      <c r="GI402" s="223">
        <f t="shared" ca="1" si="781"/>
        <v>-1.1007127438073486E-3</v>
      </c>
      <c r="GJ402" s="223">
        <f t="shared" ca="1" si="782"/>
        <v>-1.054866695623812E-3</v>
      </c>
      <c r="GK402" s="223">
        <f t="shared" ca="1" si="783"/>
        <v>-2.7989599106452998E-5</v>
      </c>
      <c r="GL402" s="223">
        <f t="shared" ca="1" si="784"/>
        <v>1.0249179578167001E-3</v>
      </c>
      <c r="GM402" s="223">
        <f t="shared" ca="1" si="785"/>
        <v>1.1246469351294348E-3</v>
      </c>
      <c r="GN402" s="223">
        <f t="shared" ca="1" si="786"/>
        <v>1.7844890919842032E-4</v>
      </c>
      <c r="GO402" s="223">
        <f t="shared" ca="1" si="787"/>
        <v>-9.3370745174422957E-4</v>
      </c>
      <c r="GP402" s="223">
        <f t="shared" ca="1" si="788"/>
        <v>-1.1775114379064396E-3</v>
      </c>
      <c r="GQ402" s="223">
        <f t="shared" ca="1" si="789"/>
        <v>-3.2622418159533795E-4</v>
      </c>
      <c r="GR402" s="223">
        <f t="shared" ca="1" si="790"/>
        <v>8.2845311650019907E-4</v>
      </c>
      <c r="GS402" s="223">
        <f t="shared" ca="1" si="791"/>
        <v>1.2126650726266381E-3</v>
      </c>
      <c r="GT402" s="223">
        <f t="shared" ca="1" si="792"/>
        <v>4.6909273865071872E-4</v>
      </c>
      <c r="GU402" s="223">
        <f t="shared" ca="1" si="793"/>
        <v>-7.1073807525770549E-4</v>
      </c>
      <c r="GV402" s="223">
        <f t="shared" ca="1" si="794"/>
        <v>-1.2295790959027614E-3</v>
      </c>
      <c r="GW402" s="223">
        <f t="shared" ca="1" si="795"/>
        <v>-6.0490570428409392E-4</v>
      </c>
      <c r="GX402" s="223">
        <f t="shared" ca="1" si="796"/>
        <v>5.8233287180653101E-4</v>
      </c>
      <c r="GY402" s="223">
        <f t="shared" ca="1" si="797"/>
        <v>1.2279991050811094E-3</v>
      </c>
      <c r="GZ402" s="223">
        <f t="shared" ca="1" si="798"/>
        <v>7.3162032507724452E-4</v>
      </c>
      <c r="HA402" s="223">
        <f t="shared" ca="1" si="799"/>
        <v>-4.4516883992641685E-4</v>
      </c>
      <c r="HB402" s="223">
        <f t="shared" ca="1" si="800"/>
        <v>-1.2079488646943063E-3</v>
      </c>
      <c r="HC402" s="223">
        <f t="shared" ca="1" si="801"/>
        <v>-8.4733069518712041E-4</v>
      </c>
      <c r="HD402" s="223">
        <f t="shared" ca="1" si="802"/>
        <v>3.0130905432950366E-4</v>
      </c>
      <c r="HE402" s="223">
        <f t="shared" ca="1" si="803"/>
        <v>1.1697299490205754E-3</v>
      </c>
      <c r="HF402" s="223">
        <f t="shared" ca="1" si="804"/>
        <v>9.5029642294381083E-4</v>
      </c>
      <c r="HG402" s="223">
        <f t="shared" ca="1" si="805"/>
        <v>-1.5291730009626351E-4</v>
      </c>
      <c r="HH402" s="223">
        <f t="shared" ca="1" si="806"/>
        <v>-1.1139172061259183E-3</v>
      </c>
      <c r="HI402" s="223">
        <f t="shared" ca="1" si="807"/>
        <v>-1.0389688079610619E-3</v>
      </c>
      <c r="HJ402" s="223">
        <f t="shared" ca="1" si="808"/>
        <v>2.2255273337239015E-6</v>
      </c>
      <c r="HK402" s="223">
        <f t="shared" ca="1" si="809"/>
        <v>1.0413501116141339E-3</v>
      </c>
      <c r="HL402" s="223">
        <f t="shared" ca="1" si="810"/>
        <v>1.1120141350317143E-3</v>
      </c>
      <c r="HM402" s="223">
        <f t="shared" ca="1" si="811"/>
        <v>1.4849971943144147E-4</v>
      </c>
      <c r="HN402" s="223">
        <f t="shared" ca="1" si="812"/>
        <v>-9.531201421322849E-4</v>
      </c>
      <c r="HO402" s="223">
        <f t="shared" ca="1" si="813"/>
        <v>-1.1683337344458799E-3</v>
      </c>
      <c r="HP402" s="223">
        <f t="shared" ca="1" si="814"/>
        <v>-2.9699139219240174E-4</v>
      </c>
      <c r="HQ402" s="223">
        <f t="shared" ca="1" si="815"/>
        <v>8.5055435854607705E-4</v>
      </c>
      <c r="HR402" s="223">
        <f t="shared" ca="1" si="816"/>
        <v>1.2070805070059224E-3</v>
      </c>
      <c r="HS402" s="223">
        <f t="shared" ca="1" si="817"/>
        <v>4.4101603797446826E-4</v>
      </c>
      <c r="HT402" s="223">
        <f t="shared" ca="1" si="818"/>
        <v>-7.3519544570917075E-4</v>
      </c>
      <c r="HU402" s="223">
        <f t="shared" ca="1" si="819"/>
        <v>-1.2276716651869427E-3</v>
      </c>
      <c r="HV402" s="223">
        <f t="shared" ca="1" si="820"/>
        <v>-5.7840739204653171E-4</v>
      </c>
      <c r="HW402" s="223">
        <f t="shared" ca="1" si="821"/>
        <v>6.0877850904695382E-4</v>
      </c>
      <c r="HX402" s="223">
        <f t="shared" ca="1" si="822"/>
        <v>1.2297974988035973E-3</v>
      </c>
      <c r="HY402" s="223">
        <f t="shared" ca="1" si="823"/>
        <v>7.0709896055909274E-4</v>
      </c>
      <c r="HZ402" s="223">
        <f t="shared" ca="1" si="824"/>
        <v>-4.7320497695606256E-4</v>
      </c>
      <c r="IA402" s="223">
        <f t="shared" ca="1" si="825"/>
        <v>-1.2134260333395606E-3</v>
      </c>
      <c r="IB402" s="223">
        <f t="shared" ca="1" si="826"/>
        <v>-8.2515510253533726E-4</v>
      </c>
      <c r="IC402" s="223">
        <f t="shared" ca="1" si="827"/>
        <v>3.3051400155137124E-4</v>
      </c>
      <c r="ID402" s="223">
        <f t="shared" ca="1" si="828"/>
        <v>1.1788035108740115E-3</v>
      </c>
      <c r="IE402" s="223">
        <f t="shared" ca="1" si="829"/>
        <v>-1.294592718383633E-3</v>
      </c>
      <c r="IF402" s="223">
        <f t="shared" ca="1" si="830"/>
        <v>-1.8285178792002882E-4</v>
      </c>
      <c r="IG402" s="223">
        <f t="shared" ca="1" si="831"/>
        <v>-1.1264506863715793E-3</v>
      </c>
      <c r="IH402" s="223">
        <f t="shared" ca="1" si="832"/>
        <v>-1.0224450843379232E-3</v>
      </c>
      <c r="II402" s="223">
        <f t="shared" ca="1" si="833"/>
        <v>3.2439313199452856E-5</v>
      </c>
      <c r="IJ402" s="223">
        <f t="shared" ca="1" si="834"/>
        <v>1.0571549950429012E-3</v>
      </c>
      <c r="IK402" s="223">
        <f t="shared" ca="1" si="835"/>
        <v>1.098711499199952E-3</v>
      </c>
      <c r="IL402" s="223">
        <f t="shared" ca="1" si="836"/>
        <v>1.1846107898620461E-4</v>
      </c>
      <c r="IM402" s="223">
        <f t="shared" ca="1" si="837"/>
        <v>-9.719587085861781E-4</v>
      </c>
      <c r="IN402" s="223">
        <f t="shared" ca="1" si="838"/>
        <v>-1.158452270430513E-3</v>
      </c>
      <c r="IO402" s="223">
        <f t="shared" ca="1" si="839"/>
        <v>-2.6757970628006633E-4</v>
      </c>
      <c r="IP402" s="223">
        <f t="shared" ca="1" si="840"/>
        <v>8.7214325845066791E-4</v>
      </c>
      <c r="IQ402" s="223">
        <f t="shared" ca="1" si="841"/>
        <v>1.2007688412234345E-3</v>
      </c>
      <c r="IR402" s="223">
        <f t="shared" ca="1" si="842"/>
        <v>4.1267368572759424E-4</v>
      </c>
      <c r="IS402" s="223">
        <f t="shared" ca="1" si="843"/>
        <v>-7.5920996191484102E-4</v>
      </c>
      <c r="IT402" s="223">
        <f t="shared" ca="1" si="844"/>
        <v>-1.2250247309656135E-3</v>
      </c>
      <c r="IU402" s="223">
        <f t="shared" ca="1" si="845"/>
        <v>-5.5156066882401536E-4</v>
      </c>
      <c r="IV402" s="223">
        <f t="shared" ca="1" si="846"/>
        <v>6.3485744087722184E-4</v>
      </c>
      <c r="IW402" s="223">
        <f t="shared" ca="1" si="847"/>
        <v>1.2308551084978944E-3</v>
      </c>
      <c r="IX402" s="223">
        <f t="shared" ca="1" si="848"/>
        <v>6.8215166606726155E-4</v>
      </c>
      <c r="IY402" s="223">
        <f t="shared" ca="1" si="849"/>
        <v>-5.0095607300189586E-4</v>
      </c>
      <c r="IZ402" s="223">
        <f t="shared" ca="1" si="850"/>
        <v>-1.2181722795152536E-3</v>
      </c>
      <c r="JA402" s="223">
        <f t="shared" ca="1" si="851"/>
        <v>-8.024824673043239E-4</v>
      </c>
      <c r="JB402" s="223">
        <f t="shared" ca="1" si="852"/>
        <v>3.5951985949738509E-4</v>
      </c>
    </row>
    <row r="403" spans="2:262">
      <c r="B403" s="230">
        <v>42</v>
      </c>
      <c r="C403" s="229">
        <f t="shared" si="853"/>
        <v>8.203125000000004E-4</v>
      </c>
      <c r="D403" s="226">
        <f t="shared" ca="1" si="597"/>
        <v>24.341588615532093</v>
      </c>
      <c r="E403" s="225">
        <f ca="1">AV361</f>
        <v>0.34158861553209363</v>
      </c>
      <c r="F403" s="224">
        <v>42</v>
      </c>
      <c r="G403" s="223">
        <f t="shared" ca="1" si="854"/>
        <v>-3.571075778874638E-4</v>
      </c>
      <c r="H403" s="223">
        <f t="shared" ca="1" si="598"/>
        <v>-2.7517993809373742E-4</v>
      </c>
      <c r="I403" s="223">
        <f t="shared" ca="1" si="599"/>
        <v>7.4166055245641267E-5</v>
      </c>
      <c r="J403" s="223">
        <f t="shared" ca="1" si="600"/>
        <v>3.514378831492779E-4</v>
      </c>
      <c r="K403" s="223">
        <f t="shared" ca="1" si="601"/>
        <v>2.8718430503535988E-4</v>
      </c>
      <c r="L403" s="223">
        <f t="shared" ca="1" si="602"/>
        <v>-5.6153404533474382E-5</v>
      </c>
      <c r="M403" s="223">
        <f t="shared" ca="1" si="603"/>
        <v>-3.4492154376826245E-4</v>
      </c>
      <c r="N403" s="223">
        <f t="shared" ca="1" si="604"/>
        <v>-2.9849681983177791E-4</v>
      </c>
      <c r="O403" s="223">
        <f t="shared" ca="1" si="605"/>
        <v>3.8005475351329011E-5</v>
      </c>
      <c r="P403" s="223">
        <f t="shared" ca="1" si="606"/>
        <v>3.375742581767501E-4</v>
      </c>
      <c r="Q403" s="223">
        <f t="shared" ca="1" si="607"/>
        <v>3.0909022964398762E-4</v>
      </c>
      <c r="R403" s="223">
        <f t="shared" ca="1" si="608"/>
        <v>-1.9765987650175793E-5</v>
      </c>
      <c r="S403" s="223">
        <f t="shared" ca="1" si="609"/>
        <v>-3.2941372662927712E-4</v>
      </c>
      <c r="T403" s="223">
        <f t="shared" ca="1" si="610"/>
        <v>-3.1893901401987837E-4</v>
      </c>
      <c r="U403" s="223">
        <f t="shared" ca="1" si="611"/>
        <v>1.4788819534772925E-6</v>
      </c>
      <c r="V403" s="223">
        <f t="shared" ca="1" si="612"/>
        <v>3.204596085611194E-4</v>
      </c>
      <c r="W403" s="223">
        <f t="shared" ca="1" si="613"/>
        <v>3.2801944637523666E-4</v>
      </c>
      <c r="X403" s="223">
        <f t="shared" ca="1" si="614"/>
        <v>1.6811786499381937E-5</v>
      </c>
      <c r="Y403" s="223">
        <f t="shared" ca="1" si="615"/>
        <v>-3.10733475226991E-4</v>
      </c>
      <c r="Z403" s="223">
        <f t="shared" ca="1" si="616"/>
        <v>-3.3630965115316743E-4</v>
      </c>
      <c r="AA403" s="223">
        <f t="shared" ca="1" si="617"/>
        <v>-3.5061953886024878E-5</v>
      </c>
      <c r="AB403" s="223">
        <f t="shared" ca="1" si="618"/>
        <v>3.0025875773400355E-4</v>
      </c>
      <c r="AC403" s="223">
        <f t="shared" ca="1" si="619"/>
        <v>3.4378965652422371E-4</v>
      </c>
      <c r="AD403" s="223">
        <f t="shared" ca="1" si="620"/>
        <v>5.3227653954693291E-5</v>
      </c>
      <c r="AE403" s="223">
        <f t="shared" ca="1" si="621"/>
        <v>-2.8906069059407384E-4</v>
      </c>
      <c r="AF403" s="223">
        <f t="shared" ca="1" si="622"/>
        <v>-3.504414425002952E-4</v>
      </c>
      <c r="AG403" s="223">
        <f t="shared" ca="1" si="623"/>
        <v>-7.1265123942792922E-5</v>
      </c>
      <c r="AH403" s="223">
        <f t="shared" ca="1" si="624"/>
        <v>2.7716625093177603E-4</v>
      </c>
      <c r="AI403" s="223">
        <f t="shared" ca="1" si="625"/>
        <v>3.5624898434633842E-4</v>
      </c>
      <c r="AJ403" s="223">
        <f t="shared" ca="1" si="626"/>
        <v>8.9130910005225466E-5</v>
      </c>
      <c r="AK403" s="223">
        <f t="shared" ca="1" si="627"/>
        <v>-2.6460409349408714E-4</v>
      </c>
      <c r="AL403" s="223">
        <f t="shared" ca="1" si="628"/>
        <v>-3.6119829118536593E-4</v>
      </c>
      <c r="AM403" s="223">
        <f t="shared" ca="1" si="629"/>
        <v>-1.0678197189850977E-4</v>
      </c>
      <c r="AN403" s="223">
        <f t="shared" ca="1" si="630"/>
        <v>2.5140448161859157E-4</v>
      </c>
      <c r="AO403" s="223">
        <f t="shared" ca="1" si="631"/>
        <v>3.6527743970369409E-4</v>
      </c>
      <c r="AP403" s="223">
        <f t="shared" ca="1" si="632"/>
        <v>1.2417578666849572E-4</v>
      </c>
      <c r="AQ403" s="223">
        <f t="shared" ca="1" si="633"/>
        <v>-2.37599214326443E-4</v>
      </c>
      <c r="AR403" s="223">
        <f t="shared" ca="1" si="634"/>
        <v>-3.6847660287525098E-4</v>
      </c>
      <c r="AS403" s="223">
        <f t="shared" ca="1" si="635"/>
        <v>-1.412704510918829E-4</v>
      </c>
      <c r="AT403" s="223">
        <f t="shared" ca="1" si="636"/>
        <v>2.2322154971574879E-4</v>
      </c>
      <c r="AU403" s="223">
        <f t="shared" ca="1" si="637"/>
        <v>3.7078807363574246E-4</v>
      </c>
      <c r="AV403" s="223">
        <f t="shared" ca="1" si="638"/>
        <v>1.580247826247572E-4</v>
      </c>
      <c r="AW403" s="223">
        <f t="shared" ca="1" si="639"/>
        <v>-2.0830612483989071E-4</v>
      </c>
      <c r="AX403" s="223">
        <f t="shared" ca="1" si="640"/>
        <v>-3.7220628344964628E-4</v>
      </c>
      <c r="AY403" s="223">
        <f t="shared" ca="1" si="641"/>
        <v>-1.7439841861495469E-4</v>
      </c>
      <c r="AZ403" s="223">
        <f t="shared" ca="1" si="642"/>
        <v>1.9288887226383164E-4</v>
      </c>
      <c r="BA403" s="223">
        <f t="shared" ca="1" si="643"/>
        <v>3.7272781572529975E-4</v>
      </c>
      <c r="BB403" s="223">
        <f t="shared" ca="1" si="644"/>
        <v>1.9035191353921133E-4</v>
      </c>
      <c r="BC403" s="223">
        <f t="shared" ca="1" si="645"/>
        <v>-1.7700693349942149E-4</v>
      </c>
      <c r="BD403" s="223">
        <f t="shared" ca="1" si="646"/>
        <v>-3.7235141404577015E-4</v>
      </c>
      <c r="BE403" s="223">
        <f t="shared" ca="1" si="647"/>
        <v>-2.0584683403089351E-4</v>
      </c>
      <c r="BF403" s="223">
        <f t="shared" ca="1" si="648"/>
        <v>1.6069856952823265E-4</v>
      </c>
      <c r="BG403" s="223">
        <f t="shared" ca="1" si="649"/>
        <v>3.7107798519567231E-4</v>
      </c>
      <c r="BH403" s="223">
        <f t="shared" ca="1" si="650"/>
        <v>2.20845851469342E-4</v>
      </c>
      <c r="BI403" s="223">
        <f t="shared" ca="1" si="651"/>
        <v>-1.4400306862751797E-4</v>
      </c>
      <c r="BJ403" s="223">
        <f t="shared" ca="1" si="652"/>
        <v>-3.6891059697664522E-4</v>
      </c>
      <c r="BK403" s="223">
        <f t="shared" ca="1" si="653"/>
        <v>-2.3531283190778683E-4</v>
      </c>
      <c r="BL403" s="223">
        <f t="shared" ca="1" si="654"/>
        <v>1.2696065172130292E-4</v>
      </c>
      <c r="BM403" s="223">
        <f t="shared" ca="1" si="655"/>
        <v>3.6585447081674939E-4</v>
      </c>
      <c r="BN403" s="223">
        <f t="shared" ca="1" si="656"/>
        <v>2.4921292312319801E-4</v>
      </c>
      <c r="BO403" s="223">
        <f t="shared" ca="1" si="657"/>
        <v>-1.096123754846491E-4</v>
      </c>
      <c r="BP403" s="223">
        <f t="shared" ca="1" si="658"/>
        <v>-3.6191696919158896E-4</v>
      </c>
      <c r="BQ403" s="223">
        <f t="shared" ca="1" si="659"/>
        <v>-2.6251263857832955E-4</v>
      </c>
      <c r="BR403" s="223">
        <f t="shared" ca="1" si="660"/>
        <v>9.2000033434542556E-5</v>
      </c>
      <c r="BS403" s="223">
        <f t="shared" ca="1" si="661"/>
        <v>3.5710757788746331E-4</v>
      </c>
      <c r="BT403" s="223">
        <f t="shared" ca="1" si="662"/>
        <v>2.7517993809373623E-4</v>
      </c>
      <c r="BU403" s="223">
        <f t="shared" ca="1" si="663"/>
        <v>-7.4166055245640983E-5</v>
      </c>
      <c r="BV403" s="223">
        <f t="shared" ca="1" si="664"/>
        <v>-3.5143788314927888E-4</v>
      </c>
      <c r="BW403" s="223">
        <f t="shared" ca="1" si="665"/>
        <v>-2.8718430503535923E-4</v>
      </c>
      <c r="BX403" s="223">
        <f t="shared" ca="1" si="666"/>
        <v>5.6153404533473433E-5</v>
      </c>
      <c r="BY403" s="223">
        <f t="shared" ca="1" si="667"/>
        <v>3.4492154376826331E-4</v>
      </c>
      <c r="BZ403" s="223">
        <f t="shared" ca="1" si="668"/>
        <v>2.984968198317777E-4</v>
      </c>
      <c r="CA403" s="223">
        <f t="shared" ca="1" si="669"/>
        <v>-3.8005475351327398E-5</v>
      </c>
      <c r="CB403" s="223">
        <f t="shared" ca="1" si="670"/>
        <v>-3.375742581767508E-4</v>
      </c>
      <c r="CC403" s="223">
        <f t="shared" ca="1" si="671"/>
        <v>-3.0909022964398778E-4</v>
      </c>
      <c r="CD403" s="223">
        <f t="shared" ca="1" si="672"/>
        <v>1.976598765017353E-5</v>
      </c>
      <c r="CE403" s="223">
        <f t="shared" ca="1" si="673"/>
        <v>3.2941372662927755E-4</v>
      </c>
      <c r="CF403" s="223">
        <f t="shared" ca="1" si="674"/>
        <v>3.1893901401987886E-4</v>
      </c>
      <c r="CG403" s="223">
        <f t="shared" ca="1" si="675"/>
        <v>-1.4788819534796235E-6</v>
      </c>
      <c r="CH403" s="223">
        <f t="shared" ca="1" si="676"/>
        <v>-3.2045960856111956E-4</v>
      </c>
      <c r="CI403" s="223">
        <f t="shared" ca="1" si="677"/>
        <v>-3.2801944637523775E-4</v>
      </c>
      <c r="CJ403" s="223">
        <f t="shared" ca="1" si="678"/>
        <v>-1.6811786499380243E-5</v>
      </c>
      <c r="CK403" s="223">
        <f t="shared" ca="1" si="679"/>
        <v>3.1073347522699122E-4</v>
      </c>
      <c r="CL403" s="223">
        <f t="shared" ca="1" si="680"/>
        <v>3.3630965115316608E-4</v>
      </c>
      <c r="CM403" s="223">
        <f t="shared" ca="1" si="681"/>
        <v>3.5061953886024512E-5</v>
      </c>
      <c r="CN403" s="223">
        <f t="shared" ca="1" si="682"/>
        <v>-3.0025875773400301E-4</v>
      </c>
      <c r="CO403" s="223">
        <f t="shared" ca="1" si="683"/>
        <v>-3.4378965652422257E-4</v>
      </c>
      <c r="CP403" s="223">
        <f t="shared" ca="1" si="684"/>
        <v>-5.3227653954692898E-5</v>
      </c>
      <c r="CQ403" s="223">
        <f t="shared" ca="1" si="685"/>
        <v>2.8906069059407243E-4</v>
      </c>
      <c r="CR403" s="223">
        <f t="shared" ca="1" si="686"/>
        <v>3.504414425002946E-4</v>
      </c>
      <c r="CS403" s="223">
        <f t="shared" ca="1" si="687"/>
        <v>7.1265123942792556E-5</v>
      </c>
      <c r="CT403" s="223">
        <f t="shared" ca="1" si="688"/>
        <v>-2.7716625093177451E-4</v>
      </c>
      <c r="CU403" s="223">
        <f t="shared" ca="1" si="689"/>
        <v>-3.5624898434633825E-4</v>
      </c>
      <c r="CV403" s="223">
        <f t="shared" ca="1" si="690"/>
        <v>-8.9130910005226401E-5</v>
      </c>
      <c r="CW403" s="223">
        <f t="shared" ca="1" si="691"/>
        <v>2.6460409349408925E-4</v>
      </c>
      <c r="CX403" s="223">
        <f t="shared" ca="1" si="692"/>
        <v>3.6119829118536588E-4</v>
      </c>
      <c r="CY403" s="223">
        <f t="shared" ca="1" si="693"/>
        <v>1.0678197189851195E-4</v>
      </c>
      <c r="CZ403" s="223">
        <f t="shared" ca="1" si="694"/>
        <v>-2.5140448161859184E-4</v>
      </c>
      <c r="DA403" s="223">
        <f t="shared" ca="1" si="695"/>
        <v>-3.6527743970369403E-4</v>
      </c>
      <c r="DB403" s="223">
        <f t="shared" ca="1" si="696"/>
        <v>-1.241757866684929E-4</v>
      </c>
      <c r="DC403" s="223">
        <f t="shared" ca="1" si="697"/>
        <v>2.375992143264433E-4</v>
      </c>
      <c r="DD403" s="223">
        <f t="shared" ca="1" si="698"/>
        <v>3.6847660287525093E-4</v>
      </c>
      <c r="DE403" s="223">
        <f t="shared" ca="1" si="699"/>
        <v>1.4127045109188011E-4</v>
      </c>
      <c r="DF403" s="223">
        <f t="shared" ca="1" si="700"/>
        <v>-2.2322154971574906E-4</v>
      </c>
      <c r="DG403" s="223">
        <f t="shared" ca="1" si="701"/>
        <v>-3.7078807363574273E-4</v>
      </c>
      <c r="DH403" s="223">
        <f t="shared" ca="1" si="702"/>
        <v>-1.5802478262475687E-4</v>
      </c>
      <c r="DI403" s="223">
        <f t="shared" ca="1" si="703"/>
        <v>2.0830612483989101E-4</v>
      </c>
      <c r="DJ403" s="223">
        <f t="shared" ca="1" si="704"/>
        <v>3.7220628344964638E-4</v>
      </c>
      <c r="DK403" s="223">
        <f t="shared" ca="1" si="705"/>
        <v>1.7439841861495437E-4</v>
      </c>
      <c r="DL403" s="223">
        <f t="shared" ca="1" si="706"/>
        <v>-1.9288887226383191E-4</v>
      </c>
      <c r="DM403" s="223">
        <f t="shared" ca="1" si="707"/>
        <v>-3.7272781572529975E-4</v>
      </c>
      <c r="DN403" s="223">
        <f t="shared" ca="1" si="708"/>
        <v>-1.9035191353921106E-4</v>
      </c>
      <c r="DO403" s="223">
        <f t="shared" ca="1" si="709"/>
        <v>1.7700693349941948E-4</v>
      </c>
      <c r="DP403" s="223">
        <f t="shared" ca="1" si="710"/>
        <v>3.723514140457702E-4</v>
      </c>
      <c r="DQ403" s="223">
        <f t="shared" ca="1" si="711"/>
        <v>2.0584683403089321E-4</v>
      </c>
      <c r="DR403" s="223">
        <f t="shared" ca="1" si="712"/>
        <v>-1.6069856952823536E-4</v>
      </c>
      <c r="DS403" s="223">
        <f t="shared" ca="1" si="713"/>
        <v>-3.7107798519567237E-4</v>
      </c>
      <c r="DT403" s="223">
        <f t="shared" ca="1" si="714"/>
        <v>-2.2084585146934176E-4</v>
      </c>
      <c r="DU403" s="223">
        <f t="shared" ca="1" si="715"/>
        <v>1.4400306862752074E-4</v>
      </c>
      <c r="DV403" s="223">
        <f t="shared" ca="1" si="716"/>
        <v>3.6891059697664527E-4</v>
      </c>
      <c r="DW403" s="223">
        <f t="shared" ca="1" si="717"/>
        <v>2.3531283190778859E-4</v>
      </c>
      <c r="DX403" s="223">
        <f t="shared" ca="1" si="718"/>
        <v>-1.2696065172130327E-4</v>
      </c>
      <c r="DY403" s="223">
        <f t="shared" ca="1" si="719"/>
        <v>-3.6585447081674939E-4</v>
      </c>
      <c r="DZ403" s="223">
        <f t="shared" ca="1" si="720"/>
        <v>-2.4921292312319969E-4</v>
      </c>
      <c r="EA403" s="223">
        <f t="shared" ca="1" si="721"/>
        <v>1.0961237548464439E-4</v>
      </c>
      <c r="EB403" s="223">
        <f t="shared" ca="1" si="722"/>
        <v>3.6191696919159026E-4</v>
      </c>
      <c r="EC403" s="223">
        <f t="shared" ca="1" si="723"/>
        <v>2.6251263857832928E-4</v>
      </c>
      <c r="ED403" s="223">
        <f t="shared" ca="1" si="724"/>
        <v>-9.2000033434542908E-5</v>
      </c>
      <c r="EE403" s="223">
        <f t="shared" ca="1" si="725"/>
        <v>-3.5710757788746342E-4</v>
      </c>
      <c r="EF403" s="223">
        <f t="shared" ca="1" si="726"/>
        <v>-2.7517993809373959E-4</v>
      </c>
      <c r="EG403" s="223">
        <f t="shared" ca="1" si="727"/>
        <v>7.4166055245646526E-5</v>
      </c>
      <c r="EH403" s="223">
        <f t="shared" ca="1" si="728"/>
        <v>3.5143788314927904E-4</v>
      </c>
      <c r="EI403" s="223">
        <f t="shared" ca="1" si="729"/>
        <v>2.8718430503535896E-4</v>
      </c>
      <c r="EJ403" s="223">
        <f t="shared" ca="1" si="730"/>
        <v>-5.6153404533473792E-5</v>
      </c>
      <c r="EK403" s="223">
        <f t="shared" ca="1" si="731"/>
        <v>-3.4492154376826142E-4</v>
      </c>
      <c r="EL403" s="223">
        <f t="shared" ca="1" si="732"/>
        <v>-2.9849681983177428E-4</v>
      </c>
      <c r="EM403" s="223">
        <f t="shared" ca="1" si="733"/>
        <v>3.8005475351333029E-5</v>
      </c>
      <c r="EN403" s="223">
        <f t="shared" ca="1" si="734"/>
        <v>3.3757425817675096E-4</v>
      </c>
      <c r="EO403" s="223">
        <f t="shared" ca="1" si="735"/>
        <v>3.0909022964398762E-4</v>
      </c>
      <c r="EP403" s="223">
        <f t="shared" ca="1" si="736"/>
        <v>-1.9765987650173882E-5</v>
      </c>
      <c r="EQ403" s="223">
        <f t="shared" ca="1" si="737"/>
        <v>-3.2941372662927528E-4</v>
      </c>
      <c r="ER403" s="223">
        <f t="shared" ca="1" si="738"/>
        <v>-3.1893901401987599E-4</v>
      </c>
      <c r="ES403" s="223">
        <f t="shared" ca="1" si="739"/>
        <v>1.478881953480003E-6</v>
      </c>
      <c r="ET403" s="223">
        <f t="shared" ca="1" si="740"/>
        <v>3.2045960856111978E-4</v>
      </c>
      <c r="EU403" s="223">
        <f t="shared" ca="1" si="741"/>
        <v>3.2801944637523759E-4</v>
      </c>
      <c r="EV403" s="223">
        <f t="shared" ca="1" si="742"/>
        <v>1.6811786499385176E-5</v>
      </c>
      <c r="EW403" s="223">
        <f t="shared" ca="1" si="743"/>
        <v>-3.1073347522699436E-4</v>
      </c>
      <c r="EX403" s="223">
        <f t="shared" ca="1" si="744"/>
        <v>-3.3630965115316597E-4</v>
      </c>
      <c r="EY403" s="223">
        <f t="shared" ca="1" si="745"/>
        <v>-3.5061953886024146E-5</v>
      </c>
      <c r="EZ403" s="223">
        <f t="shared" ca="1" si="746"/>
        <v>3.0025875773400323E-4</v>
      </c>
      <c r="FA403" s="223">
        <f t="shared" ca="1" si="747"/>
        <v>3.4378965652422447E-4</v>
      </c>
      <c r="FB403" s="223">
        <f t="shared" ca="1" si="748"/>
        <v>5.3227653954697804E-5</v>
      </c>
      <c r="FC403" s="223">
        <f t="shared" ca="1" si="749"/>
        <v>-2.8906069059407601E-4</v>
      </c>
      <c r="FD403" s="223">
        <f t="shared" ca="1" si="750"/>
        <v>-3.5044144250029444E-4</v>
      </c>
      <c r="FE403" s="223">
        <f t="shared" ca="1" si="751"/>
        <v>-7.1265123942792217E-5</v>
      </c>
      <c r="FF403" s="223">
        <f t="shared" ca="1" si="752"/>
        <v>2.7716625093177473E-4</v>
      </c>
      <c r="FG403" s="223">
        <f t="shared" ca="1" si="753"/>
        <v>3.5624898434633972E-4</v>
      </c>
      <c r="FH403" s="223">
        <f t="shared" ca="1" si="754"/>
        <v>8.9130910005220886E-5</v>
      </c>
      <c r="FI403" s="223">
        <f t="shared" ca="1" si="755"/>
        <v>-2.6460409349408952E-4</v>
      </c>
      <c r="FJ403" s="223">
        <f t="shared" ca="1" si="756"/>
        <v>-3.6119829118536577E-4</v>
      </c>
      <c r="FK403" s="223">
        <f t="shared" ca="1" si="757"/>
        <v>-1.0678197189851161E-4</v>
      </c>
      <c r="FL403" s="223">
        <f t="shared" ca="1" si="758"/>
        <v>2.5140448161858816E-4</v>
      </c>
      <c r="FM403" s="223">
        <f t="shared" ca="1" si="759"/>
        <v>3.652774397036929E-4</v>
      </c>
      <c r="FN403" s="223">
        <f t="shared" ca="1" si="760"/>
        <v>1.2417578666849252E-4</v>
      </c>
      <c r="FO403" s="223">
        <f t="shared" ca="1" si="761"/>
        <v>-2.375992143264436E-4</v>
      </c>
      <c r="FP403" s="223">
        <f t="shared" ca="1" si="762"/>
        <v>-3.6847660287525087E-4</v>
      </c>
      <c r="FQ403" s="223">
        <f t="shared" ca="1" si="763"/>
        <v>-1.4127045109188469E-4</v>
      </c>
      <c r="FR403" s="223">
        <f t="shared" ca="1" si="764"/>
        <v>2.2322154971575361E-4</v>
      </c>
      <c r="FS403" s="223">
        <f t="shared" ca="1" si="765"/>
        <v>3.7078807363574213E-4</v>
      </c>
      <c r="FT403" s="223">
        <f t="shared" ca="1" si="766"/>
        <v>1.5802478262475655E-4</v>
      </c>
      <c r="FU403" s="223">
        <f t="shared" ca="1" si="767"/>
        <v>-2.0830612483989131E-4</v>
      </c>
      <c r="FV403" s="223">
        <f t="shared" ca="1" si="768"/>
        <v>-3.7220628344964633E-4</v>
      </c>
      <c r="FW403" s="223">
        <f t="shared" ca="1" si="769"/>
        <v>-1.743984186149587E-4</v>
      </c>
      <c r="FX403" s="223">
        <f t="shared" ca="1" si="770"/>
        <v>1.9288887226383679E-4</v>
      </c>
      <c r="FY403" s="223">
        <f t="shared" ca="1" si="771"/>
        <v>3.727278157252997E-4</v>
      </c>
      <c r="FZ403" s="223">
        <f t="shared" ca="1" si="772"/>
        <v>1.903519135392107E-4</v>
      </c>
      <c r="GA403" s="223">
        <f t="shared" ca="1" si="773"/>
        <v>-1.7700693349941978E-4</v>
      </c>
      <c r="GB403" s="223">
        <f t="shared" ca="1" si="774"/>
        <v>-3.7235141404576999E-4</v>
      </c>
      <c r="GC403" s="223">
        <f t="shared" ca="1" si="775"/>
        <v>-2.058468340308885E-4</v>
      </c>
      <c r="GD403" s="223">
        <f t="shared" ca="1" si="776"/>
        <v>1.6069856952823569E-4</v>
      </c>
      <c r="GE403" s="223">
        <f t="shared" ca="1" si="777"/>
        <v>3.7107798519567237E-4</v>
      </c>
      <c r="GF403" s="223">
        <f t="shared" ca="1" si="778"/>
        <v>2.2084585146934144E-4</v>
      </c>
      <c r="GG403" s="223">
        <f t="shared" ca="1" si="779"/>
        <v>-1.4400306862751618E-4</v>
      </c>
      <c r="GH403" s="223">
        <f t="shared" ca="1" si="780"/>
        <v>-3.6891059697664457E-4</v>
      </c>
      <c r="GI403" s="223">
        <f t="shared" ca="1" si="781"/>
        <v>-2.353128319077842E-4</v>
      </c>
      <c r="GJ403" s="223">
        <f t="shared" ca="1" si="782"/>
        <v>1.2696065172130362E-4</v>
      </c>
      <c r="GK403" s="223">
        <f t="shared" ca="1" si="783"/>
        <v>3.658544708167495E-4</v>
      </c>
      <c r="GL403" s="223">
        <f t="shared" ca="1" si="784"/>
        <v>2.4921292312319948E-4</v>
      </c>
      <c r="GM403" s="223">
        <f t="shared" ca="1" si="785"/>
        <v>-1.0961237548464473E-4</v>
      </c>
      <c r="GN403" s="223">
        <f t="shared" ca="1" si="786"/>
        <v>-3.6191696919159037E-4</v>
      </c>
      <c r="GO403" s="223">
        <f t="shared" ca="1" si="787"/>
        <v>-2.6251263857832901E-4</v>
      </c>
      <c r="GP403" s="223">
        <f t="shared" ca="1" si="788"/>
        <v>9.2000033434543261E-5</v>
      </c>
      <c r="GQ403" s="223">
        <f t="shared" ca="1" si="789"/>
        <v>3.5710757788746358E-4</v>
      </c>
      <c r="GR403" s="223">
        <f t="shared" ca="1" si="790"/>
        <v>2.7517993809373932E-4</v>
      </c>
      <c r="GS403" s="223">
        <f t="shared" ca="1" si="791"/>
        <v>-7.4166055245646892E-5</v>
      </c>
      <c r="GT403" s="223">
        <f t="shared" ca="1" si="792"/>
        <v>-3.514378831492792E-4</v>
      </c>
      <c r="GU403" s="223">
        <f t="shared" ca="1" si="793"/>
        <v>-2.8718430503535874E-4</v>
      </c>
      <c r="GV403" s="223">
        <f t="shared" ca="1" si="794"/>
        <v>5.6153404533474152E-5</v>
      </c>
      <c r="GW403" s="223">
        <f t="shared" ca="1" si="795"/>
        <v>3.4492154376826158E-4</v>
      </c>
      <c r="GX403" s="223">
        <f t="shared" ca="1" si="796"/>
        <v>2.9849681983177407E-4</v>
      </c>
      <c r="GY403" s="223">
        <f t="shared" ca="1" si="797"/>
        <v>-3.8005475351333389E-5</v>
      </c>
      <c r="GZ403" s="223">
        <f t="shared" ca="1" si="798"/>
        <v>-3.3757425817675113E-4</v>
      </c>
      <c r="HA403" s="223">
        <f t="shared" ca="1" si="799"/>
        <v>-3.090902296439874E-4</v>
      </c>
      <c r="HB403" s="223">
        <f t="shared" ca="1" si="800"/>
        <v>1.9765987650174262E-5</v>
      </c>
      <c r="HC403" s="223">
        <f t="shared" ca="1" si="801"/>
        <v>3.2941372662927549E-4</v>
      </c>
      <c r="HD403" s="223">
        <f t="shared" ca="1" si="802"/>
        <v>3.1893901401987577E-4</v>
      </c>
      <c r="HE403" s="223">
        <f t="shared" ca="1" si="803"/>
        <v>-1.4788819534803689E-6</v>
      </c>
      <c r="HF403" s="223">
        <f t="shared" ca="1" si="804"/>
        <v>-3.2045960856112E-4</v>
      </c>
      <c r="HG403" s="223">
        <f t="shared" ca="1" si="805"/>
        <v>-3.2801944637523742E-4</v>
      </c>
      <c r="HH403" s="223">
        <f t="shared" ca="1" si="806"/>
        <v>-1.681178649938481E-5</v>
      </c>
      <c r="HI403" s="223">
        <f t="shared" ca="1" si="807"/>
        <v>3.1073347522699452E-4</v>
      </c>
      <c r="HJ403" s="223">
        <f t="shared" ca="1" si="808"/>
        <v>3.3630965115316581E-4</v>
      </c>
      <c r="HK403" s="223">
        <f t="shared" ca="1" si="809"/>
        <v>3.5061953886023807E-5</v>
      </c>
      <c r="HL403" s="223">
        <f t="shared" ca="1" si="810"/>
        <v>-3.0025875773400344E-4</v>
      </c>
      <c r="HM403" s="223">
        <f t="shared" ca="1" si="811"/>
        <v>-3.4378965652422431E-4</v>
      </c>
      <c r="HN403" s="223">
        <f t="shared" ca="1" si="812"/>
        <v>-5.3227653954697411E-5</v>
      </c>
      <c r="HO403" s="223">
        <f t="shared" ca="1" si="813"/>
        <v>2.8906069059407623E-4</v>
      </c>
      <c r="HP403" s="223">
        <f t="shared" ca="1" si="814"/>
        <v>3.5044144250029438E-4</v>
      </c>
      <c r="HQ403" s="223">
        <f t="shared" ca="1" si="815"/>
        <v>7.1265123942791851E-5</v>
      </c>
      <c r="HR403" s="223">
        <f t="shared" ca="1" si="816"/>
        <v>-2.7716625093177495E-4</v>
      </c>
      <c r="HS403" s="223">
        <f t="shared" ca="1" si="817"/>
        <v>-3.5624898434633961E-4</v>
      </c>
      <c r="HT403" s="223">
        <f t="shared" ca="1" si="818"/>
        <v>-8.9130910005220547E-5</v>
      </c>
      <c r="HU403" s="223">
        <f t="shared" ca="1" si="819"/>
        <v>2.6460409349408974E-4</v>
      </c>
      <c r="HV403" s="223">
        <f t="shared" ca="1" si="820"/>
        <v>3.6119829118536566E-4</v>
      </c>
      <c r="HW403" s="223">
        <f t="shared" ca="1" si="821"/>
        <v>1.0678197189851123E-4</v>
      </c>
      <c r="HX403" s="223">
        <f t="shared" ca="1" si="822"/>
        <v>-2.5140448161858843E-4</v>
      </c>
      <c r="HY403" s="223">
        <f t="shared" ca="1" si="823"/>
        <v>-3.6527743970369279E-4</v>
      </c>
      <c r="HZ403" s="223">
        <f t="shared" ca="1" si="824"/>
        <v>-1.241757866684922E-4</v>
      </c>
      <c r="IA403" s="223">
        <f t="shared" ca="1" si="825"/>
        <v>2.3759921432644387E-4</v>
      </c>
      <c r="IB403" s="223">
        <f t="shared" ca="1" si="826"/>
        <v>3.6847660287525087E-4</v>
      </c>
      <c r="IC403" s="223">
        <f t="shared" ca="1" si="827"/>
        <v>1.4127045109188437E-4</v>
      </c>
      <c r="ID403" s="223">
        <f t="shared" ca="1" si="828"/>
        <v>-2.2322154971575388E-4</v>
      </c>
      <c r="IE403" s="223">
        <f t="shared" ca="1" si="829"/>
        <v>1.7219382414054334E-4</v>
      </c>
      <c r="IF403" s="223">
        <f t="shared" ca="1" si="830"/>
        <v>-1.5802478262475622E-4</v>
      </c>
      <c r="IG403" s="223">
        <f t="shared" ca="1" si="831"/>
        <v>2.0830612483989161E-4</v>
      </c>
      <c r="IH403" s="223">
        <f t="shared" ca="1" si="832"/>
        <v>3.7220628344964638E-4</v>
      </c>
      <c r="II403" s="223">
        <f t="shared" ca="1" si="833"/>
        <v>1.7439841861495838E-4</v>
      </c>
      <c r="IJ403" s="223">
        <f t="shared" ca="1" si="834"/>
        <v>-1.9288887226383711E-4</v>
      </c>
      <c r="IK403" s="223">
        <f t="shared" ca="1" si="835"/>
        <v>-3.7272781572529975E-4</v>
      </c>
      <c r="IL403" s="223">
        <f t="shared" ca="1" si="836"/>
        <v>-1.9035191353921038E-4</v>
      </c>
      <c r="IM403" s="223">
        <f t="shared" ca="1" si="837"/>
        <v>1.770069334994201E-4</v>
      </c>
      <c r="IN403" s="223">
        <f t="shared" ca="1" si="838"/>
        <v>3.7235141404576999E-4</v>
      </c>
      <c r="IO403" s="223">
        <f t="shared" ca="1" si="839"/>
        <v>2.0584683403088817E-4</v>
      </c>
      <c r="IP403" s="223">
        <f t="shared" ca="1" si="840"/>
        <v>-1.6069856952823601E-4</v>
      </c>
      <c r="IQ403" s="223">
        <f t="shared" ca="1" si="841"/>
        <v>-3.7107798519567242E-4</v>
      </c>
      <c r="IR403" s="223">
        <f t="shared" ca="1" si="842"/>
        <v>-2.2084585146934114E-4</v>
      </c>
      <c r="IS403" s="223">
        <f t="shared" ca="1" si="843"/>
        <v>1.4400306862751651E-4</v>
      </c>
      <c r="IT403" s="223">
        <f t="shared" ca="1" si="844"/>
        <v>3.6891059697664462E-4</v>
      </c>
      <c r="IU403" s="223">
        <f t="shared" ca="1" si="845"/>
        <v>2.3531283190778392E-4</v>
      </c>
      <c r="IV403" s="223">
        <f t="shared" ca="1" si="846"/>
        <v>-1.26960651721294E-4</v>
      </c>
      <c r="IW403" s="223">
        <f t="shared" ca="1" si="847"/>
        <v>-3.6585447081674961E-4</v>
      </c>
      <c r="IX403" s="223">
        <f t="shared" ca="1" si="848"/>
        <v>-2.4921292312319134E-4</v>
      </c>
      <c r="IY403" s="223">
        <f t="shared" ca="1" si="849"/>
        <v>1.0961237548464508E-4</v>
      </c>
      <c r="IZ403" s="223">
        <f t="shared" ca="1" si="850"/>
        <v>3.6191696919159048E-4</v>
      </c>
      <c r="JA403" s="223">
        <f t="shared" ca="1" si="851"/>
        <v>2.6251263857833627E-4</v>
      </c>
      <c r="JB403" s="223">
        <f t="shared" ca="1" si="852"/>
        <v>-9.2000033434543613E-5</v>
      </c>
    </row>
    <row r="404" spans="2:262">
      <c r="B404" s="230">
        <v>43</v>
      </c>
      <c r="C404" s="229">
        <f t="shared" si="853"/>
        <v>8.3984375000000042E-4</v>
      </c>
      <c r="D404" s="226">
        <f t="shared" ca="1" si="597"/>
        <v>24.336904812992085</v>
      </c>
      <c r="E404" s="225">
        <f ca="1">AW361</f>
        <v>0.33690481299208347</v>
      </c>
      <c r="F404" s="224">
        <v>43</v>
      </c>
      <c r="G404" s="223">
        <f t="shared" ca="1" si="854"/>
        <v>-2.0723784981442044E-3</v>
      </c>
      <c r="H404" s="223">
        <f t="shared" ca="1" si="598"/>
        <v>-1.4686410847941868E-3</v>
      </c>
      <c r="I404" s="223">
        <f t="shared" ca="1" si="599"/>
        <v>6.2459742668531713E-4</v>
      </c>
      <c r="J404" s="223">
        <f t="shared" ca="1" si="600"/>
        <v>2.0843669697633224E-3</v>
      </c>
      <c r="K404" s="223">
        <f t="shared" ca="1" si="601"/>
        <v>1.4301639959943123E-3</v>
      </c>
      <c r="L404" s="223">
        <f t="shared" ca="1" si="602"/>
        <v>-6.7451647332788102E-4</v>
      </c>
      <c r="M404" s="223">
        <f t="shared" ca="1" si="603"/>
        <v>-2.0950998966593561E-3</v>
      </c>
      <c r="N404" s="223">
        <f t="shared" ca="1" si="604"/>
        <v>-1.3908254298805273E-3</v>
      </c>
      <c r="O404" s="223">
        <f t="shared" ca="1" si="605"/>
        <v>7.2402921646870944E-4</v>
      </c>
      <c r="P404" s="223">
        <f t="shared" ca="1" si="606"/>
        <v>2.1045708137184733E-3</v>
      </c>
      <c r="Q404" s="223">
        <f t="shared" ca="1" si="607"/>
        <v>1.3506490825340961E-3</v>
      </c>
      <c r="R404" s="223">
        <f t="shared" ca="1" si="608"/>
        <v>-7.7310583148272995E-4</v>
      </c>
      <c r="S404" s="223">
        <f t="shared" ca="1" si="609"/>
        <v>-2.1127740160143786E-3</v>
      </c>
      <c r="T404" s="223">
        <f t="shared" ca="1" si="610"/>
        <v>-1.3096591546843661E-3</v>
      </c>
      <c r="U404" s="223">
        <f t="shared" ca="1" si="611"/>
        <v>8.2171675645215407E-4</v>
      </c>
      <c r="V404" s="223">
        <f t="shared" ca="1" si="612"/>
        <v>2.1197045622447447E-3</v>
      </c>
      <c r="W404" s="223">
        <f t="shared" ca="1" si="613"/>
        <v>1.2678803371311638E-3</v>
      </c>
      <c r="X404" s="223">
        <f t="shared" ca="1" si="614"/>
        <v>-8.6983270997346713E-4</v>
      </c>
      <c r="Y404" s="223">
        <f t="shared" ca="1" si="615"/>
        <v>-2.1253582777076736E-3</v>
      </c>
      <c r="Z404" s="223">
        <f t="shared" ca="1" si="616"/>
        <v>-1.2253377958719763E-3</v>
      </c>
      <c r="AA404" s="223">
        <f t="shared" ca="1" si="617"/>
        <v>9.1742470879542504E-4</v>
      </c>
      <c r="AB404" s="223">
        <f t="shared" ca="1" si="618"/>
        <v>2.1297317568163767E-3</v>
      </c>
      <c r="AC404" s="223">
        <f t="shared" ca="1" si="619"/>
        <v>1.1820571569428867E-3</v>
      </c>
      <c r="AD404" s="223">
        <f t="shared" ca="1" si="620"/>
        <v>-9.6446408527752414E-4</v>
      </c>
      <c r="AE404" s="223">
        <f t="shared" ca="1" si="621"/>
        <v>-2.1328223651505733E-3</v>
      </c>
      <c r="AF404" s="223">
        <f t="shared" ca="1" si="622"/>
        <v>-1.1380644909824125E-3</v>
      </c>
      <c r="AG404" s="223">
        <f t="shared" ca="1" si="623"/>
        <v>1.010922504658287E-3</v>
      </c>
      <c r="AH404" s="223">
        <f t="shared" ca="1" si="624"/>
        <v>2.134628241043368E-3</v>
      </c>
      <c r="AI404" s="223">
        <f t="shared" ca="1" si="625"/>
        <v>1.093386297527549E-3</v>
      </c>
      <c r="AJ404" s="223">
        <f t="shared" ca="1" si="626"/>
        <v>-1.0567719821230714E-3</v>
      </c>
      <c r="AK404" s="223">
        <f t="shared" ca="1" si="627"/>
        <v>-2.1351482967026493E-3</v>
      </c>
      <c r="AL404" s="223">
        <f t="shared" ca="1" si="628"/>
        <v>-1.0480494890514024E-3</v>
      </c>
      <c r="AM404" s="223">
        <f t="shared" ca="1" si="629"/>
        <v>1.1019848996610742E-3</v>
      </c>
      <c r="AN404" s="223">
        <f t="shared" ca="1" si="630"/>
        <v>2.1343822188663337E-3</v>
      </c>
      <c r="AO404" s="223">
        <f t="shared" ca="1" si="631"/>
        <v>1.0020813747521455E-3</v>
      </c>
      <c r="AP404" s="223">
        <f t="shared" ca="1" si="632"/>
        <v>-1.1465340227014033E-3</v>
      </c>
      <c r="AQ404" s="223">
        <f t="shared" ca="1" si="633"/>
        <v>-2.1323304689910652E-3</v>
      </c>
      <c r="AR404" s="223">
        <f t="shared" ca="1" si="634"/>
        <v>-9.5550964410297419E-4</v>
      </c>
      <c r="AS404" s="223">
        <f t="shared" ca="1" si="635"/>
        <v>1.1903925165181128E-3</v>
      </c>
      <c r="AT404" s="223">
        <f t="shared" ca="1" si="636"/>
        <v>2.1289942829742486E-3</v>
      </c>
      <c r="AU404" s="223">
        <f t="shared" ca="1" si="637"/>
        <v>9.0836235017300215E-4</v>
      </c>
      <c r="AV404" s="223">
        <f t="shared" ca="1" si="638"/>
        <v>-1.233533962394515E-3</v>
      </c>
      <c r="AW404" s="223">
        <f t="shared" ca="1" si="639"/>
        <v>-2.1243756704095915E-3</v>
      </c>
      <c r="AX404" s="223">
        <f t="shared" ca="1" si="640"/>
        <v>-8.6066789272914177E-4</v>
      </c>
      <c r="AY404" s="223">
        <f t="shared" ca="1" si="641"/>
        <v>1.2759323735367766E-3</v>
      </c>
      <c r="AZ404" s="223">
        <f t="shared" ca="1" si="642"/>
        <v>2.1184774133766035E-3</v>
      </c>
      <c r="BA404" s="223">
        <f t="shared" ca="1" si="643"/>
        <v>8.1245500112913282E-4</v>
      </c>
      <c r="BB404" s="223">
        <f t="shared" ca="1" si="644"/>
        <v>-1.3175622107274043E-3</v>
      </c>
      <c r="BC404" s="223">
        <f t="shared" ca="1" si="645"/>
        <v>-2.1113030647647701E-3</v>
      </c>
      <c r="BD404" s="223">
        <f t="shared" ca="1" si="646"/>
        <v>-7.63752717016107E-4</v>
      </c>
      <c r="BE404" s="223">
        <f t="shared" ca="1" si="647"/>
        <v>1.3583983977091139E-3</v>
      </c>
      <c r="BF404" s="223">
        <f t="shared" ca="1" si="648"/>
        <v>2.1028569461334257E-3</v>
      </c>
      <c r="BG404" s="223">
        <f t="shared" ca="1" si="649"/>
        <v>7.1459037682490415E-4</v>
      </c>
      <c r="BH404" s="223">
        <f t="shared" ca="1" si="650"/>
        <v>-1.3984163362898315E-3</v>
      </c>
      <c r="BI404" s="223">
        <f t="shared" ca="1" si="651"/>
        <v>-2.0931441451086195E-3</v>
      </c>
      <c r="BJ404" s="223">
        <f t="shared" ca="1" si="652"/>
        <v>-6.6499759411095733E-4</v>
      </c>
      <c r="BK404" s="223">
        <f t="shared" ca="1" si="653"/>
        <v>1.4375919211597229E-3</v>
      </c>
      <c r="BL404" s="223">
        <f t="shared" ca="1" si="654"/>
        <v>2.0821705123185005E-3</v>
      </c>
      <c r="BM404" s="223">
        <f t="shared" ca="1" si="655"/>
        <v>6.1500424171217973E-4</v>
      </c>
      <c r="BN404" s="223">
        <f t="shared" ca="1" si="656"/>
        <v>-1.4759015544113321E-3</v>
      </c>
      <c r="BO404" s="223">
        <f t="shared" ca="1" si="657"/>
        <v>-2.0699426578691346E-3</v>
      </c>
      <c r="BP404" s="223">
        <f t="shared" ca="1" si="658"/>
        <v>-5.6464043375466992E-4</v>
      </c>
      <c r="BQ404" s="223">
        <f t="shared" ca="1" si="659"/>
        <v>1.5133221597540885E-3</v>
      </c>
      <c r="BR404" s="223">
        <f t="shared" ca="1" si="660"/>
        <v>2.0564679473628025E-3</v>
      </c>
      <c r="BS404" s="223">
        <f t="shared" ca="1" si="661"/>
        <v>5.1393650751316137E-4</v>
      </c>
      <c r="BT404" s="223">
        <f t="shared" ca="1" si="662"/>
        <v>-1.5498311964145478E-3</v>
      </c>
      <c r="BU404" s="223">
        <f t="shared" ca="1" si="663"/>
        <v>-2.0417544974612682E-3</v>
      </c>
      <c r="BV404" s="223">
        <f t="shared" ca="1" si="664"/>
        <v>-4.6292300513682116E-4</v>
      </c>
      <c r="BW404" s="223">
        <f t="shared" ca="1" si="665"/>
        <v>1.5854066727142295E-3</v>
      </c>
      <c r="BX404" s="223">
        <f t="shared" ca="1" si="666"/>
        <v>2.0258111709965899E-3</v>
      </c>
      <c r="BY404" s="223">
        <f t="shared" ca="1" si="667"/>
        <v>4.116306552520222E-4</v>
      </c>
      <c r="BZ404" s="223">
        <f t="shared" ca="1" si="668"/>
        <v>-1.6200271593164409E-3</v>
      </c>
      <c r="CA404" s="223">
        <f t="shared" ca="1" si="669"/>
        <v>-2.0086475716324524E-3</v>
      </c>
      <c r="CB404" s="223">
        <f t="shared" ca="1" si="670"/>
        <v>-3.6009035445233129E-4</v>
      </c>
      <c r="CC404" s="223">
        <f t="shared" ca="1" si="671"/>
        <v>1.6536718021345782E-3</v>
      </c>
      <c r="CD404" s="223">
        <f t="shared" ca="1" si="672"/>
        <v>1.9902740380793446E-3</v>
      </c>
      <c r="CE404" s="223">
        <f t="shared" ca="1" si="673"/>
        <v>3.0833314868779389E-4</v>
      </c>
      <c r="CF404" s="223">
        <f t="shared" ca="1" si="674"/>
        <v>-1.6863203348939002E-3</v>
      </c>
      <c r="CG404" s="223">
        <f t="shared" ca="1" si="675"/>
        <v>-1.9707016378668267E-3</v>
      </c>
      <c r="CH404" s="223">
        <f t="shared" ca="1" si="676"/>
        <v>-2.5639021456377604E-4</v>
      </c>
      <c r="CI404" s="223">
        <f t="shared" ca="1" si="677"/>
        <v>1.7179530913390422E-3</v>
      </c>
      <c r="CJ404" s="223">
        <f t="shared" ca="1" si="678"/>
        <v>1.9499421606769503E-3</v>
      </c>
      <c r="CK404" s="223">
        <f t="shared" ca="1" si="679"/>
        <v>2.0429284056155245E-4</v>
      </c>
      <c r="CL404" s="223">
        <f t="shared" ca="1" si="680"/>
        <v>-1.7485510170803832E-3</v>
      </c>
      <c r="CM404" s="223">
        <f t="shared" ca="1" si="681"/>
        <v>-1.9280081112425032E-3</v>
      </c>
      <c r="CN404" s="223">
        <f t="shared" ca="1" si="682"/>
        <v>-1.5207240819120626E-4</v>
      </c>
      <c r="CO404" s="223">
        <f t="shared" ca="1" si="683"/>
        <v>1.7780956810715517E-3</v>
      </c>
      <c r="CP404" s="223">
        <f t="shared" ca="1" si="684"/>
        <v>1.9049127018147234E-3</v>
      </c>
      <c r="CQ404" s="223">
        <f t="shared" ca="1" si="685"/>
        <v>9.9760373088488875E-5</v>
      </c>
      <c r="CR404" s="223">
        <f t="shared" ca="1" si="686"/>
        <v>-1.8065692867117395E-3</v>
      </c>
      <c r="CS404" s="223">
        <f t="shared" ca="1" si="687"/>
        <v>-1.8806698442046309E-3</v>
      </c>
      <c r="CT404" s="223">
        <f t="shared" ca="1" si="688"/>
        <v>-4.7388246067333922E-5</v>
      </c>
      <c r="CU404" s="223">
        <f t="shared" ca="1" si="689"/>
        <v>1.8339546825655727E-3</v>
      </c>
      <c r="CV404" s="223">
        <f t="shared" ca="1" si="690"/>
        <v>1.8552941414031643E-3</v>
      </c>
      <c r="CW404" s="223">
        <f t="shared" ca="1" si="691"/>
        <v>-5.0124258613216694E-6</v>
      </c>
      <c r="CX404" s="223">
        <f t="shared" ca="1" si="692"/>
        <v>-1.8602353726946265E-3</v>
      </c>
      <c r="CY404" s="223">
        <f t="shared" ca="1" si="693"/>
        <v>-1.8288008787848474E-3</v>
      </c>
      <c r="CZ404" s="223">
        <f t="shared" ca="1" si="694"/>
        <v>5.7410078492034738E-5</v>
      </c>
      <c r="DA404" s="223">
        <f t="shared" ca="1" si="695"/>
        <v>1.8853955265938497E-3</v>
      </c>
      <c r="DB404" s="223">
        <f t="shared" ca="1" si="696"/>
        <v>1.8012060149004043E-3</v>
      </c>
      <c r="DC404" s="223">
        <f t="shared" ca="1" si="697"/>
        <v>-1.0977314943819556E-4</v>
      </c>
      <c r="DD404" s="223">
        <f t="shared" ca="1" si="698"/>
        <v>-1.909419988727318E-3</v>
      </c>
      <c r="DE404" s="223">
        <f t="shared" ca="1" si="699"/>
        <v>-1.7725261718640327E-3</v>
      </c>
      <c r="DF404" s="223">
        <f t="shared" ca="1" si="700"/>
        <v>1.6207009714381729E-4</v>
      </c>
      <c r="DG404" s="223">
        <f t="shared" ca="1" si="701"/>
        <v>1.9322942876574024E-3</v>
      </c>
      <c r="DH404" s="223">
        <f t="shared" ca="1" si="702"/>
        <v>1.7427786253407362E-3</v>
      </c>
      <c r="DI404" s="223">
        <f t="shared" ca="1" si="703"/>
        <v>-2.1426941988308057E-4</v>
      </c>
      <c r="DJ404" s="223">
        <f t="shared" ca="1" si="704"/>
        <v>-1.9540046447617272E-3</v>
      </c>
      <c r="DK404" s="223">
        <f t="shared" ca="1" si="705"/>
        <v>-1.7119812941402419E-3</v>
      </c>
      <c r="DL404" s="223">
        <f t="shared" ca="1" si="706"/>
        <v>2.6633967473588629E-4</v>
      </c>
      <c r="DM404" s="223">
        <f t="shared" ca="1" si="707"/>
        <v>1.9745379825329991E-3</v>
      </c>
      <c r="DN404" s="223">
        <f t="shared" ca="1" si="708"/>
        <v>1.6801527294232435E-3</v>
      </c>
      <c r="DO404" s="223">
        <f t="shared" ca="1" si="709"/>
        <v>-3.1824949652768279E-4</v>
      </c>
      <c r="DP404" s="223">
        <f t="shared" ca="1" si="710"/>
        <v>-1.9938819324563125E-3</v>
      </c>
      <c r="DQ404" s="223">
        <f t="shared" ca="1" si="711"/>
        <v>-1.6473121035269968E-3</v>
      </c>
      <c r="DR404" s="223">
        <f t="shared" ca="1" si="712"/>
        <v>3.6996761672291613E-4</v>
      </c>
      <c r="DS404" s="223">
        <f t="shared" ca="1" si="713"/>
        <v>2.0120248424595729E-3</v>
      </c>
      <c r="DT404" s="223">
        <f t="shared" ca="1" si="714"/>
        <v>1.6134791984165721E-3</v>
      </c>
      <c r="DU404" s="223">
        <f t="shared" ca="1" si="715"/>
        <v>-4.2146288225978611E-4</v>
      </c>
      <c r="DV404" s="223">
        <f t="shared" ca="1" si="716"/>
        <v>-2.0289557839321798E-3</v>
      </c>
      <c r="DW404" s="223">
        <f t="shared" ca="1" si="717"/>
        <v>-1.5786743937688747E-3</v>
      </c>
      <c r="DX404" s="223">
        <f t="shared" ca="1" si="718"/>
        <v>4.7270427431589515E-4</v>
      </c>
      <c r="DY404" s="223">
        <f t="shared" ca="1" si="719"/>
        <v>2.0446645583080993E-3</v>
      </c>
      <c r="DZ404" s="223">
        <f t="shared" ca="1" si="720"/>
        <v>1.5429186546968082E-3</v>
      </c>
      <c r="EA404" s="223">
        <f t="shared" ca="1" si="721"/>
        <v>-5.2366092699273703E-4</v>
      </c>
      <c r="EB404" s="223">
        <f t="shared" ca="1" si="722"/>
        <v>-2.0591417032090257E-3</v>
      </c>
      <c r="EC404" s="223">
        <f t="shared" ca="1" si="723"/>
        <v>-1.5062335191206393E-3</v>
      </c>
      <c r="ED404" s="223">
        <f t="shared" ca="1" si="724"/>
        <v>5.7430214590810185E-4</v>
      </c>
      <c r="EE404" s="223">
        <f t="shared" ca="1" si="725"/>
        <v>2.0723784981442057E-3</v>
      </c>
      <c r="EF404" s="223">
        <f t="shared" ca="1" si="726"/>
        <v>1.4686410847942087E-3</v>
      </c>
      <c r="EG404" s="223">
        <f t="shared" ca="1" si="727"/>
        <v>-6.2459742668531171E-4</v>
      </c>
      <c r="EH404" s="223">
        <f t="shared" ca="1" si="728"/>
        <v>-2.0843669697633137E-3</v>
      </c>
      <c r="EI404" s="223">
        <f t="shared" ca="1" si="729"/>
        <v>-1.4301639959943247E-3</v>
      </c>
      <c r="EJ404" s="223">
        <f t="shared" ca="1" si="730"/>
        <v>6.7451647332788828E-4</v>
      </c>
      <c r="EK404" s="223">
        <f t="shared" ca="1" si="731"/>
        <v>2.0950998966593509E-3</v>
      </c>
      <c r="EL404" s="223">
        <f t="shared" ca="1" si="732"/>
        <v>1.3908254298805301E-3</v>
      </c>
      <c r="EM404" s="223">
        <f t="shared" ca="1" si="733"/>
        <v>-7.2402921646867041E-4</v>
      </c>
      <c r="EN404" s="223">
        <f t="shared" ca="1" si="734"/>
        <v>-2.1045708137184711E-3</v>
      </c>
      <c r="EO404" s="223">
        <f t="shared" ca="1" si="735"/>
        <v>-1.3506490825340872E-3</v>
      </c>
      <c r="EP404" s="223">
        <f t="shared" ca="1" si="736"/>
        <v>7.7310583148270523E-4</v>
      </c>
      <c r="EQ404" s="223">
        <f t="shared" ca="1" si="737"/>
        <v>2.1127740160143777E-3</v>
      </c>
      <c r="ER404" s="223">
        <f t="shared" ca="1" si="738"/>
        <v>1.3096591546843958E-3</v>
      </c>
      <c r="ES404" s="223">
        <f t="shared" ca="1" si="739"/>
        <v>-8.2171675645214366E-4</v>
      </c>
      <c r="ET404" s="223">
        <f t="shared" ca="1" si="740"/>
        <v>-2.119704562244746E-3</v>
      </c>
      <c r="EU404" s="223">
        <f t="shared" ca="1" si="741"/>
        <v>-1.2678803371311848E-3</v>
      </c>
      <c r="EV404" s="223">
        <f t="shared" ca="1" si="742"/>
        <v>8.6983270997346377E-4</v>
      </c>
      <c r="EW404" s="223">
        <f t="shared" ca="1" si="743"/>
        <v>2.1253582777076706E-3</v>
      </c>
      <c r="EX404" s="223">
        <f t="shared" ca="1" si="744"/>
        <v>1.2253377958719855E-3</v>
      </c>
      <c r="EY404" s="223">
        <f t="shared" ca="1" si="745"/>
        <v>-9.174247087953807E-4</v>
      </c>
      <c r="EZ404" s="223">
        <f t="shared" ca="1" si="746"/>
        <v>-2.1297317568163754E-3</v>
      </c>
      <c r="FA404" s="223">
        <f t="shared" ca="1" si="747"/>
        <v>-1.1820571569428834E-3</v>
      </c>
      <c r="FB404" s="223">
        <f t="shared" ca="1" si="748"/>
        <v>9.6446408527749378E-4</v>
      </c>
      <c r="FC404" s="223">
        <f t="shared" ca="1" si="749"/>
        <v>2.1328223651505729E-3</v>
      </c>
      <c r="FD404" s="223">
        <f t="shared" ca="1" si="750"/>
        <v>1.1380644909824542E-3</v>
      </c>
      <c r="FE404" s="223">
        <f t="shared" ca="1" si="751"/>
        <v>-1.0109225046582705E-3</v>
      </c>
      <c r="FF404" s="223">
        <f t="shared" ca="1" si="752"/>
        <v>-2.134628241043368E-3</v>
      </c>
      <c r="FG404" s="223">
        <f t="shared" ca="1" si="753"/>
        <v>-1.0933862975275785E-3</v>
      </c>
      <c r="FH404" s="223">
        <f t="shared" ca="1" si="754"/>
        <v>1.056771982123068E-3</v>
      </c>
      <c r="FI404" s="223">
        <f t="shared" ca="1" si="755"/>
        <v>2.1351482967026489E-3</v>
      </c>
      <c r="FJ404" s="223">
        <f t="shared" ca="1" si="756"/>
        <v>1.0480494890514188E-3</v>
      </c>
      <c r="FK404" s="223">
        <f t="shared" ca="1" si="757"/>
        <v>-1.1019848996610838E-3</v>
      </c>
      <c r="FL404" s="223">
        <f t="shared" ca="1" si="758"/>
        <v>-2.134382218866335E-3</v>
      </c>
      <c r="FM404" s="223">
        <f t="shared" ca="1" si="759"/>
        <v>-1.0020813747521487E-3</v>
      </c>
      <c r="FN404" s="223">
        <f t="shared" ca="1" si="760"/>
        <v>1.1465340227013619E-3</v>
      </c>
      <c r="FO404" s="223">
        <f t="shared" ca="1" si="761"/>
        <v>2.1323304689910665E-3</v>
      </c>
      <c r="FP404" s="223">
        <f t="shared" ca="1" si="762"/>
        <v>9.5550964410296389E-4</v>
      </c>
      <c r="FQ404" s="223">
        <f t="shared" ca="1" si="763"/>
        <v>-1.1903925165180846E-3</v>
      </c>
      <c r="FR404" s="223">
        <f t="shared" ca="1" si="764"/>
        <v>-2.128994282974249E-3</v>
      </c>
      <c r="FS404" s="223">
        <f t="shared" ca="1" si="765"/>
        <v>-9.0836235017303295E-4</v>
      </c>
      <c r="FT404" s="223">
        <f t="shared" ca="1" si="766"/>
        <v>1.2335339623944998E-3</v>
      </c>
      <c r="FU404" s="223">
        <f t="shared" ca="1" si="767"/>
        <v>2.1243756704095907E-3</v>
      </c>
      <c r="FV404" s="223">
        <f t="shared" ca="1" si="768"/>
        <v>8.6066789272915912E-4</v>
      </c>
      <c r="FW404" s="223">
        <f t="shared" ca="1" si="769"/>
        <v>-1.2759323735367736E-3</v>
      </c>
      <c r="FX404" s="223">
        <f t="shared" ca="1" si="770"/>
        <v>-2.1184774133766074E-3</v>
      </c>
      <c r="FY404" s="223">
        <f t="shared" ca="1" si="771"/>
        <v>-8.124550011291505E-4</v>
      </c>
      <c r="FZ404" s="223">
        <f t="shared" ca="1" si="772"/>
        <v>1.3175622107273652E-3</v>
      </c>
      <c r="GA404" s="223">
        <f t="shared" ca="1" si="773"/>
        <v>2.1113030647647727E-3</v>
      </c>
      <c r="GB404" s="223">
        <f t="shared" ca="1" si="774"/>
        <v>7.6375271701611047E-4</v>
      </c>
      <c r="GC404" s="223">
        <f t="shared" ca="1" si="775"/>
        <v>-1.3583983977090877E-3</v>
      </c>
      <c r="GD404" s="223">
        <f t="shared" ca="1" si="776"/>
        <v>-2.1028569461334292E-3</v>
      </c>
      <c r="GE404" s="223">
        <f t="shared" ca="1" si="777"/>
        <v>-7.1459037682495067E-4</v>
      </c>
      <c r="GF404" s="223">
        <f t="shared" ca="1" si="778"/>
        <v>1.3984163362898172E-3</v>
      </c>
      <c r="GG404" s="223">
        <f t="shared" ca="1" si="779"/>
        <v>2.0931441451086199E-3</v>
      </c>
      <c r="GH404" s="223">
        <f t="shared" ca="1" si="780"/>
        <v>6.6499759411098986E-4</v>
      </c>
      <c r="GI404" s="223">
        <f t="shared" ca="1" si="781"/>
        <v>-1.4375919211597203E-3</v>
      </c>
      <c r="GJ404" s="223">
        <f t="shared" ca="1" si="782"/>
        <v>-2.0821705123185109E-3</v>
      </c>
      <c r="GK404" s="223">
        <f t="shared" ca="1" si="783"/>
        <v>-6.1500424171219783E-4</v>
      </c>
      <c r="GL404" s="223">
        <f t="shared" ca="1" si="784"/>
        <v>1.4759015544113406E-3</v>
      </c>
      <c r="GM404" s="223">
        <f t="shared" ca="1" si="785"/>
        <v>2.0699426578691393E-3</v>
      </c>
      <c r="GN404" s="223">
        <f t="shared" ca="1" si="786"/>
        <v>5.6464043375468835E-4</v>
      </c>
      <c r="GO404" s="223">
        <f t="shared" ca="1" si="787"/>
        <v>-1.5133221597540538E-3</v>
      </c>
      <c r="GP404" s="223">
        <f t="shared" ca="1" si="788"/>
        <v>-2.0564679473628078E-3</v>
      </c>
      <c r="GQ404" s="223">
        <f t="shared" ca="1" si="789"/>
        <v>-5.139365075131501E-4</v>
      </c>
      <c r="GR404" s="223">
        <f t="shared" ca="1" si="790"/>
        <v>1.549831196414535E-3</v>
      </c>
      <c r="GS404" s="223">
        <f t="shared" ca="1" si="791"/>
        <v>2.0417544974612734E-3</v>
      </c>
      <c r="GT404" s="223">
        <f t="shared" ca="1" si="792"/>
        <v>4.6292300513686919E-4</v>
      </c>
      <c r="GU404" s="223">
        <f t="shared" ca="1" si="793"/>
        <v>-1.5854066727142167E-3</v>
      </c>
      <c r="GV404" s="223">
        <f t="shared" ca="1" si="794"/>
        <v>-2.025811170996586E-3</v>
      </c>
      <c r="GW404" s="223">
        <f t="shared" ca="1" si="795"/>
        <v>-4.1163065525204074E-4</v>
      </c>
      <c r="GX404" s="223">
        <f t="shared" ca="1" si="796"/>
        <v>1.6200271593164288E-3</v>
      </c>
      <c r="GY404" s="223">
        <f t="shared" ca="1" si="797"/>
        <v>2.0086475716324693E-3</v>
      </c>
      <c r="GZ404" s="223">
        <f t="shared" ca="1" si="798"/>
        <v>3.6009035445234993E-4</v>
      </c>
      <c r="HA404" s="223">
        <f t="shared" ca="1" si="799"/>
        <v>-1.6536718021345855E-3</v>
      </c>
      <c r="HB404" s="223">
        <f t="shared" ca="1" si="800"/>
        <v>-1.9902740380793515E-3</v>
      </c>
      <c r="HC404" s="223">
        <f t="shared" ca="1" si="801"/>
        <v>-3.0833314868778262E-4</v>
      </c>
      <c r="HD404" s="223">
        <f t="shared" ca="1" si="802"/>
        <v>1.6863203348938701E-3</v>
      </c>
      <c r="HE404" s="223">
        <f t="shared" ca="1" si="803"/>
        <v>1.9707016378668341E-3</v>
      </c>
      <c r="HF404" s="223">
        <f t="shared" ca="1" si="804"/>
        <v>2.5639021456376465E-4</v>
      </c>
      <c r="HG404" s="223">
        <f t="shared" ca="1" si="805"/>
        <v>-1.7179530913390309E-3</v>
      </c>
      <c r="HH404" s="223">
        <f t="shared" ca="1" si="806"/>
        <v>-1.9499421606769454E-3</v>
      </c>
      <c r="HI404" s="223">
        <f t="shared" ca="1" si="807"/>
        <v>-2.0429284056160146E-4</v>
      </c>
      <c r="HJ404" s="223">
        <f t="shared" ca="1" si="808"/>
        <v>1.7485510170803724E-3</v>
      </c>
      <c r="HK404" s="223">
        <f t="shared" ca="1" si="809"/>
        <v>1.928008111242524E-3</v>
      </c>
      <c r="HL404" s="223">
        <f t="shared" ca="1" si="810"/>
        <v>1.520724081912248E-4</v>
      </c>
      <c r="HM404" s="223">
        <f t="shared" ca="1" si="811"/>
        <v>-1.7780956810715582E-3</v>
      </c>
      <c r="HN404" s="223">
        <f t="shared" ca="1" si="812"/>
        <v>-1.9049127018147319E-3</v>
      </c>
      <c r="HO404" s="223">
        <f t="shared" ca="1" si="813"/>
        <v>-9.9760373088507632E-5</v>
      </c>
      <c r="HP404" s="223">
        <f t="shared" ca="1" si="814"/>
        <v>1.8065692867117132E-3</v>
      </c>
      <c r="HQ404" s="223">
        <f t="shared" ca="1" si="815"/>
        <v>1.8806698442046397E-3</v>
      </c>
      <c r="HR404" s="223">
        <f t="shared" ca="1" si="816"/>
        <v>4.7388246067322322E-5</v>
      </c>
      <c r="HS404" s="223">
        <f t="shared" ca="1" si="817"/>
        <v>-1.8339546825655632E-3</v>
      </c>
      <c r="HT404" s="223">
        <f t="shared" ca="1" si="818"/>
        <v>-1.8552941414031736E-3</v>
      </c>
      <c r="HU404" s="223">
        <f t="shared" ca="1" si="819"/>
        <v>5.0124258612724466E-6</v>
      </c>
      <c r="HV404" s="223">
        <f t="shared" ca="1" si="820"/>
        <v>1.8602353726946174E-3</v>
      </c>
      <c r="HW404" s="223">
        <f t="shared" ca="1" si="821"/>
        <v>1.8288008787848413E-3</v>
      </c>
      <c r="HX404" s="223">
        <f t="shared" ca="1" si="822"/>
        <v>-5.7410078492015873E-5</v>
      </c>
      <c r="HY404" s="223">
        <f t="shared" ca="1" si="823"/>
        <v>-1.8853955265938408E-3</v>
      </c>
      <c r="HZ404" s="223">
        <f t="shared" ca="1" si="824"/>
        <v>-1.8012060149004308E-3</v>
      </c>
      <c r="IA404" s="223">
        <f t="shared" ca="1" si="825"/>
        <v>1.0977314943817675E-4</v>
      </c>
      <c r="IB404" s="223">
        <f t="shared" ca="1" si="826"/>
        <v>1.909419988727323E-3</v>
      </c>
      <c r="IC404" s="223">
        <f t="shared" ca="1" si="827"/>
        <v>1.7725261718640431E-3</v>
      </c>
      <c r="ID404" s="223">
        <f t="shared" ca="1" si="828"/>
        <v>-1.6207009714379848E-4</v>
      </c>
      <c r="IE404" s="223">
        <f t="shared" ca="1" si="829"/>
        <v>-9.2360480225720258E-4</v>
      </c>
      <c r="IF404" s="223">
        <f t="shared" ca="1" si="830"/>
        <v>-1.7427786253407468E-3</v>
      </c>
      <c r="IG404" s="223">
        <f t="shared" ca="1" si="831"/>
        <v>2.1426941988309206E-4</v>
      </c>
      <c r="IH404" s="223">
        <f t="shared" ca="1" si="832"/>
        <v>1.9540046447617193E-3</v>
      </c>
      <c r="II404" s="223">
        <f t="shared" ca="1" si="833"/>
        <v>1.7119812941402347E-3</v>
      </c>
      <c r="IJ404" s="223">
        <f t="shared" ca="1" si="834"/>
        <v>-2.6633967473583739E-4</v>
      </c>
      <c r="IK404" s="223">
        <f t="shared" ca="1" si="835"/>
        <v>-1.9745379825329918E-3</v>
      </c>
      <c r="IL404" s="223">
        <f t="shared" ca="1" si="836"/>
        <v>-1.6801527294232736E-3</v>
      </c>
      <c r="IM404" s="223">
        <f t="shared" ca="1" si="837"/>
        <v>3.1824949652766414E-4</v>
      </c>
      <c r="IN404" s="223">
        <f t="shared" ca="1" si="838"/>
        <v>1.9938819324563165E-3</v>
      </c>
      <c r="IO404" s="223">
        <f t="shared" ca="1" si="839"/>
        <v>1.6473121035270283E-3</v>
      </c>
      <c r="IP404" s="223">
        <f t="shared" ca="1" si="840"/>
        <v>-3.6996761672283785E-4</v>
      </c>
      <c r="IQ404" s="223">
        <f t="shared" ca="1" si="841"/>
        <v>-2.0120248424595763E-3</v>
      </c>
      <c r="IR404" s="223">
        <f t="shared" ca="1" si="842"/>
        <v>-1.6134791984165845E-3</v>
      </c>
      <c r="IS404" s="223">
        <f t="shared" ca="1" si="843"/>
        <v>4.2146288225973776E-4</v>
      </c>
      <c r="IT404" s="223">
        <f t="shared" ca="1" si="844"/>
        <v>2.0289557839321929E-3</v>
      </c>
      <c r="IU404" s="223">
        <f t="shared" ca="1" si="845"/>
        <v>1.5786743937688873E-3</v>
      </c>
      <c r="IV404" s="223">
        <f t="shared" ca="1" si="846"/>
        <v>-4.7270427431587666E-4</v>
      </c>
      <c r="IW404" s="223">
        <f t="shared" ca="1" si="847"/>
        <v>-2.0446645583081114E-3</v>
      </c>
      <c r="IX404" s="223">
        <f t="shared" ca="1" si="848"/>
        <v>-1.542918654696821E-3</v>
      </c>
      <c r="IY404" s="223">
        <f t="shared" ca="1" si="849"/>
        <v>5.2366092699271892E-4</v>
      </c>
      <c r="IZ404" s="223">
        <f t="shared" ca="1" si="850"/>
        <v>2.0591417032090049E-3</v>
      </c>
      <c r="JA404" s="223">
        <f t="shared" ca="1" si="851"/>
        <v>1.5062335191206098E-3</v>
      </c>
      <c r="JB404" s="223">
        <f t="shared" ca="1" si="852"/>
        <v>-5.7430214590808363E-4</v>
      </c>
    </row>
    <row r="405" spans="2:262">
      <c r="B405" s="230">
        <v>44</v>
      </c>
      <c r="C405" s="229">
        <f t="shared" si="853"/>
        <v>8.5937500000000044E-4</v>
      </c>
      <c r="D405" s="226">
        <f t="shared" ca="1" si="597"/>
        <v>24.329812943950241</v>
      </c>
      <c r="E405" s="225">
        <f ca="1">AX361</f>
        <v>0.32981294395024086</v>
      </c>
      <c r="F405" s="224">
        <v>44</v>
      </c>
      <c r="G405" s="223">
        <f t="shared" ca="1" si="854"/>
        <v>-6.5220087613462451E-4</v>
      </c>
      <c r="H405" s="223">
        <f t="shared" ca="1" si="598"/>
        <v>-4.6175420766745537E-4</v>
      </c>
      <c r="I405" s="223">
        <f t="shared" ca="1" si="599"/>
        <v>2.1686202271439938E-4</v>
      </c>
      <c r="J405" s="223">
        <f t="shared" ca="1" si="600"/>
        <v>6.6621030736556191E-4</v>
      </c>
      <c r="K405" s="223">
        <f t="shared" ca="1" si="601"/>
        <v>4.1123670714954242E-4</v>
      </c>
      <c r="L405" s="223">
        <f t="shared" ca="1" si="602"/>
        <v>-2.7849902373883639E-4</v>
      </c>
      <c r="M405" s="223">
        <f t="shared" ca="1" si="603"/>
        <v>-6.7380376914896961E-4</v>
      </c>
      <c r="N405" s="223">
        <f t="shared" ca="1" si="604"/>
        <v>-3.5675877233692785E-4</v>
      </c>
      <c r="O405" s="223">
        <f t="shared" ca="1" si="605"/>
        <v>3.3745392692161578E-4</v>
      </c>
      <c r="P405" s="223">
        <f t="shared" ca="1" si="606"/>
        <v>6.7490813229686476E-4</v>
      </c>
      <c r="Q405" s="223">
        <f t="shared" ca="1" si="607"/>
        <v>2.9884505552252587E-4</v>
      </c>
      <c r="R405" s="223">
        <f t="shared" ca="1" si="608"/>
        <v>-3.9315896431705904E-4</v>
      </c>
      <c r="S405" s="223">
        <f t="shared" ca="1" si="609"/>
        <v>-6.69512761188427E-4</v>
      </c>
      <c r="T405" s="223">
        <f t="shared" ca="1" si="610"/>
        <v>-2.380532974581169E-4</v>
      </c>
      <c r="U405" s="223">
        <f t="shared" ca="1" si="611"/>
        <v>4.4507766596357714E-4</v>
      </c>
      <c r="V405" s="223">
        <f t="shared" ca="1" si="612"/>
        <v>6.5766961619684035E-4</v>
      </c>
      <c r="W405" s="223">
        <f t="shared" ca="1" si="613"/>
        <v>1.7496895600601674E-4</v>
      </c>
      <c r="X405" s="223">
        <f t="shared" ca="1" si="614"/>
        <v>-4.9271002638266465E-4</v>
      </c>
      <c r="Y405" s="223">
        <f t="shared" ca="1" si="615"/>
        <v>-6.3949275328249549E-4</v>
      </c>
      <c r="Z405" s="223">
        <f t="shared" ca="1" si="616"/>
        <v>-1.101995678598179E-4</v>
      </c>
      <c r="AA405" s="223">
        <f t="shared" ca="1" si="617"/>
        <v>5.3559731990498907E-4</v>
      </c>
      <c r="AB405" s="223">
        <f t="shared" ca="1" si="618"/>
        <v>6.1515722557174159E-4</v>
      </c>
      <c r="AC405" s="223">
        <f t="shared" ca="1" si="619"/>
        <v>4.4368897633917425E-5</v>
      </c>
      <c r="AD405" s="223">
        <f t="shared" ca="1" si="620"/>
        <v>-5.7332651844935081E-4</v>
      </c>
      <c r="AE405" s="223">
        <f t="shared" ca="1" si="621"/>
        <v>-5.8489739749958579E-4</v>
      </c>
      <c r="AF405" s="223">
        <f t="shared" ca="1" si="622"/>
        <v>2.188906933070427E-5</v>
      </c>
      <c r="AG405" s="223">
        <f t="shared" ca="1" si="623"/>
        <v>6.0553426920888979E-4</v>
      </c>
      <c r="AH405" s="223">
        <f t="shared" ca="1" si="624"/>
        <v>5.4900468775206761E-4</v>
      </c>
      <c r="AI405" s="223">
        <f t="shared" ca="1" si="625"/>
        <v>-8.7936232591888844E-5</v>
      </c>
      <c r="AJ405" s="223">
        <f t="shared" ca="1" si="626"/>
        <v>-6.3191039393724433E-4</v>
      </c>
      <c r="AK405" s="223">
        <f t="shared" ca="1" si="627"/>
        <v>-5.0782476274500662E-4</v>
      </c>
      <c r="AL405" s="223">
        <f t="shared" ca="1" si="628"/>
        <v>1.5313652186237897E-4</v>
      </c>
      <c r="AM405" s="223">
        <f t="shared" ca="1" si="629"/>
        <v>6.5220087613462364E-4</v>
      </c>
      <c r="AN405" s="223">
        <f t="shared" ca="1" si="630"/>
        <v>4.6175420766745781E-4</v>
      </c>
      <c r="AO405" s="223">
        <f t="shared" ca="1" si="631"/>
        <v>-2.1686202271439624E-4</v>
      </c>
      <c r="AP405" s="223">
        <f t="shared" ca="1" si="632"/>
        <v>-6.6621030736556137E-4</v>
      </c>
      <c r="AQ405" s="223">
        <f t="shared" ca="1" si="633"/>
        <v>-4.1123670714954502E-4</v>
      </c>
      <c r="AR405" s="223">
        <f t="shared" ca="1" si="634"/>
        <v>2.7849902373883336E-4</v>
      </c>
      <c r="AS405" s="223">
        <f t="shared" ca="1" si="635"/>
        <v>6.7380376914896929E-4</v>
      </c>
      <c r="AT405" s="223">
        <f t="shared" ca="1" si="636"/>
        <v>3.5675877233693073E-4</v>
      </c>
      <c r="AU405" s="223">
        <f t="shared" ca="1" si="637"/>
        <v>-3.3745392692161296E-4</v>
      </c>
      <c r="AV405" s="223">
        <f t="shared" ca="1" si="638"/>
        <v>-6.7490813229686487E-4</v>
      </c>
      <c r="AW405" s="223">
        <f t="shared" ca="1" si="639"/>
        <v>-2.9884505552252885E-4</v>
      </c>
      <c r="AX405" s="223">
        <f t="shared" ca="1" si="640"/>
        <v>3.9315896431705639E-4</v>
      </c>
      <c r="AY405" s="223">
        <f t="shared" ca="1" si="641"/>
        <v>6.6951276118842743E-4</v>
      </c>
      <c r="AZ405" s="223">
        <f t="shared" ca="1" si="642"/>
        <v>2.3805329745812002E-4</v>
      </c>
      <c r="BA405" s="223">
        <f t="shared" ca="1" si="643"/>
        <v>-4.4507766596357465E-4</v>
      </c>
      <c r="BB405" s="223">
        <f t="shared" ca="1" si="644"/>
        <v>-6.5766961619684111E-4</v>
      </c>
      <c r="BC405" s="223">
        <f t="shared" ca="1" si="645"/>
        <v>-1.7496895600601991E-4</v>
      </c>
      <c r="BD405" s="223">
        <f t="shared" ca="1" si="646"/>
        <v>4.9271002638266238E-4</v>
      </c>
      <c r="BE405" s="223">
        <f t="shared" ca="1" si="647"/>
        <v>6.3949275328249668E-4</v>
      </c>
      <c r="BF405" s="223">
        <f t="shared" ca="1" si="648"/>
        <v>1.1019956785982118E-4</v>
      </c>
      <c r="BG405" s="223">
        <f t="shared" ca="1" si="649"/>
        <v>-5.3559731990498701E-4</v>
      </c>
      <c r="BH405" s="223">
        <f t="shared" ca="1" si="650"/>
        <v>-6.15157225571743E-4</v>
      </c>
      <c r="BI405" s="223">
        <f t="shared" ca="1" si="651"/>
        <v>-4.4368897633920786E-5</v>
      </c>
      <c r="BJ405" s="223">
        <f t="shared" ca="1" si="652"/>
        <v>5.7332651844934908E-4</v>
      </c>
      <c r="BK405" s="223">
        <f t="shared" ca="1" si="653"/>
        <v>5.8489739749958752E-4</v>
      </c>
      <c r="BL405" s="223">
        <f t="shared" ca="1" si="654"/>
        <v>-2.1889069330700964E-5</v>
      </c>
      <c r="BM405" s="223">
        <f t="shared" ca="1" si="655"/>
        <v>-6.0553426920888838E-4</v>
      </c>
      <c r="BN405" s="223">
        <f t="shared" ca="1" si="656"/>
        <v>-5.4900468775206945E-4</v>
      </c>
      <c r="BO405" s="223">
        <f t="shared" ca="1" si="657"/>
        <v>8.793623259188555E-5</v>
      </c>
      <c r="BP405" s="223">
        <f t="shared" ca="1" si="658"/>
        <v>6.3191039393724314E-4</v>
      </c>
      <c r="BQ405" s="223">
        <f t="shared" ca="1" si="659"/>
        <v>5.0782476274500879E-4</v>
      </c>
      <c r="BR405" s="223">
        <f t="shared" ca="1" si="660"/>
        <v>-1.5313652186237575E-4</v>
      </c>
      <c r="BS405" s="223">
        <f t="shared" ca="1" si="661"/>
        <v>-6.5220087613462277E-4</v>
      </c>
      <c r="BT405" s="223">
        <f t="shared" ca="1" si="662"/>
        <v>-4.6175420766746014E-4</v>
      </c>
      <c r="BU405" s="223">
        <f t="shared" ca="1" si="663"/>
        <v>2.168620227143931E-4</v>
      </c>
      <c r="BV405" s="223">
        <f t="shared" ca="1" si="664"/>
        <v>6.6621030736556083E-4</v>
      </c>
      <c r="BW405" s="223">
        <f t="shared" ca="1" si="665"/>
        <v>4.1123670714954757E-4</v>
      </c>
      <c r="BX405" s="223">
        <f t="shared" ca="1" si="666"/>
        <v>-2.7849902373883038E-4</v>
      </c>
      <c r="BY405" s="223">
        <f t="shared" ca="1" si="667"/>
        <v>-6.7380376914896907E-4</v>
      </c>
      <c r="BZ405" s="223">
        <f t="shared" ca="1" si="668"/>
        <v>-3.5675877233693355E-4</v>
      </c>
      <c r="CA405" s="223">
        <f t="shared" ca="1" si="669"/>
        <v>3.3745392692161003E-4</v>
      </c>
      <c r="CB405" s="223">
        <f t="shared" ca="1" si="670"/>
        <v>6.7490813229686487E-4</v>
      </c>
      <c r="CC405" s="223">
        <f t="shared" ca="1" si="671"/>
        <v>2.9884505552253183E-4</v>
      </c>
      <c r="CD405" s="223">
        <f t="shared" ca="1" si="672"/>
        <v>-3.9315896431705368E-4</v>
      </c>
      <c r="CE405" s="223">
        <f t="shared" ca="1" si="673"/>
        <v>-6.6951276118842776E-4</v>
      </c>
      <c r="CF405" s="223">
        <f t="shared" ca="1" si="674"/>
        <v>-2.3805329745812316E-4</v>
      </c>
      <c r="CG405" s="223">
        <f t="shared" ca="1" si="675"/>
        <v>4.4507766596357215E-4</v>
      </c>
      <c r="CH405" s="223">
        <f t="shared" ca="1" si="676"/>
        <v>6.5766961619684186E-4</v>
      </c>
      <c r="CI405" s="223">
        <f t="shared" ca="1" si="677"/>
        <v>1.7496895600602313E-4</v>
      </c>
      <c r="CJ405" s="223">
        <f t="shared" ca="1" si="678"/>
        <v>-4.927100263826601E-4</v>
      </c>
      <c r="CK405" s="223">
        <f t="shared" ca="1" si="679"/>
        <v>-6.3949275328249765E-4</v>
      </c>
      <c r="CL405" s="223">
        <f t="shared" ca="1" si="680"/>
        <v>-1.1019956785982444E-4</v>
      </c>
      <c r="CM405" s="223">
        <f t="shared" ca="1" si="681"/>
        <v>5.3559731990498495E-4</v>
      </c>
      <c r="CN405" s="223">
        <f t="shared" ca="1" si="682"/>
        <v>6.151572255717443E-4</v>
      </c>
      <c r="CO405" s="223">
        <f t="shared" ca="1" si="683"/>
        <v>4.4368897633924038E-5</v>
      </c>
      <c r="CP405" s="223">
        <f t="shared" ca="1" si="684"/>
        <v>-5.7332651844934734E-4</v>
      </c>
      <c r="CQ405" s="223">
        <f t="shared" ca="1" si="685"/>
        <v>-5.8489739749958904E-4</v>
      </c>
      <c r="CR405" s="223">
        <f t="shared" ca="1" si="686"/>
        <v>2.188906933069763E-5</v>
      </c>
      <c r="CS405" s="223">
        <f t="shared" ca="1" si="687"/>
        <v>6.0553426920888687E-4</v>
      </c>
      <c r="CT405" s="223">
        <f t="shared" ca="1" si="688"/>
        <v>5.4900468775207151E-4</v>
      </c>
      <c r="CU405" s="223">
        <f t="shared" ca="1" si="689"/>
        <v>-8.7936232591882271E-5</v>
      </c>
      <c r="CV405" s="223">
        <f t="shared" ca="1" si="690"/>
        <v>-6.3191039393724205E-4</v>
      </c>
      <c r="CW405" s="223">
        <f t="shared" ca="1" si="691"/>
        <v>-5.0782476274501096E-4</v>
      </c>
      <c r="CX405" s="223">
        <f t="shared" ca="1" si="692"/>
        <v>1.5313652186237252E-4</v>
      </c>
      <c r="CY405" s="223">
        <f t="shared" ca="1" si="693"/>
        <v>6.5220087613462191E-4</v>
      </c>
      <c r="CZ405" s="223">
        <f t="shared" ca="1" si="694"/>
        <v>4.6175420766746264E-4</v>
      </c>
      <c r="DA405" s="223">
        <f t="shared" ca="1" si="695"/>
        <v>-2.1686202271438995E-4</v>
      </c>
      <c r="DB405" s="223">
        <f t="shared" ca="1" si="696"/>
        <v>-6.6621030736556028E-4</v>
      </c>
      <c r="DC405" s="223">
        <f t="shared" ca="1" si="697"/>
        <v>-4.1123670714955022E-4</v>
      </c>
      <c r="DD405" s="223">
        <f t="shared" ca="1" si="698"/>
        <v>2.784990237388274E-4</v>
      </c>
      <c r="DE405" s="223">
        <f t="shared" ca="1" si="699"/>
        <v>6.7380376914896896E-4</v>
      </c>
      <c r="DF405" s="223">
        <f t="shared" ca="1" si="700"/>
        <v>3.5675877233693636E-4</v>
      </c>
      <c r="DG405" s="223">
        <f t="shared" ca="1" si="701"/>
        <v>-3.3745392692160721E-4</v>
      </c>
      <c r="DH405" s="223">
        <f t="shared" ca="1" si="702"/>
        <v>-6.7490813229686508E-4</v>
      </c>
      <c r="DI405" s="223">
        <f t="shared" ca="1" si="703"/>
        <v>-2.9884505552253476E-4</v>
      </c>
      <c r="DJ405" s="223">
        <f t="shared" ca="1" si="704"/>
        <v>3.9315896431705102E-4</v>
      </c>
      <c r="DK405" s="223">
        <f t="shared" ca="1" si="705"/>
        <v>6.695127611884283E-4</v>
      </c>
      <c r="DL405" s="223">
        <f t="shared" ca="1" si="706"/>
        <v>2.3805329745812628E-4</v>
      </c>
      <c r="DM405" s="223">
        <f t="shared" ca="1" si="707"/>
        <v>-4.4507766596356966E-4</v>
      </c>
      <c r="DN405" s="223">
        <f t="shared" ca="1" si="708"/>
        <v>-6.5766961619684262E-4</v>
      </c>
      <c r="DO405" s="223">
        <f t="shared" ca="1" si="709"/>
        <v>-1.7496895600602636E-4</v>
      </c>
      <c r="DP405" s="223">
        <f t="shared" ca="1" si="710"/>
        <v>4.9271002638265793E-4</v>
      </c>
      <c r="DQ405" s="223">
        <f t="shared" ca="1" si="711"/>
        <v>6.3949275328249874E-4</v>
      </c>
      <c r="DR405" s="223">
        <f t="shared" ca="1" si="712"/>
        <v>1.1019956785982766E-4</v>
      </c>
      <c r="DS405" s="223">
        <f t="shared" ca="1" si="713"/>
        <v>-5.35597319904983E-4</v>
      </c>
      <c r="DT405" s="223">
        <f t="shared" ca="1" si="714"/>
        <v>-6.1515722557174571E-4</v>
      </c>
      <c r="DU405" s="223">
        <f t="shared" ca="1" si="715"/>
        <v>-4.4368897633927345E-5</v>
      </c>
      <c r="DV405" s="223">
        <f t="shared" ca="1" si="716"/>
        <v>5.7332651844934561E-4</v>
      </c>
      <c r="DW405" s="223">
        <f t="shared" ca="1" si="717"/>
        <v>5.8489739749959077E-4</v>
      </c>
      <c r="DX405" s="223">
        <f t="shared" ca="1" si="718"/>
        <v>-2.188906933069435E-5</v>
      </c>
      <c r="DY405" s="223">
        <f t="shared" ca="1" si="719"/>
        <v>-6.0553426920888535E-4</v>
      </c>
      <c r="DZ405" s="223">
        <f t="shared" ca="1" si="720"/>
        <v>-5.4900468775207335E-4</v>
      </c>
      <c r="EA405" s="223">
        <f t="shared" ca="1" si="721"/>
        <v>8.7936232591878977E-5</v>
      </c>
      <c r="EB405" s="223">
        <f t="shared" ca="1" si="722"/>
        <v>6.3191039393724075E-4</v>
      </c>
      <c r="EC405" s="223">
        <f t="shared" ca="1" si="723"/>
        <v>5.0782476274501313E-4</v>
      </c>
      <c r="ED405" s="223">
        <f t="shared" ca="1" si="724"/>
        <v>-1.531365218623693E-4</v>
      </c>
      <c r="EE405" s="223">
        <f t="shared" ca="1" si="725"/>
        <v>-6.5220087613462115E-4</v>
      </c>
      <c r="EF405" s="223">
        <f t="shared" ca="1" si="726"/>
        <v>-4.6175420766746502E-4</v>
      </c>
      <c r="EG405" s="223">
        <f t="shared" ca="1" si="727"/>
        <v>2.1686202271438683E-4</v>
      </c>
      <c r="EH405" s="223">
        <f t="shared" ca="1" si="728"/>
        <v>6.6621030736555974E-4</v>
      </c>
      <c r="EI405" s="223">
        <f t="shared" ca="1" si="729"/>
        <v>4.1123670714955288E-4</v>
      </c>
      <c r="EJ405" s="223">
        <f t="shared" ca="1" si="730"/>
        <v>-2.7849902373882436E-4</v>
      </c>
      <c r="EK405" s="223">
        <f t="shared" ca="1" si="731"/>
        <v>-6.7380376914896864E-4</v>
      </c>
      <c r="EL405" s="223">
        <f t="shared" ca="1" si="732"/>
        <v>-3.5675877233693913E-4</v>
      </c>
      <c r="EM405" s="223">
        <f t="shared" ca="1" si="733"/>
        <v>3.3745392692160434E-4</v>
      </c>
      <c r="EN405" s="223">
        <f t="shared" ca="1" si="734"/>
        <v>6.7490813229686519E-4</v>
      </c>
      <c r="EO405" s="223">
        <f t="shared" ca="1" si="735"/>
        <v>2.9884505552253774E-4</v>
      </c>
      <c r="EP405" s="223">
        <f t="shared" ca="1" si="736"/>
        <v>-3.9315896431704831E-4</v>
      </c>
      <c r="EQ405" s="223">
        <f t="shared" ca="1" si="737"/>
        <v>-6.6951276118842873E-4</v>
      </c>
      <c r="ER405" s="223">
        <f t="shared" ca="1" si="738"/>
        <v>-2.3805329745812931E-4</v>
      </c>
      <c r="ES405" s="223">
        <f t="shared" ca="1" si="739"/>
        <v>4.4507766596356716E-4</v>
      </c>
      <c r="ET405" s="223">
        <f t="shared" ca="1" si="740"/>
        <v>6.5766961619684338E-4</v>
      </c>
      <c r="EU405" s="223">
        <f t="shared" ca="1" si="741"/>
        <v>1.7496895600602953E-4</v>
      </c>
      <c r="EV405" s="223">
        <f t="shared" ca="1" si="742"/>
        <v>-4.9271002638265565E-4</v>
      </c>
      <c r="EW405" s="223">
        <f t="shared" ca="1" si="743"/>
        <v>-6.3949275328249982E-4</v>
      </c>
      <c r="EX405" s="223">
        <f t="shared" ca="1" si="744"/>
        <v>-1.10199567859831E-4</v>
      </c>
      <c r="EY405" s="223">
        <f t="shared" ca="1" si="745"/>
        <v>5.3559731990498094E-4</v>
      </c>
      <c r="EZ405" s="223">
        <f t="shared" ca="1" si="746"/>
        <v>6.1515722557174712E-4</v>
      </c>
      <c r="FA405" s="223">
        <f t="shared" ca="1" si="747"/>
        <v>4.4368897633930625E-5</v>
      </c>
      <c r="FB405" s="223">
        <f t="shared" ca="1" si="748"/>
        <v>-5.7332651844934376E-4</v>
      </c>
      <c r="FC405" s="223">
        <f t="shared" ca="1" si="749"/>
        <v>-5.848973974995924E-4</v>
      </c>
      <c r="FD405" s="223">
        <f t="shared" ca="1" si="750"/>
        <v>2.1889069330691016E-5</v>
      </c>
      <c r="FE405" s="223">
        <f t="shared" ca="1" si="751"/>
        <v>6.0553426920888394E-4</v>
      </c>
      <c r="FF405" s="223">
        <f t="shared" ca="1" si="752"/>
        <v>5.4900468775207541E-4</v>
      </c>
      <c r="FG405" s="223">
        <f t="shared" ca="1" si="753"/>
        <v>-8.7936232591875684E-5</v>
      </c>
      <c r="FH405" s="223">
        <f t="shared" ca="1" si="754"/>
        <v>-6.3191039393723967E-4</v>
      </c>
      <c r="FI405" s="223">
        <f t="shared" ca="1" si="755"/>
        <v>-5.078247627450154E-4</v>
      </c>
      <c r="FJ405" s="223">
        <f t="shared" ca="1" si="756"/>
        <v>1.5313652186236607E-4</v>
      </c>
      <c r="FK405" s="223">
        <f t="shared" ca="1" si="757"/>
        <v>6.5220087613462028E-4</v>
      </c>
      <c r="FL405" s="223">
        <f t="shared" ca="1" si="758"/>
        <v>4.6175420766746746E-4</v>
      </c>
      <c r="FM405" s="223">
        <f t="shared" ca="1" si="759"/>
        <v>-2.1686202271438372E-4</v>
      </c>
      <c r="FN405" s="223">
        <f t="shared" ca="1" si="760"/>
        <v>-6.662103073655592E-4</v>
      </c>
      <c r="FO405" s="223">
        <f t="shared" ca="1" si="761"/>
        <v>-4.1123670714955554E-4</v>
      </c>
      <c r="FP405" s="223">
        <f t="shared" ca="1" si="762"/>
        <v>2.7849902373882132E-4</v>
      </c>
      <c r="FQ405" s="223">
        <f t="shared" ca="1" si="763"/>
        <v>6.7380376914896842E-4</v>
      </c>
      <c r="FR405" s="223">
        <f t="shared" ca="1" si="764"/>
        <v>3.5675877233694189E-4</v>
      </c>
      <c r="FS405" s="223">
        <f t="shared" ca="1" si="765"/>
        <v>-3.3745392692160147E-4</v>
      </c>
      <c r="FT405" s="223">
        <f t="shared" ca="1" si="766"/>
        <v>-6.7490813229686519E-4</v>
      </c>
      <c r="FU405" s="223">
        <f t="shared" ca="1" si="767"/>
        <v>-2.9884505552254067E-4</v>
      </c>
      <c r="FV405" s="223">
        <f t="shared" ca="1" si="768"/>
        <v>3.931589643170456E-4</v>
      </c>
      <c r="FW405" s="223">
        <f t="shared" ca="1" si="769"/>
        <v>6.6951276118842917E-4</v>
      </c>
      <c r="FX405" s="223">
        <f t="shared" ca="1" si="770"/>
        <v>2.3805329745813243E-4</v>
      </c>
      <c r="FY405" s="223">
        <f t="shared" ca="1" si="771"/>
        <v>-4.4507766596356467E-4</v>
      </c>
      <c r="FZ405" s="223">
        <f t="shared" ca="1" si="772"/>
        <v>-6.5766961619684414E-4</v>
      </c>
      <c r="GA405" s="223">
        <f t="shared" ca="1" si="773"/>
        <v>-1.7496895600603276E-4</v>
      </c>
      <c r="GB405" s="223">
        <f t="shared" ca="1" si="774"/>
        <v>4.9271002638265338E-4</v>
      </c>
      <c r="GC405" s="223">
        <f t="shared" ca="1" si="775"/>
        <v>6.3949275328250091E-4</v>
      </c>
      <c r="GD405" s="223">
        <f t="shared" ca="1" si="776"/>
        <v>1.1019956785983425E-4</v>
      </c>
      <c r="GE405" s="223">
        <f t="shared" ca="1" si="777"/>
        <v>-5.3559731990497888E-4</v>
      </c>
      <c r="GF405" s="223">
        <f t="shared" ca="1" si="778"/>
        <v>-6.1515722557174842E-4</v>
      </c>
      <c r="GG405" s="223">
        <f t="shared" ca="1" si="779"/>
        <v>-4.4368897633933986E-5</v>
      </c>
      <c r="GH405" s="223">
        <f t="shared" ca="1" si="780"/>
        <v>5.7332651844934203E-4</v>
      </c>
      <c r="GI405" s="223">
        <f t="shared" ca="1" si="781"/>
        <v>5.8489739749959403E-4</v>
      </c>
      <c r="GJ405" s="223">
        <f t="shared" ca="1" si="782"/>
        <v>-2.1889069330687736E-5</v>
      </c>
      <c r="GK405" s="223">
        <f t="shared" ca="1" si="783"/>
        <v>-6.0553426920888253E-4</v>
      </c>
      <c r="GL405" s="223">
        <f t="shared" ca="1" si="784"/>
        <v>-5.4900468775207726E-4</v>
      </c>
      <c r="GM405" s="223">
        <f t="shared" ca="1" si="785"/>
        <v>8.7936232591872432E-5</v>
      </c>
      <c r="GN405" s="223">
        <f t="shared" ca="1" si="786"/>
        <v>6.3191039393723847E-4</v>
      </c>
      <c r="GO405" s="223">
        <f t="shared" ca="1" si="787"/>
        <v>5.0782476274501757E-4</v>
      </c>
      <c r="GP405" s="223">
        <f t="shared" ca="1" si="788"/>
        <v>-1.5313652186236287E-4</v>
      </c>
      <c r="GQ405" s="223">
        <f t="shared" ca="1" si="789"/>
        <v>-6.5220087613461941E-4</v>
      </c>
      <c r="GR405" s="223">
        <f t="shared" ca="1" si="790"/>
        <v>-4.6175420766746979E-4</v>
      </c>
      <c r="GS405" s="223">
        <f t="shared" ca="1" si="791"/>
        <v>2.1686202271438055E-4</v>
      </c>
      <c r="GT405" s="223">
        <f t="shared" ca="1" si="792"/>
        <v>6.6621030736555877E-4</v>
      </c>
      <c r="GU405" s="223">
        <f t="shared" ca="1" si="793"/>
        <v>4.1123670714955814E-4</v>
      </c>
      <c r="GV405" s="223">
        <f t="shared" ca="1" si="794"/>
        <v>-2.7849902373881829E-4</v>
      </c>
      <c r="GW405" s="223">
        <f t="shared" ca="1" si="795"/>
        <v>-6.738037691489682E-4</v>
      </c>
      <c r="GX405" s="223">
        <f t="shared" ca="1" si="796"/>
        <v>-3.5675877233694482E-4</v>
      </c>
      <c r="GY405" s="223">
        <f t="shared" ca="1" si="797"/>
        <v>3.374539269215986E-4</v>
      </c>
      <c r="GZ405" s="223">
        <f t="shared" ca="1" si="798"/>
        <v>6.7490813229686541E-4</v>
      </c>
      <c r="HA405" s="223">
        <f t="shared" ca="1" si="799"/>
        <v>2.9884505552254376E-4</v>
      </c>
      <c r="HB405" s="223">
        <f t="shared" ca="1" si="800"/>
        <v>-3.9315896431704289E-4</v>
      </c>
      <c r="HC405" s="223">
        <f t="shared" ca="1" si="801"/>
        <v>-6.695127611884296E-4</v>
      </c>
      <c r="HD405" s="223">
        <f t="shared" ca="1" si="802"/>
        <v>-2.3805329745813555E-4</v>
      </c>
      <c r="HE405" s="223">
        <f t="shared" ca="1" si="803"/>
        <v>4.4507766596356223E-4</v>
      </c>
      <c r="HF405" s="223">
        <f t="shared" ca="1" si="804"/>
        <v>6.576696161968449E-4</v>
      </c>
      <c r="HG405" s="223">
        <f t="shared" ca="1" si="805"/>
        <v>1.7496895600603593E-4</v>
      </c>
      <c r="HH405" s="223">
        <f t="shared" ca="1" si="806"/>
        <v>-4.9271002638265121E-4</v>
      </c>
      <c r="HI405" s="223">
        <f t="shared" ca="1" si="807"/>
        <v>-6.3949275328250199E-4</v>
      </c>
      <c r="HJ405" s="223">
        <f t="shared" ca="1" si="808"/>
        <v>-1.1019956785983747E-4</v>
      </c>
      <c r="HK405" s="223">
        <f t="shared" ca="1" si="809"/>
        <v>5.3559731990497693E-4</v>
      </c>
      <c r="HL405" s="223">
        <f t="shared" ca="1" si="810"/>
        <v>6.1515722557174983E-4</v>
      </c>
      <c r="HM405" s="223">
        <f t="shared" ca="1" si="811"/>
        <v>4.4368897633937266E-5</v>
      </c>
      <c r="HN405" s="223">
        <f t="shared" ca="1" si="812"/>
        <v>-5.733265184493403E-4</v>
      </c>
      <c r="HO405" s="223">
        <f t="shared" ca="1" si="813"/>
        <v>-5.8489739749959576E-4</v>
      </c>
      <c r="HP405" s="223">
        <f t="shared" ca="1" si="814"/>
        <v>2.1889069330684429E-5</v>
      </c>
      <c r="HQ405" s="223">
        <f t="shared" ca="1" si="815"/>
        <v>6.0553426920888112E-4</v>
      </c>
      <c r="HR405" s="223">
        <f t="shared" ca="1" si="816"/>
        <v>5.490046877520791E-4</v>
      </c>
      <c r="HS405" s="223">
        <f t="shared" ca="1" si="817"/>
        <v>-8.7936232591869138E-5</v>
      </c>
      <c r="HT405" s="223">
        <f t="shared" ca="1" si="818"/>
        <v>-6.3191039393723728E-4</v>
      </c>
      <c r="HU405" s="223">
        <f t="shared" ca="1" si="819"/>
        <v>-5.0782476274501974E-4</v>
      </c>
      <c r="HV405" s="223">
        <f t="shared" ca="1" si="820"/>
        <v>1.5313652186235965E-4</v>
      </c>
      <c r="HW405" s="223">
        <f t="shared" ca="1" si="821"/>
        <v>6.5220087613461855E-4</v>
      </c>
      <c r="HX405" s="223">
        <f t="shared" ca="1" si="822"/>
        <v>4.6175420766747229E-4</v>
      </c>
      <c r="HY405" s="223">
        <f t="shared" ca="1" si="823"/>
        <v>-2.1686202271437743E-4</v>
      </c>
      <c r="HZ405" s="223">
        <f t="shared" ca="1" si="824"/>
        <v>-6.6621030736555811E-4</v>
      </c>
      <c r="IA405" s="223">
        <f t="shared" ca="1" si="825"/>
        <v>-4.112367071495608E-4</v>
      </c>
      <c r="IB405" s="223">
        <f t="shared" ca="1" si="826"/>
        <v>2.7849902373881525E-4</v>
      </c>
      <c r="IC405" s="223">
        <f t="shared" ca="1" si="827"/>
        <v>6.7380376914896799E-4</v>
      </c>
      <c r="ID405" s="223">
        <f t="shared" ca="1" si="828"/>
        <v>3.5675877233694759E-4</v>
      </c>
      <c r="IE405" s="223">
        <f t="shared" ca="1" si="829"/>
        <v>-7.2655533408367743E-4</v>
      </c>
      <c r="IF405" s="223">
        <f t="shared" ca="1" si="830"/>
        <v>-6.7490813229686552E-4</v>
      </c>
      <c r="IG405" s="223">
        <f t="shared" ca="1" si="831"/>
        <v>-2.9884505552254669E-4</v>
      </c>
      <c r="IH405" s="223">
        <f t="shared" ca="1" si="832"/>
        <v>3.9315896431704023E-4</v>
      </c>
      <c r="II405" s="223">
        <f t="shared" ca="1" si="833"/>
        <v>6.6951276118843003E-4</v>
      </c>
      <c r="IJ405" s="223">
        <f t="shared" ca="1" si="834"/>
        <v>2.3805329745813861E-4</v>
      </c>
      <c r="IK405" s="223">
        <f t="shared" ca="1" si="835"/>
        <v>-4.4507766596355968E-4</v>
      </c>
      <c r="IL405" s="223">
        <f t="shared" ca="1" si="836"/>
        <v>-6.5766961619684566E-4</v>
      </c>
      <c r="IM405" s="223">
        <f t="shared" ca="1" si="837"/>
        <v>-1.7496895600603913E-4</v>
      </c>
      <c r="IN405" s="223">
        <f t="shared" ca="1" si="838"/>
        <v>4.9271002638264882E-4</v>
      </c>
      <c r="IO405" s="223">
        <f t="shared" ca="1" si="839"/>
        <v>6.3949275328250297E-4</v>
      </c>
      <c r="IP405" s="223">
        <f t="shared" ca="1" si="840"/>
        <v>1.1019956785984081E-4</v>
      </c>
      <c r="IQ405" s="223">
        <f t="shared" ca="1" si="841"/>
        <v>-5.3559731990497498E-4</v>
      </c>
      <c r="IR405" s="223">
        <f t="shared" ca="1" si="842"/>
        <v>-6.1515722557175113E-4</v>
      </c>
      <c r="IS405" s="223">
        <f t="shared" ca="1" si="843"/>
        <v>-4.4368897633940599E-5</v>
      </c>
      <c r="IT405" s="223">
        <f t="shared" ca="1" si="844"/>
        <v>5.7332651844933856E-4</v>
      </c>
      <c r="IU405" s="223">
        <f t="shared" ca="1" si="845"/>
        <v>5.8489739749959739E-4</v>
      </c>
      <c r="IV405" s="223">
        <f t="shared" ca="1" si="846"/>
        <v>-2.1889069330681096E-5</v>
      </c>
      <c r="IW405" s="223">
        <f t="shared" ca="1" si="847"/>
        <v>-6.055342692088796E-4</v>
      </c>
      <c r="IX405" s="223">
        <f t="shared" ca="1" si="848"/>
        <v>-5.4900468775208105E-4</v>
      </c>
      <c r="IY405" s="223">
        <f t="shared" ca="1" si="849"/>
        <v>8.7936232591865845E-5</v>
      </c>
      <c r="IZ405" s="223">
        <f t="shared" ca="1" si="850"/>
        <v>6.3191039393723609E-4</v>
      </c>
      <c r="JA405" s="223">
        <f t="shared" ca="1" si="851"/>
        <v>5.0782476274502191E-4</v>
      </c>
      <c r="JB405" s="223">
        <f t="shared" ca="1" si="852"/>
        <v>-1.5313652186235642E-4</v>
      </c>
    </row>
    <row r="406" spans="2:262">
      <c r="B406" s="230">
        <v>45</v>
      </c>
      <c r="C406" s="229">
        <f t="shared" si="853"/>
        <v>8.7890625000000046E-4</v>
      </c>
      <c r="D406" s="226">
        <f t="shared" ca="1" si="597"/>
        <v>24.324428981686395</v>
      </c>
      <c r="E406" s="225">
        <f ca="1">AY361</f>
        <v>0.3244289816863945</v>
      </c>
      <c r="F406" s="224">
        <v>45</v>
      </c>
      <c r="G406" s="223">
        <f t="shared" ca="1" si="854"/>
        <v>9.4445235062069841E-4</v>
      </c>
      <c r="H406" s="223">
        <f t="shared" ca="1" si="598"/>
        <v>5.4694291523373398E-4</v>
      </c>
      <c r="I406" s="223">
        <f t="shared" ca="1" si="599"/>
        <v>-4.5262888789388684E-4</v>
      </c>
      <c r="J406" s="223">
        <f t="shared" ca="1" si="600"/>
        <v>-9.5395706748584641E-4</v>
      </c>
      <c r="K406" s="223">
        <f t="shared" ca="1" si="601"/>
        <v>-4.0519092319755496E-4</v>
      </c>
      <c r="L406" s="223">
        <f t="shared" ca="1" si="602"/>
        <v>5.8960020800018632E-4</v>
      </c>
      <c r="M406" s="223">
        <f t="shared" ca="1" si="603"/>
        <v>9.3537279016474718E-4</v>
      </c>
      <c r="N406" s="223">
        <f t="shared" ca="1" si="604"/>
        <v>2.5150819981723671E-4</v>
      </c>
      <c r="O406" s="223">
        <f t="shared" ca="1" si="605"/>
        <v>-7.0921091788701904E-4</v>
      </c>
      <c r="P406" s="223">
        <f t="shared" ca="1" si="606"/>
        <v>-8.8924672741072996E-4</v>
      </c>
      <c r="Q406" s="223">
        <f t="shared" ca="1" si="607"/>
        <v>-9.0419889117272485E-5</v>
      </c>
      <c r="R406" s="223">
        <f t="shared" ca="1" si="608"/>
        <v>8.0793911426425206E-4</v>
      </c>
      <c r="S406" s="223">
        <f t="shared" ca="1" si="609"/>
        <v>8.1693704800590351E-4</v>
      </c>
      <c r="T406" s="223">
        <f t="shared" ca="1" si="610"/>
        <v>-7.3330809468165217E-5</v>
      </c>
      <c r="U406" s="223">
        <f t="shared" ca="1" si="611"/>
        <v>-8.8287777350516412E-4</v>
      </c>
      <c r="V406" s="223">
        <f t="shared" ca="1" si="612"/>
        <v>-7.2057288986814569E-4</v>
      </c>
      <c r="W406" s="223">
        <f t="shared" ca="1" si="613"/>
        <v>2.3492230325180381E-4</v>
      </c>
      <c r="X406" s="223">
        <f t="shared" ca="1" si="614"/>
        <v>9.318203481292794E-4</v>
      </c>
      <c r="Y406" s="223">
        <f t="shared" ca="1" si="615"/>
        <v>6.0299166819144227E-4</v>
      </c>
      <c r="Z406" s="223">
        <f t="shared" ca="1" si="616"/>
        <v>-3.8959657671687085E-4</v>
      </c>
      <c r="AA406" s="223">
        <f t="shared" ca="1" si="617"/>
        <v>-9.533257379645536E-4</v>
      </c>
      <c r="AB406" s="223">
        <f t="shared" ca="1" si="618"/>
        <v>-4.6765552856353206E-4</v>
      </c>
      <c r="AC406" s="223">
        <f t="shared" ca="1" si="619"/>
        <v>5.3279928992899773E-4</v>
      </c>
      <c r="AD406" s="223">
        <f t="shared" ca="1" si="620"/>
        <v>9.467607229315466E-4</v>
      </c>
      <c r="AE406" s="223">
        <f t="shared" ca="1" si="621"/>
        <v>3.1854940507501986E-4</v>
      </c>
      <c r="AF406" s="223">
        <f t="shared" ca="1" si="622"/>
        <v>-6.6031387977861871E-4</v>
      </c>
      <c r="AG406" s="223">
        <f t="shared" ca="1" si="623"/>
        <v>-9.1231860802833478E-4</v>
      </c>
      <c r="AH406" s="223">
        <f t="shared" ca="1" si="624"/>
        <v>-1.6006368506989865E-4</v>
      </c>
      <c r="AI406" s="223">
        <f t="shared" ca="1" si="625"/>
        <v>7.6838571548094674E-4</v>
      </c>
      <c r="AJ406" s="223">
        <f t="shared" ca="1" si="626"/>
        <v>8.5101353151988807E-4</v>
      </c>
      <c r="AK406" s="223">
        <f t="shared" ca="1" si="627"/>
        <v>-3.1350645595049618E-6</v>
      </c>
      <c r="AL406" s="223">
        <f t="shared" ca="1" si="628"/>
        <v>-8.5383265261019538E-4</v>
      </c>
      <c r="AM406" s="223">
        <f t="shared" ca="1" si="629"/>
        <v>-7.6465060392567072E-4</v>
      </c>
      <c r="AN406" s="223">
        <f t="shared" ca="1" si="630"/>
        <v>1.6624150310575437E-4</v>
      </c>
      <c r="AO406" s="223">
        <f t="shared" ca="1" si="631"/>
        <v>9.1413873043599131E-4</v>
      </c>
      <c r="AP406" s="223">
        <f t="shared" ca="1" si="632"/>
        <v>6.5577275705444181E-4</v>
      </c>
      <c r="AQ406" s="223">
        <f t="shared" ca="1" si="633"/>
        <v>-3.2445300793495802E-4</v>
      </c>
      <c r="AR406" s="223">
        <f t="shared" ca="1" si="634"/>
        <v>-9.4752825367059158E-4</v>
      </c>
      <c r="AS406" s="223">
        <f t="shared" ca="1" si="635"/>
        <v>-5.2758586810132196E-4</v>
      </c>
      <c r="AT406" s="223">
        <f t="shared" ca="1" si="636"/>
        <v>4.7311108634255747E-4</v>
      </c>
      <c r="AU406" s="223">
        <f t="shared" ca="1" si="637"/>
        <v>9.5301807731095086E-4</v>
      </c>
      <c r="AV406" s="223">
        <f t="shared" ca="1" si="638"/>
        <v>3.8386436350674492E-4</v>
      </c>
      <c r="AW406" s="223">
        <f t="shared" ca="1" si="639"/>
        <v>-6.0783854354437355E-4</v>
      </c>
      <c r="AX406" s="223">
        <f t="shared" ca="1" si="640"/>
        <v>-9.3044655506335913E-4</v>
      </c>
      <c r="AY406" s="223">
        <f t="shared" ca="1" si="641"/>
        <v>-2.2884008204479247E-4</v>
      </c>
      <c r="AZ406" s="223">
        <f t="shared" ca="1" si="642"/>
        <v>7.2466836793049893E-4</v>
      </c>
      <c r="BA406" s="223">
        <f t="shared" ca="1" si="643"/>
        <v>8.804782989725265E-4</v>
      </c>
      <c r="BB406" s="223">
        <f t="shared" ca="1" si="644"/>
        <v>6.7077669535624989E-5</v>
      </c>
      <c r="BC406" s="223">
        <f t="shared" ca="1" si="645"/>
        <v>-8.2016053859243401E-4</v>
      </c>
      <c r="BD406" s="223">
        <f t="shared" ca="1" si="646"/>
        <v>-8.0458461010919332E-4</v>
      </c>
      <c r="BE406" s="223">
        <f t="shared" ca="1" si="647"/>
        <v>9.6659825850775458E-5</v>
      </c>
      <c r="BF406" s="223">
        <f t="shared" ca="1" si="648"/>
        <v>8.9150331575909626E-4</v>
      </c>
      <c r="BG406" s="223">
        <f t="shared" ca="1" si="649"/>
        <v>7.0500015652909644E-4</v>
      </c>
      <c r="BH406" s="223">
        <f t="shared" ca="1" si="650"/>
        <v>-2.5755120019158717E-4</v>
      </c>
      <c r="BI406" s="223">
        <f t="shared" ca="1" si="651"/>
        <v>-9.3659603167365842E-4</v>
      </c>
      <c r="BJ406" s="223">
        <f t="shared" ca="1" si="652"/>
        <v>-5.8465717410845187E-4</v>
      </c>
      <c r="BK406" s="223">
        <f t="shared" ca="1" si="653"/>
        <v>4.1085905278764293E-4</v>
      </c>
      <c r="BL406" s="223">
        <f t="shared" ca="1" si="654"/>
        <v>9.5411094415742432E-4</v>
      </c>
      <c r="BM406" s="223">
        <f t="shared" ca="1" si="655"/>
        <v>4.4709912769361605E-4</v>
      </c>
      <c r="BN406" s="223">
        <f t="shared" ca="1" si="656"/>
        <v>-5.5206927757794314E-4</v>
      </c>
      <c r="BO406" s="223">
        <f t="shared" ca="1" si="657"/>
        <v>-9.4353233160016808E-4</v>
      </c>
      <c r="BP406" s="223">
        <f t="shared" ca="1" si="658"/>
        <v>-2.9637637478779102E-4</v>
      </c>
      <c r="BQ406" s="223">
        <f t="shared" ca="1" si="659"/>
        <v>6.7702397970706982E-4</v>
      </c>
      <c r="BR406" s="223">
        <f t="shared" ca="1" si="660"/>
        <v>9.051716782360863E-4</v>
      </c>
      <c r="BS406" s="223">
        <f t="shared" ca="1" si="661"/>
        <v>1.369269039277632E-4</v>
      </c>
      <c r="BT406" s="223">
        <f t="shared" ca="1" si="662"/>
        <v>-7.8204390355518657E-4</v>
      </c>
      <c r="BU406" s="223">
        <f t="shared" ca="1" si="663"/>
        <v>-8.4015850257921883E-4</v>
      </c>
      <c r="BV406" s="223">
        <f t="shared" ca="1" si="664"/>
        <v>2.6554340624650695E-5</v>
      </c>
      <c r="BW406" s="223">
        <f t="shared" ca="1" si="665"/>
        <v>8.640367673719198E-4</v>
      </c>
      <c r="BX406" s="223">
        <f t="shared" ca="1" si="666"/>
        <v>7.5040709907245936E-4</v>
      </c>
      <c r="BY406" s="223">
        <f t="shared" ca="1" si="667"/>
        <v>-1.8925370017947398E-4</v>
      </c>
      <c r="BZ406" s="223">
        <f t="shared" ca="1" si="668"/>
        <v>-9.205883146319537E-4</v>
      </c>
      <c r="CA406" s="223">
        <f t="shared" ca="1" si="669"/>
        <v>-6.3856017223286408E-4</v>
      </c>
      <c r="CB406" s="223">
        <f t="shared" ca="1" si="670"/>
        <v>3.4638053842776757E-4</v>
      </c>
      <c r="CC406" s="223">
        <f t="shared" ca="1" si="671"/>
        <v>9.5003340113083696E-4</v>
      </c>
      <c r="CD406" s="223">
        <f t="shared" ca="1" si="672"/>
        <v>5.0791102296967585E-4</v>
      </c>
      <c r="CE406" s="223">
        <f t="shared" ca="1" si="673"/>
        <v>-4.9330830036358429E-4</v>
      </c>
      <c r="CF406" s="223">
        <f t="shared" ca="1" si="674"/>
        <v>-9.515050246819241E-4</v>
      </c>
      <c r="CG406" s="223">
        <f t="shared" ca="1" si="675"/>
        <v>-3.6230657827698246E-4</v>
      </c>
      <c r="CH406" s="223">
        <f t="shared" ca="1" si="676"/>
        <v>6.2571073987847687E-4</v>
      </c>
      <c r="CI406" s="223">
        <f t="shared" ca="1" si="677"/>
        <v>9.2495985374883914E-4</v>
      </c>
      <c r="CJ406" s="223">
        <f t="shared" ca="1" si="678"/>
        <v>2.0603411956381118E-4</v>
      </c>
      <c r="CK406" s="223">
        <f t="shared" ca="1" si="679"/>
        <v>-7.3968930484623742E-4</v>
      </c>
      <c r="CL406" s="223">
        <f t="shared" ca="1" si="680"/>
        <v>-8.7117950333022486E-4</v>
      </c>
      <c r="CM406" s="223">
        <f t="shared" ca="1" si="681"/>
        <v>-4.3695044874056681E-5</v>
      </c>
      <c r="CN406" s="223">
        <f t="shared" ca="1" si="682"/>
        <v>8.3188792887994585E-4</v>
      </c>
      <c r="CO406" s="223">
        <f t="shared" ca="1" si="683"/>
        <v>7.9174752052871169E-4</v>
      </c>
      <c r="CP406" s="223">
        <f t="shared" ca="1" si="684"/>
        <v>-1.1993061796864536E-4</v>
      </c>
      <c r="CQ406" s="223">
        <f t="shared" ca="1" si="685"/>
        <v>-8.9959184975107369E-4</v>
      </c>
      <c r="CR406" s="223">
        <f t="shared" ca="1" si="686"/>
        <v>-6.8900275745740537E-4</v>
      </c>
      <c r="CS406" s="223">
        <f t="shared" ca="1" si="687"/>
        <v>2.8002495791883478E-4</v>
      </c>
      <c r="CT406" s="223">
        <f t="shared" ca="1" si="688"/>
        <v>9.4080754479013878E-4</v>
      </c>
      <c r="CU406" s="223">
        <f t="shared" ca="1" si="689"/>
        <v>5.6597050440552132E-4</v>
      </c>
      <c r="CV406" s="223">
        <f t="shared" ca="1" si="690"/>
        <v>-4.3187404272803151E-4</v>
      </c>
      <c r="CW406" s="223">
        <f t="shared" ca="1" si="691"/>
        <v>-9.5432142959404073E-4</v>
      </c>
      <c r="CX406" s="223">
        <f t="shared" ca="1" si="692"/>
        <v>-4.262734110272878E-4</v>
      </c>
      <c r="CY406" s="223">
        <f t="shared" ca="1" si="693"/>
        <v>5.7100671933726465E-4</v>
      </c>
      <c r="CZ406" s="223">
        <f t="shared" ca="1" si="694"/>
        <v>9.3973559167318216E-4</v>
      </c>
      <c r="DA406" s="223">
        <f t="shared" ca="1" si="695"/>
        <v>2.7402481845460692E-4</v>
      </c>
      <c r="DB406" s="223">
        <f t="shared" ca="1" si="696"/>
        <v>-6.933262657057074E-4</v>
      </c>
      <c r="DC406" s="223">
        <f t="shared" ca="1" si="697"/>
        <v>-8.9747950687141622E-4</v>
      </c>
      <c r="DD406" s="223">
        <f t="shared" ca="1" si="698"/>
        <v>-1.1370764313873845E-4</v>
      </c>
      <c r="DE406" s="223">
        <f t="shared" ca="1" si="699"/>
        <v>7.9523101762442197E-4</v>
      </c>
      <c r="DF406" s="223">
        <f t="shared" ca="1" si="700"/>
        <v>8.2879739357213944E-4</v>
      </c>
      <c r="DG406" s="223">
        <f t="shared" ca="1" si="701"/>
        <v>-4.9957621347941655E-5</v>
      </c>
      <c r="DH406" s="223">
        <f t="shared" ca="1" si="702"/>
        <v>-8.7372041869339802E-4</v>
      </c>
      <c r="DI406" s="223">
        <f t="shared" ca="1" si="703"/>
        <v>-7.3571157704229112E-4</v>
      </c>
      <c r="DJ406" s="223">
        <f t="shared" ca="1" si="704"/>
        <v>2.1215189790084392E-4</v>
      </c>
      <c r="DK406" s="223">
        <f t="shared" ca="1" si="705"/>
        <v>9.2648337085019243E-4</v>
      </c>
      <c r="DL406" s="223">
        <f t="shared" ca="1" si="706"/>
        <v>6.2096294264082615E-4</v>
      </c>
      <c r="DM406" s="223">
        <f t="shared" ca="1" si="707"/>
        <v>-3.6809942223623706E-4</v>
      </c>
      <c r="DN406" s="223">
        <f t="shared" ca="1" si="708"/>
        <v>-9.5196628399427845E-4</v>
      </c>
      <c r="DO406" s="223">
        <f t="shared" ca="1" si="709"/>
        <v>-4.8793023122980367E-4</v>
      </c>
      <c r="DP406" s="223">
        <f t="shared" ca="1" si="710"/>
        <v>5.1320836391044585E-4</v>
      </c>
      <c r="DQ406" s="223">
        <f t="shared" ca="1" si="711"/>
        <v>9.4941882100509469E-4</v>
      </c>
      <c r="DR406" s="223">
        <f t="shared" ca="1" si="712"/>
        <v>3.4053055311196906E-4</v>
      </c>
      <c r="DS406" s="223">
        <f t="shared" ca="1" si="713"/>
        <v>-6.4320603145970388E-4</v>
      </c>
      <c r="DT406" s="223">
        <f t="shared" ca="1" si="714"/>
        <v>-9.189159912048958E-4</v>
      </c>
      <c r="DU406" s="223">
        <f t="shared" ca="1" si="715"/>
        <v>-1.8310404983332325E-4</v>
      </c>
      <c r="DV406" s="223">
        <f t="shared" ca="1" si="716"/>
        <v>7.5426468058350084E-4</v>
      </c>
      <c r="DW406" s="223">
        <f t="shared" ca="1" si="717"/>
        <v>8.6135594173062258E-4</v>
      </c>
      <c r="DX406" s="223">
        <f t="shared" ca="1" si="718"/>
        <v>2.0286099951292091E-5</v>
      </c>
      <c r="DY406" s="223">
        <f t="shared" ca="1" si="719"/>
        <v>-8.4311422098539692E-4</v>
      </c>
      <c r="DZ406" s="223">
        <f t="shared" ca="1" si="720"/>
        <v>-7.7843351184721406E-4</v>
      </c>
      <c r="EA406" s="223">
        <f t="shared" ca="1" si="721"/>
        <v>1.4312916836674554E-4</v>
      </c>
      <c r="EB406" s="223">
        <f t="shared" ca="1" si="722"/>
        <v>9.0713850325066254E-4</v>
      </c>
      <c r="EC406" s="223">
        <f t="shared" ca="1" si="723"/>
        <v>6.7259032888809431E-4</v>
      </c>
      <c r="ED406" s="223">
        <f t="shared" ca="1" si="724"/>
        <v>-3.0233003908224619E-4</v>
      </c>
      <c r="EE406" s="223">
        <f t="shared" ca="1" si="725"/>
        <v>-9.4445235062069646E-4</v>
      </c>
      <c r="EF406" s="223">
        <f t="shared" ca="1" si="726"/>
        <v>-5.469429152337316E-4</v>
      </c>
      <c r="EG406" s="223">
        <f t="shared" ca="1" si="727"/>
        <v>4.5262888789387925E-4</v>
      </c>
      <c r="EH406" s="223">
        <f t="shared" ca="1" si="728"/>
        <v>9.5395706748584619E-4</v>
      </c>
      <c r="EI406" s="223">
        <f t="shared" ca="1" si="729"/>
        <v>4.0519092319755821E-4</v>
      </c>
      <c r="EJ406" s="223">
        <f t="shared" ca="1" si="730"/>
        <v>-5.8960020800017418E-4</v>
      </c>
      <c r="EK406" s="223">
        <f t="shared" ca="1" si="731"/>
        <v>-9.3537279016474707E-4</v>
      </c>
      <c r="EL406" s="223">
        <f t="shared" ca="1" si="732"/>
        <v>-2.5150819981724674E-4</v>
      </c>
      <c r="EM406" s="223">
        <f t="shared" ca="1" si="733"/>
        <v>7.0921091788702241E-4</v>
      </c>
      <c r="EN406" s="223">
        <f t="shared" ca="1" si="734"/>
        <v>8.8924672741073191E-4</v>
      </c>
      <c r="EO406" s="223">
        <f t="shared" ca="1" si="735"/>
        <v>9.0419889117262619E-5</v>
      </c>
      <c r="EP406" s="223">
        <f t="shared" ca="1" si="736"/>
        <v>-8.0793911426425109E-4</v>
      </c>
      <c r="EQ406" s="223">
        <f t="shared" ca="1" si="737"/>
        <v>-8.1693704800590969E-4</v>
      </c>
      <c r="ER406" s="223">
        <f t="shared" ca="1" si="738"/>
        <v>7.3330809468168389E-5</v>
      </c>
      <c r="ES406" s="223">
        <f t="shared" ca="1" si="739"/>
        <v>8.8287777350516076E-4</v>
      </c>
      <c r="ET406" s="223">
        <f t="shared" ca="1" si="740"/>
        <v>7.2057288986814038E-4</v>
      </c>
      <c r="EU406" s="223">
        <f t="shared" ca="1" si="741"/>
        <v>-2.3492230325180207E-4</v>
      </c>
      <c r="EV406" s="223">
        <f t="shared" ca="1" si="742"/>
        <v>-9.3182034812927615E-4</v>
      </c>
      <c r="EW406" s="223">
        <f t="shared" ca="1" si="743"/>
        <v>-6.0299166819144097E-4</v>
      </c>
      <c r="EX406" s="223">
        <f t="shared" ca="1" si="744"/>
        <v>3.8959657671686293E-4</v>
      </c>
      <c r="EY406" s="223">
        <f t="shared" ca="1" si="745"/>
        <v>9.5332573796455392E-4</v>
      </c>
      <c r="EZ406" s="223">
        <f t="shared" ca="1" si="746"/>
        <v>4.6765552856353672E-4</v>
      </c>
      <c r="FA406" s="223">
        <f t="shared" ca="1" si="747"/>
        <v>-5.3279928992900738E-4</v>
      </c>
      <c r="FB406" s="223">
        <f t="shared" ca="1" si="748"/>
        <v>-9.4676072293154671E-4</v>
      </c>
      <c r="FC406" s="223">
        <f t="shared" ca="1" si="749"/>
        <v>-3.1854940507503114E-4</v>
      </c>
      <c r="FD406" s="223">
        <f t="shared" ca="1" si="750"/>
        <v>6.6031387977862218E-4</v>
      </c>
      <c r="FE406" s="223">
        <f t="shared" ca="1" si="751"/>
        <v>9.123186080283363E-4</v>
      </c>
      <c r="FF406" s="223">
        <f t="shared" ca="1" si="752"/>
        <v>1.6006368506989052E-4</v>
      </c>
      <c r="FG406" s="223">
        <f t="shared" ca="1" si="753"/>
        <v>-7.6838571548094566E-4</v>
      </c>
      <c r="FH406" s="223">
        <f t="shared" ca="1" si="754"/>
        <v>-8.5101353151989523E-4</v>
      </c>
      <c r="FI406" s="223">
        <f t="shared" ca="1" si="755"/>
        <v>3.1350645595098949E-6</v>
      </c>
      <c r="FJ406" s="223">
        <f t="shared" ca="1" si="756"/>
        <v>8.5383265261019148E-4</v>
      </c>
      <c r="FK406" s="223">
        <f t="shared" ca="1" si="757"/>
        <v>7.6465060392566779E-4</v>
      </c>
      <c r="FL406" s="223">
        <f t="shared" ca="1" si="758"/>
        <v>-1.662415031057525E-4</v>
      </c>
      <c r="FM406" s="223">
        <f t="shared" ca="1" si="759"/>
        <v>-9.1413873043598697E-4</v>
      </c>
      <c r="FN406" s="223">
        <f t="shared" ca="1" si="760"/>
        <v>-6.5577275705444322E-4</v>
      </c>
      <c r="FO406" s="223">
        <f t="shared" ca="1" si="761"/>
        <v>3.2445300793494994E-4</v>
      </c>
      <c r="FP406" s="223">
        <f t="shared" ca="1" si="762"/>
        <v>9.4752825367059223E-4</v>
      </c>
      <c r="FQ406" s="223">
        <f t="shared" ca="1" si="763"/>
        <v>5.2758586810132922E-4</v>
      </c>
      <c r="FR406" s="223">
        <f t="shared" ca="1" si="764"/>
        <v>-4.7311108634256761E-4</v>
      </c>
      <c r="FS406" s="223">
        <f t="shared" ca="1" si="765"/>
        <v>-9.5301807731095096E-4</v>
      </c>
      <c r="FT406" s="223">
        <f t="shared" ca="1" si="766"/>
        <v>-3.8386436350675913E-4</v>
      </c>
      <c r="FU406" s="223">
        <f t="shared" ca="1" si="767"/>
        <v>6.0783854354437734E-4</v>
      </c>
      <c r="FV406" s="223">
        <f t="shared" ca="1" si="768"/>
        <v>9.3044655506336108E-4</v>
      </c>
      <c r="FW406" s="223">
        <f t="shared" ca="1" si="769"/>
        <v>2.2884008204478764E-4</v>
      </c>
      <c r="FX406" s="223">
        <f t="shared" ca="1" si="770"/>
        <v>-7.2466836793049774E-4</v>
      </c>
      <c r="FY406" s="223">
        <f t="shared" ca="1" si="771"/>
        <v>-8.8047829897253246E-4</v>
      </c>
      <c r="FZ406" s="223">
        <f t="shared" ca="1" si="772"/>
        <v>-6.7077669535626887E-5</v>
      </c>
      <c r="GA406" s="223">
        <f t="shared" ca="1" si="773"/>
        <v>8.2016053859242956E-4</v>
      </c>
      <c r="GB406" s="223">
        <f t="shared" ca="1" si="774"/>
        <v>8.0458461010919071E-4</v>
      </c>
      <c r="GC406" s="223">
        <f t="shared" ca="1" si="775"/>
        <v>-9.6659825850773642E-5</v>
      </c>
      <c r="GD406" s="223">
        <f t="shared" ca="1" si="776"/>
        <v>-8.9150331575910049E-4</v>
      </c>
      <c r="GE406" s="223">
        <f t="shared" ca="1" si="777"/>
        <v>-7.0500015652909774E-4</v>
      </c>
      <c r="GF406" s="223">
        <f t="shared" ca="1" si="778"/>
        <v>2.5755120019157882E-4</v>
      </c>
      <c r="GG406" s="223">
        <f t="shared" ca="1" si="779"/>
        <v>9.365960316736594E-4</v>
      </c>
      <c r="GH406" s="223">
        <f t="shared" ca="1" si="780"/>
        <v>5.8465717410845881E-4</v>
      </c>
      <c r="GI406" s="223">
        <f t="shared" ca="1" si="781"/>
        <v>-4.1085905278765355E-4</v>
      </c>
      <c r="GJ406" s="223">
        <f t="shared" ca="1" si="782"/>
        <v>-9.5411094415742432E-4</v>
      </c>
      <c r="GK406" s="223">
        <f t="shared" ca="1" si="783"/>
        <v>-4.4709912769362977E-4</v>
      </c>
      <c r="GL406" s="223">
        <f t="shared" ca="1" si="784"/>
        <v>5.5206927757794173E-4</v>
      </c>
      <c r="GM406" s="223">
        <f t="shared" ca="1" si="785"/>
        <v>9.4353233160017036E-4</v>
      </c>
      <c r="GN406" s="223">
        <f t="shared" ca="1" si="786"/>
        <v>2.9637637478777991E-4</v>
      </c>
      <c r="GO406" s="223">
        <f t="shared" ca="1" si="787"/>
        <v>-6.7702397970706852E-4</v>
      </c>
      <c r="GP406" s="223">
        <f t="shared" ca="1" si="788"/>
        <v>-9.0517167823608261E-4</v>
      </c>
      <c r="GQ406" s="223">
        <f t="shared" ca="1" si="789"/>
        <v>-1.3692690392776505E-4</v>
      </c>
      <c r="GR406" s="223">
        <f t="shared" ca="1" si="790"/>
        <v>7.8204390355517768E-4</v>
      </c>
      <c r="GS406" s="223">
        <f t="shared" ca="1" si="791"/>
        <v>8.4015850257921341E-4</v>
      </c>
      <c r="GT406" s="223">
        <f t="shared" ca="1" si="792"/>
        <v>-2.6554340624648852E-5</v>
      </c>
      <c r="GU406" s="223">
        <f t="shared" ca="1" si="793"/>
        <v>-8.6403676737192479E-4</v>
      </c>
      <c r="GV406" s="223">
        <f t="shared" ca="1" si="794"/>
        <v>-7.5040709907246055E-4</v>
      </c>
      <c r="GW406" s="223">
        <f t="shared" ca="1" si="795"/>
        <v>1.8925370017945886E-4</v>
      </c>
      <c r="GX406" s="223">
        <f t="shared" ca="1" si="796"/>
        <v>9.2058831463195305E-4</v>
      </c>
      <c r="GY406" s="223">
        <f t="shared" ca="1" si="797"/>
        <v>6.385601722328656E-4</v>
      </c>
      <c r="GZ406" s="223">
        <f t="shared" ca="1" si="798"/>
        <v>-3.4638053842777852E-4</v>
      </c>
      <c r="HA406" s="223">
        <f t="shared" ca="1" si="799"/>
        <v>-9.5003340113083675E-4</v>
      </c>
      <c r="HB406" s="223">
        <f t="shared" ca="1" si="800"/>
        <v>-5.0791102296968897E-4</v>
      </c>
      <c r="HC406" s="223">
        <f t="shared" ca="1" si="801"/>
        <v>4.9330830036358267E-4</v>
      </c>
      <c r="HD406" s="223">
        <f t="shared" ca="1" si="802"/>
        <v>9.515050246819254E-4</v>
      </c>
      <c r="HE406" s="223">
        <f t="shared" ca="1" si="803"/>
        <v>3.6230657827697173E-4</v>
      </c>
      <c r="HF406" s="223">
        <f t="shared" ca="1" si="804"/>
        <v>-6.2571073987847546E-4</v>
      </c>
      <c r="HG406" s="223">
        <f t="shared" ca="1" si="805"/>
        <v>-9.2495985374883632E-4</v>
      </c>
      <c r="HH406" s="223">
        <f t="shared" ca="1" si="806"/>
        <v>-2.0603411956381297E-4</v>
      </c>
      <c r="HI406" s="223">
        <f t="shared" ca="1" si="807"/>
        <v>7.3968930484622766E-4</v>
      </c>
      <c r="HJ406" s="223">
        <f t="shared" ca="1" si="808"/>
        <v>8.7117950333022562E-4</v>
      </c>
      <c r="HK406" s="223">
        <f t="shared" ca="1" si="809"/>
        <v>4.3695044874058578E-5</v>
      </c>
      <c r="HL406" s="223">
        <f t="shared" ca="1" si="810"/>
        <v>-8.3188792887995159E-4</v>
      </c>
      <c r="HM406" s="223">
        <f t="shared" ca="1" si="811"/>
        <v>-7.9174752052871267E-4</v>
      </c>
      <c r="HN406" s="223">
        <f t="shared" ca="1" si="812"/>
        <v>1.1993061796863004E-4</v>
      </c>
      <c r="HO406" s="223">
        <f t="shared" ca="1" si="813"/>
        <v>8.9959184975107304E-4</v>
      </c>
      <c r="HP406" s="223">
        <f t="shared" ca="1" si="814"/>
        <v>6.890027574574161E-4</v>
      </c>
      <c r="HQ406" s="223">
        <f t="shared" ca="1" si="815"/>
        <v>-2.80024957918846E-4</v>
      </c>
      <c r="HR406" s="223">
        <f t="shared" ca="1" si="816"/>
        <v>-9.4080754479013845E-4</v>
      </c>
      <c r="HS406" s="223">
        <f t="shared" ca="1" si="817"/>
        <v>-5.6597050440551188E-4</v>
      </c>
      <c r="HT406" s="223">
        <f t="shared" ca="1" si="818"/>
        <v>4.3187404272802983E-4</v>
      </c>
      <c r="HU406" s="223">
        <f t="shared" ca="1" si="819"/>
        <v>9.5432142959404084E-4</v>
      </c>
      <c r="HV406" s="223">
        <f t="shared" ca="1" si="820"/>
        <v>4.2627341102728937E-4</v>
      </c>
      <c r="HW406" s="223">
        <f t="shared" ca="1" si="821"/>
        <v>-5.7100671933726335E-4</v>
      </c>
      <c r="HX406" s="223">
        <f t="shared" ca="1" si="822"/>
        <v>-9.397355916731801E-4</v>
      </c>
      <c r="HY406" s="223">
        <f t="shared" ca="1" si="823"/>
        <v>-2.7402481845460876E-4</v>
      </c>
      <c r="HZ406" s="223">
        <f t="shared" ca="1" si="824"/>
        <v>6.9332626570569667E-4</v>
      </c>
      <c r="IA406" s="223">
        <f t="shared" ca="1" si="825"/>
        <v>8.9747950687141676E-4</v>
      </c>
      <c r="IB406" s="223">
        <f t="shared" ca="1" si="826"/>
        <v>1.1370764313874024E-4</v>
      </c>
      <c r="IC406" s="223">
        <f t="shared" ca="1" si="827"/>
        <v>-7.9523101762442837E-4</v>
      </c>
      <c r="ID406" s="223">
        <f t="shared" ca="1" si="828"/>
        <v>-8.2879739357214041E-4</v>
      </c>
      <c r="IE406" s="223">
        <f t="shared" ca="1" si="829"/>
        <v>1.1508644723983242E-3</v>
      </c>
      <c r="IF406" s="223">
        <f t="shared" ca="1" si="830"/>
        <v>8.7372041869338642E-4</v>
      </c>
      <c r="IG406" s="223">
        <f t="shared" ca="1" si="831"/>
        <v>7.3571157704230088E-4</v>
      </c>
      <c r="IH406" s="223">
        <f t="shared" ca="1" si="832"/>
        <v>-2.1215189790085528E-4</v>
      </c>
      <c r="II406" s="223">
        <f t="shared" ca="1" si="833"/>
        <v>-9.264833708501985E-4</v>
      </c>
      <c r="IJ406" s="223">
        <f t="shared" ca="1" si="834"/>
        <v>-6.2096294264083786E-4</v>
      </c>
      <c r="IK406" s="223">
        <f t="shared" ca="1" si="835"/>
        <v>3.6809942223623533E-4</v>
      </c>
      <c r="IL406" s="223">
        <f t="shared" ca="1" si="836"/>
        <v>9.5196628399427932E-4</v>
      </c>
      <c r="IM406" s="223">
        <f t="shared" ca="1" si="837"/>
        <v>4.879302312298285E-4</v>
      </c>
      <c r="IN406" s="223">
        <f t="shared" ca="1" si="838"/>
        <v>-5.1320836391044434E-4</v>
      </c>
      <c r="IO406" s="223">
        <f t="shared" ca="1" si="839"/>
        <v>-9.4941882100509339E-4</v>
      </c>
      <c r="IP406" s="223">
        <f t="shared" ca="1" si="840"/>
        <v>-3.4053055311194543E-4</v>
      </c>
      <c r="IQ406" s="223">
        <f t="shared" ca="1" si="841"/>
        <v>6.4320603145970258E-4</v>
      </c>
      <c r="IR406" s="223">
        <f t="shared" ca="1" si="842"/>
        <v>9.1891599120489623E-4</v>
      </c>
      <c r="IS406" s="223">
        <f t="shared" ca="1" si="843"/>
        <v>1.8310404983329847E-4</v>
      </c>
      <c r="IT406" s="223">
        <f t="shared" ca="1" si="844"/>
        <v>-7.5426468058348317E-4</v>
      </c>
      <c r="IU406" s="223">
        <f t="shared" ca="1" si="845"/>
        <v>-8.6135594173062323E-4</v>
      </c>
      <c r="IV406" s="223">
        <f t="shared" ca="1" si="846"/>
        <v>-2.0286099951293988E-5</v>
      </c>
      <c r="IW406" s="223">
        <f t="shared" ca="1" si="847"/>
        <v>8.4311422098538326E-4</v>
      </c>
      <c r="IX406" s="223">
        <f t="shared" ca="1" si="848"/>
        <v>7.7843351184721525E-4</v>
      </c>
      <c r="IY406" s="223">
        <f t="shared" ca="1" si="849"/>
        <v>-1.4312916836674367E-4</v>
      </c>
      <c r="IZ406" s="223">
        <f t="shared" ca="1" si="850"/>
        <v>-9.0713850325067034E-4</v>
      </c>
      <c r="JA406" s="223">
        <f t="shared" ca="1" si="851"/>
        <v>-6.7259032888811491E-4</v>
      </c>
      <c r="JB406" s="223">
        <f t="shared" ca="1" si="852"/>
        <v>3.0233003908224445E-4</v>
      </c>
    </row>
    <row r="407" spans="2:262">
      <c r="B407" s="230">
        <v>46</v>
      </c>
      <c r="C407" s="229">
        <f t="shared" si="853"/>
        <v>8.9843750000000047E-4</v>
      </c>
      <c r="D407" s="226">
        <f t="shared" ca="1" si="597"/>
        <v>24.319036840732309</v>
      </c>
      <c r="E407" s="225">
        <f ca="1">AZ361</f>
        <v>0.31903684073230804</v>
      </c>
      <c r="F407" s="224">
        <v>46</v>
      </c>
      <c r="G407" s="223">
        <f t="shared" ca="1" si="854"/>
        <v>-3.4050023780680721E-4</v>
      </c>
      <c r="H407" s="223">
        <f t="shared" ca="1" si="598"/>
        <v>-2.0165013692659693E-4</v>
      </c>
      <c r="I407" s="223">
        <f t="shared" ca="1" si="599"/>
        <v>1.680671515390466E-4</v>
      </c>
      <c r="J407" s="223">
        <f t="shared" ca="1" si="600"/>
        <v>3.4536607028427379E-4</v>
      </c>
      <c r="K407" s="223">
        <f t="shared" ca="1" si="601"/>
        <v>1.272588933570377E-4</v>
      </c>
      <c r="L407" s="223">
        <f t="shared" ca="1" si="602"/>
        <v>-2.3654569420606883E-4</v>
      </c>
      <c r="M407" s="223">
        <f t="shared" ca="1" si="603"/>
        <v>-3.2953152613065091E-4</v>
      </c>
      <c r="N407" s="223">
        <f t="shared" ca="1" si="604"/>
        <v>-4.524007067995918E-5</v>
      </c>
      <c r="O407" s="223">
        <f t="shared" ca="1" si="605"/>
        <v>2.9084628083792587E-4</v>
      </c>
      <c r="P407" s="223">
        <f t="shared" ca="1" si="606"/>
        <v>2.9394568823497828E-4</v>
      </c>
      <c r="Q407" s="223">
        <f t="shared" ca="1" si="607"/>
        <v>-3.949032844445628E-5</v>
      </c>
      <c r="R407" s="223">
        <f t="shared" ca="1" si="608"/>
        <v>-3.2771427037030259E-4</v>
      </c>
      <c r="S407" s="223">
        <f t="shared" ca="1" si="609"/>
        <v>-2.4074148252876612E-4</v>
      </c>
      <c r="T407" s="223">
        <f t="shared" ca="1" si="610"/>
        <v>1.2185377626003992E-4</v>
      </c>
      <c r="U407" s="223">
        <f t="shared" ca="1" si="611"/>
        <v>3.4493988791615439E-4</v>
      </c>
      <c r="V407" s="223">
        <f t="shared" ca="1" si="612"/>
        <v>1.7310783575160511E-4</v>
      </c>
      <c r="W407" s="223">
        <f t="shared" ca="1" si="613"/>
        <v>-1.9691361413957188E-4</v>
      </c>
      <c r="X407" s="223">
        <f t="shared" ca="1" si="614"/>
        <v>-3.4149067313388317E-4</v>
      </c>
      <c r="Y407" s="223">
        <f t="shared" ca="1" si="615"/>
        <v>-9.5098539175082894E-5</v>
      </c>
      <c r="Z407" s="223">
        <f t="shared" ca="1" si="616"/>
        <v>2.6017094352971074E-4</v>
      </c>
      <c r="AA407" s="223">
        <f t="shared" ca="1" si="617"/>
        <v>3.1757336331246364E-4</v>
      </c>
      <c r="AB407" s="223">
        <f t="shared" ca="1" si="618"/>
        <v>1.138927451434826E-5</v>
      </c>
      <c r="AC407" s="223">
        <f t="shared" ca="1" si="619"/>
        <v>-3.0783427865429354E-4</v>
      </c>
      <c r="AD407" s="223">
        <f t="shared" ca="1" si="620"/>
        <v>-2.7462150205650738E-4</v>
      </c>
      <c r="AE407" s="223">
        <f t="shared" ca="1" si="621"/>
        <v>7.3002634714824227E-5</v>
      </c>
      <c r="AF407" s="223">
        <f t="shared" ca="1" si="622"/>
        <v>3.3704679866881476E-4</v>
      </c>
      <c r="AG407" s="223">
        <f t="shared" ca="1" si="623"/>
        <v>2.1520951627562106E-4</v>
      </c>
      <c r="AH407" s="223">
        <f t="shared" ca="1" si="624"/>
        <v>-1.5301894899219718E-4</v>
      </c>
      <c r="AI407" s="223">
        <f t="shared" ca="1" si="625"/>
        <v>-3.4605757834154554E-4</v>
      </c>
      <c r="AJ407" s="223">
        <f t="shared" ca="1" si="626"/>
        <v>-1.4289841148795748E-4</v>
      </c>
      <c r="AK407" s="223">
        <f t="shared" ca="1" si="627"/>
        <v>2.2386369099200172E-4</v>
      </c>
      <c r="AL407" s="223">
        <f t="shared" ca="1" si="628"/>
        <v>3.3432653412342227E-4</v>
      </c>
      <c r="AM407" s="223">
        <f t="shared" ca="1" si="629"/>
        <v>6.2022334074723922E-5</v>
      </c>
      <c r="AN407" s="223">
        <f t="shared" ca="1" si="630"/>
        <v>-2.8129060444325794E-4</v>
      </c>
      <c r="AO407" s="223">
        <f t="shared" ca="1" si="631"/>
        <v>-3.0255679540231795E-4</v>
      </c>
      <c r="AP407" s="223">
        <f t="shared" ca="1" si="632"/>
        <v>2.257120659084721E-5</v>
      </c>
      <c r="AQ407" s="223">
        <f t="shared" ca="1" si="633"/>
        <v>3.2185766408788575E-4</v>
      </c>
      <c r="AR407" s="223">
        <f t="shared" ca="1" si="634"/>
        <v>2.5265256068984906E-4</v>
      </c>
      <c r="AS407" s="223">
        <f t="shared" ca="1" si="635"/>
        <v>-1.0581188570558889E-4</v>
      </c>
      <c r="AT407" s="223">
        <f t="shared" ca="1" si="636"/>
        <v>-3.4313338204762425E-4</v>
      </c>
      <c r="AU407" s="223">
        <f t="shared" ca="1" si="637"/>
        <v>-1.8760496473525166E-4</v>
      </c>
      <c r="AV407" s="223">
        <f t="shared" ca="1" si="638"/>
        <v>1.8271046559689325E-4</v>
      </c>
      <c r="AW407" s="223">
        <f t="shared" ca="1" si="639"/>
        <v>3.438425451131924E-4</v>
      </c>
      <c r="AX407" s="223">
        <f t="shared" ca="1" si="640"/>
        <v>1.1131279740546199E-4</v>
      </c>
      <c r="AY407" s="223">
        <f t="shared" ca="1" si="641"/>
        <v>-2.4865783812383694E-4</v>
      </c>
      <c r="AZ407" s="223">
        <f t="shared" ca="1" si="642"/>
        <v>-3.2394264782787877E-4</v>
      </c>
      <c r="BA407" s="223">
        <f t="shared" ca="1" si="643"/>
        <v>-2.834881999236762E-5</v>
      </c>
      <c r="BB407" s="223">
        <f t="shared" ca="1" si="644"/>
        <v>2.997012830669299E-4</v>
      </c>
      <c r="BC407" s="223">
        <f t="shared" ca="1" si="645"/>
        <v>2.8462644015807959E-4</v>
      </c>
      <c r="BD407" s="223">
        <f t="shared" ca="1" si="646"/>
        <v>-5.6314314637896219E-5</v>
      </c>
      <c r="BE407" s="223">
        <f t="shared" ca="1" si="647"/>
        <v>-3.3278138427101582E-4</v>
      </c>
      <c r="BF407" s="223">
        <f t="shared" ca="1" si="648"/>
        <v>-2.2825043704980877E-4</v>
      </c>
      <c r="BG407" s="223">
        <f t="shared" ca="1" si="649"/>
        <v>1.3760211039434825E-4</v>
      </c>
      <c r="BH407" s="223">
        <f t="shared" ca="1" si="650"/>
        <v>3.459154033815284E-4</v>
      </c>
      <c r="BI407" s="223">
        <f t="shared" ca="1" si="651"/>
        <v>1.5819367482917924E-4</v>
      </c>
      <c r="BJ407" s="223">
        <f t="shared" ca="1" si="652"/>
        <v>-2.1064238053819094E-4</v>
      </c>
      <c r="BK407" s="223">
        <f t="shared" ca="1" si="653"/>
        <v>-3.3831612021194388E-4</v>
      </c>
      <c r="BL407" s="223">
        <f t="shared" ca="1" si="654"/>
        <v>-7.8655180234187206E-5</v>
      </c>
      <c r="BM407" s="223">
        <f t="shared" ca="1" si="655"/>
        <v>2.7105727434433843E-4</v>
      </c>
      <c r="BN407" s="223">
        <f t="shared" ca="1" si="656"/>
        <v>3.1043901674868943E-4</v>
      </c>
      <c r="BO407" s="223">
        <f t="shared" ca="1" si="657"/>
        <v>-5.5977087235565745E-6</v>
      </c>
      <c r="BP407" s="223">
        <f t="shared" ca="1" si="658"/>
        <v>-3.1522567450128082E-4</v>
      </c>
      <c r="BQ407" s="223">
        <f t="shared" ca="1" si="659"/>
        <v>-2.6395497670248137E-4</v>
      </c>
      <c r="BR407" s="223">
        <f t="shared" ca="1" si="660"/>
        <v>8.9515085050446475E-5</v>
      </c>
      <c r="BS407" s="223">
        <f t="shared" ca="1" si="661"/>
        <v>3.4050023780680711E-4</v>
      </c>
      <c r="BT407" s="223">
        <f t="shared" ca="1" si="662"/>
        <v>2.016501369265998E-4</v>
      </c>
      <c r="BU407" s="223">
        <f t="shared" ca="1" si="663"/>
        <v>-1.6806715153904492E-4</v>
      </c>
      <c r="BV407" s="223">
        <f t="shared" ca="1" si="664"/>
        <v>-3.4536607028427379E-4</v>
      </c>
      <c r="BW407" s="223">
        <f t="shared" ca="1" si="665"/>
        <v>-1.272588933570406E-4</v>
      </c>
      <c r="BX407" s="223">
        <f t="shared" ca="1" si="666"/>
        <v>2.3654569420606766E-4</v>
      </c>
      <c r="BY407" s="223">
        <f t="shared" ca="1" si="667"/>
        <v>3.2953152613065238E-4</v>
      </c>
      <c r="BZ407" s="223">
        <f t="shared" ca="1" si="668"/>
        <v>4.5240070679961985E-5</v>
      </c>
      <c r="CA407" s="223">
        <f t="shared" ca="1" si="669"/>
        <v>-2.9084628083792533E-4</v>
      </c>
      <c r="CB407" s="223">
        <f t="shared" ca="1" si="670"/>
        <v>-2.9394568823498039E-4</v>
      </c>
      <c r="CC407" s="223">
        <f t="shared" ca="1" si="671"/>
        <v>3.9490328444454092E-5</v>
      </c>
      <c r="CD407" s="223">
        <f t="shared" ca="1" si="672"/>
        <v>3.2771427037030221E-4</v>
      </c>
      <c r="CE407" s="223">
        <f t="shared" ca="1" si="673"/>
        <v>2.407414825287691E-4</v>
      </c>
      <c r="CF407" s="223">
        <f t="shared" ca="1" si="674"/>
        <v>-1.2185377626003786E-4</v>
      </c>
      <c r="CG407" s="223">
        <f t="shared" ca="1" si="675"/>
        <v>-3.4493988791615434E-4</v>
      </c>
      <c r="CH407" s="223">
        <f t="shared" ca="1" si="676"/>
        <v>-1.7310783575160809E-4</v>
      </c>
      <c r="CI407" s="223">
        <f t="shared" ca="1" si="677"/>
        <v>1.9691361413957009E-4</v>
      </c>
      <c r="CJ407" s="223">
        <f t="shared" ca="1" si="678"/>
        <v>3.4149067313388312E-4</v>
      </c>
      <c r="CK407" s="223">
        <f t="shared" ca="1" si="679"/>
        <v>9.509853917508616E-5</v>
      </c>
      <c r="CL407" s="223">
        <f t="shared" ca="1" si="680"/>
        <v>-2.6017094352971014E-4</v>
      </c>
      <c r="CM407" s="223">
        <f t="shared" ca="1" si="681"/>
        <v>-3.1757336331246548E-4</v>
      </c>
      <c r="CN407" s="223">
        <f t="shared" ca="1" si="682"/>
        <v>-1.1389274514350456E-5</v>
      </c>
      <c r="CO407" s="223">
        <f t="shared" ca="1" si="683"/>
        <v>3.078342786542931E-4</v>
      </c>
      <c r="CP407" s="223">
        <f t="shared" ca="1" si="684"/>
        <v>2.7462150205651026E-4</v>
      </c>
      <c r="CQ407" s="223">
        <f t="shared" ca="1" si="685"/>
        <v>-7.3002634714822073E-5</v>
      </c>
      <c r="CR407" s="223">
        <f t="shared" ca="1" si="686"/>
        <v>-3.3704679866881459E-4</v>
      </c>
      <c r="CS407" s="223">
        <f t="shared" ca="1" si="687"/>
        <v>-2.1520951627562371E-4</v>
      </c>
      <c r="CT407" s="223">
        <f t="shared" ca="1" si="688"/>
        <v>1.530189489921952E-4</v>
      </c>
      <c r="CU407" s="223">
        <f t="shared" ca="1" si="689"/>
        <v>3.4605757834154554E-4</v>
      </c>
      <c r="CV407" s="223">
        <f t="shared" ca="1" si="690"/>
        <v>1.4289841148795948E-4</v>
      </c>
      <c r="CW407" s="223">
        <f t="shared" ca="1" si="691"/>
        <v>-2.2386369099200009E-4</v>
      </c>
      <c r="CX407" s="223">
        <f t="shared" ca="1" si="692"/>
        <v>-3.3432653412342222E-4</v>
      </c>
      <c r="CY407" s="223">
        <f t="shared" ca="1" si="693"/>
        <v>-6.2022334074726131E-5</v>
      </c>
      <c r="CZ407" s="223">
        <f t="shared" ca="1" si="694"/>
        <v>2.8129060444325669E-4</v>
      </c>
      <c r="DA407" s="223">
        <f t="shared" ca="1" si="695"/>
        <v>3.0255679540232023E-4</v>
      </c>
      <c r="DB407" s="223">
        <f t="shared" ca="1" si="696"/>
        <v>-2.2571206590845015E-5</v>
      </c>
      <c r="DC407" s="223">
        <f t="shared" ca="1" si="697"/>
        <v>-3.2185766408788586E-4</v>
      </c>
      <c r="DD407" s="223">
        <f t="shared" ca="1" si="698"/>
        <v>-2.5265256068985221E-4</v>
      </c>
      <c r="DE407" s="223">
        <f t="shared" ca="1" si="699"/>
        <v>1.0581188570558679E-4</v>
      </c>
      <c r="DF407" s="223">
        <f t="shared" ca="1" si="700"/>
        <v>3.4313338204762425E-4</v>
      </c>
      <c r="DG407" s="223">
        <f t="shared" ca="1" si="701"/>
        <v>1.8760496473525559E-4</v>
      </c>
      <c r="DH407" s="223">
        <f t="shared" ca="1" si="702"/>
        <v>-1.8271046559689138E-4</v>
      </c>
      <c r="DI407" s="223">
        <f t="shared" ca="1" si="703"/>
        <v>-3.438425451131924E-4</v>
      </c>
      <c r="DJ407" s="223">
        <f t="shared" ca="1" si="704"/>
        <v>-1.113127974054641E-4</v>
      </c>
      <c r="DK407" s="223">
        <f t="shared" ca="1" si="705"/>
        <v>2.4865783812383542E-4</v>
      </c>
      <c r="DL407" s="223">
        <f t="shared" ca="1" si="706"/>
        <v>3.2394264782788039E-4</v>
      </c>
      <c r="DM407" s="223">
        <f t="shared" ca="1" si="707"/>
        <v>2.8348819992369802E-5</v>
      </c>
      <c r="DN407" s="223">
        <f t="shared" ca="1" si="708"/>
        <v>-2.9970128306692882E-4</v>
      </c>
      <c r="DO407" s="223">
        <f t="shared" ca="1" si="709"/>
        <v>-2.8462644015808225E-4</v>
      </c>
      <c r="DP407" s="223">
        <f t="shared" ca="1" si="710"/>
        <v>5.6314314637898895E-5</v>
      </c>
      <c r="DQ407" s="223">
        <f t="shared" ca="1" si="711"/>
        <v>3.3278138427101452E-4</v>
      </c>
      <c r="DR407" s="223">
        <f t="shared" ca="1" si="712"/>
        <v>2.2825043704981229E-4</v>
      </c>
      <c r="DS407" s="223">
        <f t="shared" ca="1" si="713"/>
        <v>-1.3760211039434619E-4</v>
      </c>
      <c r="DT407" s="223">
        <f t="shared" ca="1" si="714"/>
        <v>-3.459154033815284E-4</v>
      </c>
      <c r="DU407" s="223">
        <f t="shared" ca="1" si="715"/>
        <v>-1.5819367482917685E-4</v>
      </c>
      <c r="DV407" s="223">
        <f t="shared" ca="1" si="716"/>
        <v>2.1064238053818525E-4</v>
      </c>
      <c r="DW407" s="223">
        <f t="shared" ca="1" si="717"/>
        <v>3.3831612021194534E-4</v>
      </c>
      <c r="DX407" s="223">
        <f t="shared" ca="1" si="718"/>
        <v>7.8655180234189347E-5</v>
      </c>
      <c r="DY407" s="223">
        <f t="shared" ca="1" si="719"/>
        <v>-2.7105727434433707E-4</v>
      </c>
      <c r="DZ407" s="223">
        <f t="shared" ca="1" si="720"/>
        <v>-3.1043901674868818E-4</v>
      </c>
      <c r="EA407" s="223">
        <f t="shared" ca="1" si="721"/>
        <v>5.5977087235592986E-6</v>
      </c>
      <c r="EB407" s="223">
        <f t="shared" ca="1" si="722"/>
        <v>3.1522567450127789E-4</v>
      </c>
      <c r="EC407" s="223">
        <f t="shared" ca="1" si="723"/>
        <v>2.6395497670248273E-4</v>
      </c>
      <c r="ED407" s="223">
        <f t="shared" ca="1" si="724"/>
        <v>-8.9515085050444348E-5</v>
      </c>
      <c r="EE407" s="223">
        <f t="shared" ca="1" si="725"/>
        <v>-3.4050023780680673E-4</v>
      </c>
      <c r="EF407" s="223">
        <f t="shared" ca="1" si="726"/>
        <v>-2.0165013692659761E-4</v>
      </c>
      <c r="EG407" s="223">
        <f t="shared" ca="1" si="727"/>
        <v>1.6806715153903871E-4</v>
      </c>
      <c r="EH407" s="223">
        <f t="shared" ca="1" si="728"/>
        <v>3.4536607028427422E-4</v>
      </c>
      <c r="EI407" s="223">
        <f t="shared" ca="1" si="729"/>
        <v>1.2725889335704269E-4</v>
      </c>
      <c r="EJ407" s="223">
        <f t="shared" ca="1" si="730"/>
        <v>-2.3654569420606604E-4</v>
      </c>
      <c r="EK407" s="223">
        <f t="shared" ca="1" si="731"/>
        <v>-3.2953152613065156E-4</v>
      </c>
      <c r="EL407" s="223">
        <f t="shared" ca="1" si="732"/>
        <v>-4.5240070679959302E-5</v>
      </c>
      <c r="EM407" s="223">
        <f t="shared" ca="1" si="733"/>
        <v>2.9084628083792148E-4</v>
      </c>
      <c r="EN407" s="223">
        <f t="shared" ca="1" si="734"/>
        <v>2.9394568823498153E-4</v>
      </c>
      <c r="EO407" s="223">
        <f t="shared" ca="1" si="735"/>
        <v>-3.9490328444451903E-5</v>
      </c>
      <c r="EP407" s="223">
        <f t="shared" ca="1" si="736"/>
        <v>-3.2771427037030156E-4</v>
      </c>
      <c r="EQ407" s="223">
        <f t="shared" ca="1" si="737"/>
        <v>-2.4074148252876712E-4</v>
      </c>
      <c r="ER407" s="223">
        <f t="shared" ca="1" si="738"/>
        <v>1.2185377626003119E-4</v>
      </c>
      <c r="ES407" s="223">
        <f t="shared" ca="1" si="739"/>
        <v>3.4493988791615374E-4</v>
      </c>
      <c r="ET407" s="223">
        <f t="shared" ca="1" si="740"/>
        <v>1.7310783575160999E-4</v>
      </c>
      <c r="EU407" s="223">
        <f t="shared" ca="1" si="741"/>
        <v>-1.9691361413956825E-4</v>
      </c>
      <c r="EV407" s="223">
        <f t="shared" ca="1" si="742"/>
        <v>-3.4149067313388344E-4</v>
      </c>
      <c r="EW407" s="223">
        <f t="shared" ca="1" si="743"/>
        <v>-9.5098539175083585E-5</v>
      </c>
      <c r="EX407" s="223">
        <f t="shared" ca="1" si="744"/>
        <v>2.6017094352970543E-4</v>
      </c>
      <c r="EY407" s="223">
        <f t="shared" ca="1" si="745"/>
        <v>3.1757336331246641E-4</v>
      </c>
      <c r="EZ407" s="223">
        <f t="shared" ca="1" si="746"/>
        <v>1.1389274514352665E-5</v>
      </c>
      <c r="FA407" s="223">
        <f t="shared" ca="1" si="747"/>
        <v>-3.0783427865429213E-4</v>
      </c>
      <c r="FB407" s="223">
        <f t="shared" ca="1" si="748"/>
        <v>-2.7462150205650863E-4</v>
      </c>
      <c r="FC407" s="223">
        <f t="shared" ca="1" si="749"/>
        <v>7.3002634714824715E-5</v>
      </c>
      <c r="FD407" s="223">
        <f t="shared" ca="1" si="750"/>
        <v>3.3704679866881297E-4</v>
      </c>
      <c r="FE407" s="223">
        <f t="shared" ca="1" si="751"/>
        <v>2.1520951627562547E-4</v>
      </c>
      <c r="FF407" s="223">
        <f t="shared" ca="1" si="752"/>
        <v>-1.530189489921932E-4</v>
      </c>
      <c r="FG407" s="223">
        <f t="shared" ca="1" si="753"/>
        <v>-3.4605757834154554E-4</v>
      </c>
      <c r="FH407" s="223">
        <f t="shared" ca="1" si="754"/>
        <v>-1.4289841148795702E-4</v>
      </c>
      <c r="FI407" s="223">
        <f t="shared" ca="1" si="755"/>
        <v>2.2386369099199462E-4</v>
      </c>
      <c r="FJ407" s="223">
        <f t="shared" ca="1" si="756"/>
        <v>3.3432653412342406E-4</v>
      </c>
      <c r="FK407" s="223">
        <f t="shared" ca="1" si="757"/>
        <v>6.2022334074728286E-5</v>
      </c>
      <c r="FL407" s="223">
        <f t="shared" ca="1" si="758"/>
        <v>-2.8129060444325533E-4</v>
      </c>
      <c r="FM407" s="223">
        <f t="shared" ca="1" si="759"/>
        <v>-3.0255679540231893E-4</v>
      </c>
      <c r="FN407" s="223">
        <f t="shared" ca="1" si="760"/>
        <v>2.2571206590847725E-5</v>
      </c>
      <c r="FO407" s="223">
        <f t="shared" ca="1" si="761"/>
        <v>3.2185766408788331E-4</v>
      </c>
      <c r="FP407" s="223">
        <f t="shared" ca="1" si="762"/>
        <v>2.5265256068985378E-4</v>
      </c>
      <c r="FQ407" s="223">
        <f t="shared" ca="1" si="763"/>
        <v>-1.0581188570558469E-4</v>
      </c>
      <c r="FR407" s="223">
        <f t="shared" ca="1" si="764"/>
        <v>-3.4313338204762397E-4</v>
      </c>
      <c r="FS407" s="223">
        <f t="shared" ca="1" si="765"/>
        <v>-1.8760496473525329E-4</v>
      </c>
      <c r="FT407" s="223">
        <f t="shared" ca="1" si="766"/>
        <v>1.8271046559688531E-4</v>
      </c>
      <c r="FU407" s="223">
        <f t="shared" ca="1" si="767"/>
        <v>3.4384254511319321E-4</v>
      </c>
      <c r="FV407" s="223">
        <f t="shared" ca="1" si="768"/>
        <v>1.1131279740546621E-4</v>
      </c>
      <c r="FW407" s="223">
        <f t="shared" ca="1" si="769"/>
        <v>-2.486578381238339E-4</v>
      </c>
      <c r="FX407" s="223">
        <f t="shared" ca="1" si="770"/>
        <v>-3.2394264782787942E-4</v>
      </c>
      <c r="FY407" s="223">
        <f t="shared" ca="1" si="771"/>
        <v>-2.8348819992367105E-5</v>
      </c>
      <c r="FZ407" s="223">
        <f t="shared" ca="1" si="772"/>
        <v>2.9970128306692524E-4</v>
      </c>
      <c r="GA407" s="223">
        <f t="shared" ca="1" si="773"/>
        <v>2.8462644015808349E-4</v>
      </c>
      <c r="GB407" s="223">
        <f t="shared" ca="1" si="774"/>
        <v>-5.6314314637891875E-5</v>
      </c>
      <c r="GC407" s="223">
        <f t="shared" ca="1" si="775"/>
        <v>-3.3278138427101527E-4</v>
      </c>
      <c r="GD407" s="223">
        <f t="shared" ca="1" si="776"/>
        <v>-2.2825043704981023E-4</v>
      </c>
      <c r="GE407" s="223">
        <f t="shared" ca="1" si="777"/>
        <v>1.3760211039433965E-4</v>
      </c>
      <c r="GF407" s="223">
        <f t="shared" ca="1" si="778"/>
        <v>3.4591540338152813E-4</v>
      </c>
      <c r="GG407" s="223">
        <f t="shared" ca="1" si="779"/>
        <v>1.5819367482918314E-4</v>
      </c>
      <c r="GH407" s="223">
        <f t="shared" ca="1" si="780"/>
        <v>-2.1064238053818742E-4</v>
      </c>
      <c r="GI407" s="223">
        <f t="shared" ca="1" si="781"/>
        <v>-3.383161202119448E-4</v>
      </c>
      <c r="GJ407" s="223">
        <f t="shared" ca="1" si="782"/>
        <v>-7.8655180234186704E-5</v>
      </c>
      <c r="GK407" s="223">
        <f t="shared" ca="1" si="783"/>
        <v>2.7105727434433263E-4</v>
      </c>
      <c r="GL407" s="223">
        <f t="shared" ca="1" si="784"/>
        <v>3.1043901674869133E-4</v>
      </c>
      <c r="GM407" s="223">
        <f t="shared" ca="1" si="785"/>
        <v>-5.5977087235521835E-6</v>
      </c>
      <c r="GN407" s="223">
        <f t="shared" ca="1" si="786"/>
        <v>-3.1522567450127897E-4</v>
      </c>
      <c r="GO407" s="223">
        <f t="shared" ca="1" si="787"/>
        <v>-2.6395497670248105E-4</v>
      </c>
      <c r="GP407" s="223">
        <f t="shared" ca="1" si="788"/>
        <v>8.9515085050446963E-5</v>
      </c>
      <c r="GQ407" s="223">
        <f t="shared" ca="1" si="789"/>
        <v>3.4050023780680543E-4</v>
      </c>
      <c r="GR407" s="223">
        <f t="shared" ca="1" si="790"/>
        <v>2.0165013692660341E-4</v>
      </c>
      <c r="GS407" s="223">
        <f t="shared" ca="1" si="791"/>
        <v>-1.6806715153904107E-4</v>
      </c>
      <c r="GT407" s="223">
        <f t="shared" ca="1" si="792"/>
        <v>-3.4536607028427411E-4</v>
      </c>
      <c r="GU407" s="223">
        <f t="shared" ca="1" si="793"/>
        <v>-1.2725889335704014E-4</v>
      </c>
      <c r="GV407" s="223">
        <f t="shared" ca="1" si="794"/>
        <v>2.3654569420606086E-4</v>
      </c>
      <c r="GW407" s="223">
        <f t="shared" ca="1" si="795"/>
        <v>3.2953152613065373E-4</v>
      </c>
      <c r="GX407" s="223">
        <f t="shared" ca="1" si="796"/>
        <v>4.5240070679966376E-5</v>
      </c>
      <c r="GY407" s="223">
        <f t="shared" ca="1" si="797"/>
        <v>-2.9084628083792294E-4</v>
      </c>
      <c r="GZ407" s="223">
        <f t="shared" ca="1" si="798"/>
        <v>-2.9394568823498017E-4</v>
      </c>
      <c r="HA407" s="223">
        <f t="shared" ca="1" si="799"/>
        <v>3.94903284444546E-5</v>
      </c>
      <c r="HB407" s="223">
        <f t="shared" ca="1" si="800"/>
        <v>3.2771427037029928E-4</v>
      </c>
      <c r="HC407" s="223">
        <f t="shared" ca="1" si="801"/>
        <v>2.407414825287723E-4</v>
      </c>
      <c r="HD407" s="223">
        <f t="shared" ca="1" si="802"/>
        <v>-1.2185377626003374E-4</v>
      </c>
      <c r="HE407" s="223">
        <f t="shared" ca="1" si="803"/>
        <v>-3.4493988791615396E-4</v>
      </c>
      <c r="HF407" s="223">
        <f t="shared" ca="1" si="804"/>
        <v>-1.7310783575160763E-4</v>
      </c>
      <c r="HG407" s="223">
        <f t="shared" ca="1" si="805"/>
        <v>1.969136141395624E-4</v>
      </c>
      <c r="HH407" s="223">
        <f t="shared" ca="1" si="806"/>
        <v>3.4149067313388458E-4</v>
      </c>
      <c r="HI407" s="223">
        <f t="shared" ca="1" si="807"/>
        <v>9.5098539175090442E-5</v>
      </c>
      <c r="HJ407" s="223">
        <f t="shared" ca="1" si="808"/>
        <v>-2.6017094352970722E-4</v>
      </c>
      <c r="HK407" s="223">
        <f t="shared" ca="1" si="809"/>
        <v>-3.1757336331246527E-4</v>
      </c>
      <c r="HL407" s="223">
        <f t="shared" ca="1" si="810"/>
        <v>-1.1389274514349954E-5</v>
      </c>
      <c r="HM407" s="223">
        <f t="shared" ca="1" si="811"/>
        <v>3.0783427865428887E-4</v>
      </c>
      <c r="HN407" s="223">
        <f t="shared" ca="1" si="812"/>
        <v>2.7462150205651291E-4</v>
      </c>
      <c r="HO407" s="223">
        <f t="shared" ca="1" si="813"/>
        <v>-7.3002634714817763E-5</v>
      </c>
      <c r="HP407" s="223">
        <f t="shared" ca="1" si="814"/>
        <v>-3.3704679866881356E-4</v>
      </c>
      <c r="HQ407" s="223">
        <f t="shared" ca="1" si="815"/>
        <v>-2.1520951627562333E-4</v>
      </c>
      <c r="HR407" s="223">
        <f t="shared" ca="1" si="816"/>
        <v>1.530189489921868E-4</v>
      </c>
      <c r="HS407" s="223">
        <f t="shared" ca="1" si="817"/>
        <v>3.460575783415457E-4</v>
      </c>
      <c r="HT407" s="223">
        <f t="shared" ca="1" si="818"/>
        <v>1.4289841148796349E-4</v>
      </c>
      <c r="HU407" s="223">
        <f t="shared" ca="1" si="819"/>
        <v>-2.2386369099199668E-4</v>
      </c>
      <c r="HV407" s="223">
        <f t="shared" ca="1" si="820"/>
        <v>-3.3432653412342336E-4</v>
      </c>
      <c r="HW407" s="223">
        <f t="shared" ca="1" si="821"/>
        <v>-6.2022334074725603E-5</v>
      </c>
      <c r="HX407" s="223">
        <f t="shared" ca="1" si="822"/>
        <v>2.8129060444325121E-4</v>
      </c>
      <c r="HY407" s="223">
        <f t="shared" ca="1" si="823"/>
        <v>3.025567954023224E-4</v>
      </c>
      <c r="HZ407" s="223">
        <f t="shared" ca="1" si="824"/>
        <v>-2.2571206590850436E-5</v>
      </c>
      <c r="IA407" s="223">
        <f t="shared" ca="1" si="825"/>
        <v>-3.2185766408788423E-4</v>
      </c>
      <c r="IB407" s="223">
        <f t="shared" ca="1" si="826"/>
        <v>-2.526525606898586E-4</v>
      </c>
      <c r="IC407" s="223">
        <f t="shared" ca="1" si="827"/>
        <v>1.0581188570558728E-4</v>
      </c>
      <c r="ID407" s="223">
        <f t="shared" ca="1" si="828"/>
        <v>3.4313338204762305E-4</v>
      </c>
      <c r="IE407" s="223">
        <f t="shared" ca="1" si="829"/>
        <v>-2.0305766949287729E-4</v>
      </c>
      <c r="IF407" s="223">
        <f t="shared" ca="1" si="830"/>
        <v>-1.8271046559688764E-4</v>
      </c>
      <c r="IG407" s="223">
        <f t="shared" ca="1" si="831"/>
        <v>-3.4384254511319402E-4</v>
      </c>
      <c r="IH407" s="223">
        <f t="shared" ca="1" si="832"/>
        <v>-1.1131279740546362E-4</v>
      </c>
      <c r="II407" s="223">
        <f t="shared" ca="1" si="833"/>
        <v>2.4865783812382891E-4</v>
      </c>
      <c r="IJ407" s="223">
        <f t="shared" ca="1" si="834"/>
        <v>3.239426478278785E-4</v>
      </c>
      <c r="IK407" s="223">
        <f t="shared" ca="1" si="835"/>
        <v>2.8348819992374207E-5</v>
      </c>
      <c r="IL407" s="223">
        <f t="shared" ca="1" si="836"/>
        <v>-2.9970128306692166E-4</v>
      </c>
      <c r="IM407" s="223">
        <f t="shared" ca="1" si="837"/>
        <v>-2.8462644015808192E-4</v>
      </c>
      <c r="IN407" s="223">
        <f t="shared" ca="1" si="838"/>
        <v>5.6314314637884834E-5</v>
      </c>
      <c r="IO407" s="223">
        <f t="shared" ca="1" si="839"/>
        <v>3.3278138427101603E-4</v>
      </c>
      <c r="IP407" s="223">
        <f t="shared" ca="1" si="840"/>
        <v>2.2825043704981563E-4</v>
      </c>
      <c r="IQ407" s="223">
        <f t="shared" ca="1" si="841"/>
        <v>-1.3760211039433315E-4</v>
      </c>
      <c r="IR407" s="223">
        <f t="shared" ca="1" si="842"/>
        <v>-3.4591540338152824E-4</v>
      </c>
      <c r="IS407" s="223">
        <f t="shared" ca="1" si="843"/>
        <v>-1.5819367482918951E-4</v>
      </c>
      <c r="IT407" s="223">
        <f t="shared" ca="1" si="844"/>
        <v>2.1064238053818959E-4</v>
      </c>
      <c r="IU407" s="223">
        <f t="shared" ca="1" si="845"/>
        <v>3.3831612021194626E-4</v>
      </c>
      <c r="IV407" s="223">
        <f t="shared" ca="1" si="846"/>
        <v>7.8655180234184075E-5</v>
      </c>
      <c r="IW407" s="223">
        <f t="shared" ca="1" si="847"/>
        <v>-2.7105727434433431E-4</v>
      </c>
      <c r="IX407" s="223">
        <f t="shared" ca="1" si="848"/>
        <v>-3.1043901674869447E-4</v>
      </c>
      <c r="IY407" s="223">
        <f t="shared" ca="1" si="849"/>
        <v>5.597708723554894E-6</v>
      </c>
      <c r="IZ407" s="223">
        <f t="shared" ca="1" si="850"/>
        <v>3.1522567450127604E-4</v>
      </c>
      <c r="JA407" s="223">
        <f t="shared" ca="1" si="851"/>
        <v>2.6395497670247926E-4</v>
      </c>
      <c r="JB407" s="223">
        <f t="shared" ca="1" si="852"/>
        <v>-8.9515085050440079E-5</v>
      </c>
    </row>
    <row r="408" spans="2:262">
      <c r="B408" s="230">
        <v>47</v>
      </c>
      <c r="C408" s="229">
        <f t="shared" si="853"/>
        <v>9.1796875000000049E-4</v>
      </c>
      <c r="D408" s="226">
        <f t="shared" ca="1" si="597"/>
        <v>24.316904311365793</v>
      </c>
      <c r="E408" s="225">
        <f ca="1">BA361</f>
        <v>0.31690431136579295</v>
      </c>
      <c r="F408" s="224">
        <v>47</v>
      </c>
      <c r="G408" s="223">
        <f t="shared" ca="1" si="854"/>
        <v>-1.8051062652826016E-3</v>
      </c>
      <c r="H408" s="223">
        <f t="shared" ca="1" si="598"/>
        <v>-9.441298913140544E-4</v>
      </c>
      <c r="I408" s="223">
        <f t="shared" ca="1" si="599"/>
        <v>1.0399053897876102E-3</v>
      </c>
      <c r="J408" s="223">
        <f t="shared" ca="1" si="600"/>
        <v>1.786955144510859E-3</v>
      </c>
      <c r="K408" s="223">
        <f t="shared" ca="1" si="601"/>
        <v>4.08390711871503E-4</v>
      </c>
      <c r="L408" s="223">
        <f t="shared" ca="1" si="602"/>
        <v>-1.4559615670983763E-3</v>
      </c>
      <c r="M408" s="223">
        <f t="shared" ca="1" si="603"/>
        <v>-1.5884222690549243E-3</v>
      </c>
      <c r="N408" s="223">
        <f t="shared" ca="1" si="604"/>
        <v>1.6857291208516632E-4</v>
      </c>
      <c r="O408" s="223">
        <f t="shared" ca="1" si="605"/>
        <v>1.725047685853005E-3</v>
      </c>
      <c r="P408" s="223">
        <f t="shared" ca="1" si="606"/>
        <v>1.2295482697875096E-3</v>
      </c>
      <c r="Q408" s="223">
        <f t="shared" ca="1" si="607"/>
        <v>-7.2852017289049876E-4</v>
      </c>
      <c r="R408" s="223">
        <f t="shared" ca="1" si="608"/>
        <v>-1.8200012140700877E-3</v>
      </c>
      <c r="S408" s="223">
        <f t="shared" ca="1" si="609"/>
        <v>-7.465591940703782E-4</v>
      </c>
      <c r="T408" s="223">
        <f t="shared" ca="1" si="610"/>
        <v>1.2149279564949134E-3</v>
      </c>
      <c r="U408" s="223">
        <f t="shared" ca="1" si="611"/>
        <v>1.7312371970931719E-3</v>
      </c>
      <c r="V408" s="223">
        <f t="shared" ca="1" si="612"/>
        <v>1.8820971671379004E-4</v>
      </c>
      <c r="W408" s="223">
        <f t="shared" ca="1" si="613"/>
        <v>-1.5786964912739656E-3</v>
      </c>
      <c r="X408" s="223">
        <f t="shared" ca="1" si="614"/>
        <v>-1.4677157977916462E-3</v>
      </c>
      <c r="Y408" s="223">
        <f t="shared" ca="1" si="615"/>
        <v>3.8913833430802931E-4</v>
      </c>
      <c r="Z408" s="223">
        <f t="shared" ca="1" si="616"/>
        <v>1.7831056576410437E-3</v>
      </c>
      <c r="AA408" s="223">
        <f t="shared" ca="1" si="617"/>
        <v>1.0560378251163506E-3</v>
      </c>
      <c r="AB408" s="223">
        <f t="shared" ca="1" si="618"/>
        <v>-9.2720534586279994E-4</v>
      </c>
      <c r="AC408" s="223">
        <f t="shared" ca="1" si="619"/>
        <v>-1.8075216505361342E-3</v>
      </c>
      <c r="AD408" s="223">
        <f t="shared" ca="1" si="620"/>
        <v>-5.3775955164866063E-4</v>
      </c>
      <c r="AE408" s="223">
        <f t="shared" ca="1" si="621"/>
        <v>1.3716768758784597E-3</v>
      </c>
      <c r="AF408" s="223">
        <f t="shared" ca="1" si="622"/>
        <v>1.6494798307911524E-3</v>
      </c>
      <c r="AG408" s="223">
        <f t="shared" ca="1" si="623"/>
        <v>-3.4802127769391431E-5</v>
      </c>
      <c r="AH408" s="223">
        <f t="shared" ca="1" si="624"/>
        <v>-1.6776863507660252E-3</v>
      </c>
      <c r="AI408" s="223">
        <f t="shared" ca="1" si="625"/>
        <v>-1.3249335147759345E-3</v>
      </c>
      <c r="AJ408" s="223">
        <f t="shared" ca="1" si="626"/>
        <v>6.0385075377192786E-4</v>
      </c>
      <c r="AK408" s="223">
        <f t="shared" ca="1" si="627"/>
        <v>1.8143440606188132E-3</v>
      </c>
      <c r="AL408" s="223">
        <f t="shared" ca="1" si="628"/>
        <v>8.6664358859270426E-4</v>
      </c>
      <c r="AM408" s="223">
        <f t="shared" ca="1" si="629"/>
        <v>-1.1119444873881992E-3</v>
      </c>
      <c r="AN408" s="223">
        <f t="shared" ca="1" si="630"/>
        <v>-1.7678552789323007E-3</v>
      </c>
      <c r="AO408" s="223">
        <f t="shared" ca="1" si="631"/>
        <v>-3.2087150502216609E-4</v>
      </c>
      <c r="AP408" s="223">
        <f t="shared" ca="1" si="632"/>
        <v>1.5077944982884184E-3</v>
      </c>
      <c r="AQ408" s="223">
        <f t="shared" ca="1" si="633"/>
        <v>1.5429127524939511E-3</v>
      </c>
      <c r="AR408" s="223">
        <f t="shared" ca="1" si="634"/>
        <v>-2.5729051585701089E-4</v>
      </c>
      <c r="AS408" s="223">
        <f t="shared" ca="1" si="635"/>
        <v>-1.7514422459477845E-3</v>
      </c>
      <c r="AT408" s="223">
        <f t="shared" ca="1" si="636"/>
        <v>-1.1622229984464491E-3</v>
      </c>
      <c r="AU408" s="223">
        <f t="shared" ca="1" si="637"/>
        <v>8.0948069583325712E-4</v>
      </c>
      <c r="AV408" s="223">
        <f t="shared" ca="1" si="638"/>
        <v>1.8182930401287438E-3</v>
      </c>
      <c r="AW408" s="223">
        <f t="shared" ca="1" si="639"/>
        <v>6.6421422582254089E-4</v>
      </c>
      <c r="AX408" s="223">
        <f t="shared" ca="1" si="640"/>
        <v>-1.2799589488224771E-3</v>
      </c>
      <c r="AY408" s="223">
        <f t="shared" ca="1" si="641"/>
        <v>-1.7015987184090722E-3</v>
      </c>
      <c r="AZ408" s="223">
        <f t="shared" ca="1" si="642"/>
        <v>-9.9157252292119704E-5</v>
      </c>
      <c r="BA408" s="223">
        <f t="shared" ca="1" si="643"/>
        <v>1.6212334879851065E-3</v>
      </c>
      <c r="BB408" s="223">
        <f t="shared" ca="1" si="644"/>
        <v>1.4131388302520735E-3</v>
      </c>
      <c r="BC408" s="223">
        <f t="shared" ca="1" si="645"/>
        <v>-4.7590901509945863E-4</v>
      </c>
      <c r="BD408" s="223">
        <f t="shared" ca="1" si="646"/>
        <v>-1.7988548195035233E-3</v>
      </c>
      <c r="BE408" s="223">
        <f t="shared" ca="1" si="647"/>
        <v>-9.8203156642017288E-4</v>
      </c>
      <c r="BF408" s="223">
        <f t="shared" ca="1" si="648"/>
        <v>1.0029352947625455E-3</v>
      </c>
      <c r="BG408" s="223">
        <f t="shared" ca="1" si="649"/>
        <v>1.7948931998432835E-3</v>
      </c>
      <c r="BH408" s="223">
        <f t="shared" ca="1" si="650"/>
        <v>4.5179446284367934E-4</v>
      </c>
      <c r="BI408" s="223">
        <f t="shared" ca="1" si="651"/>
        <v>-1.4287216362773815E-3</v>
      </c>
      <c r="BJ408" s="223">
        <f t="shared" ca="1" si="652"/>
        <v>-1.6097485293084949E-3</v>
      </c>
      <c r="BK408" s="223">
        <f t="shared" ca="1" si="653"/>
        <v>1.2404841780823921E-4</v>
      </c>
      <c r="BL408" s="223">
        <f t="shared" ca="1" si="654"/>
        <v>1.7102876169741857E-3</v>
      </c>
      <c r="BM408" s="223">
        <f t="shared" ca="1" si="655"/>
        <v>1.2621099846499267E-3</v>
      </c>
      <c r="BN408" s="223">
        <f t="shared" ca="1" si="656"/>
        <v>-6.8736939977747172E-4</v>
      </c>
      <c r="BO408" s="223">
        <f t="shared" ca="1" si="657"/>
        <v>-1.8192109421952232E-3</v>
      </c>
      <c r="BP408" s="223">
        <f t="shared" ca="1" si="658"/>
        <v>-7.8706946555742252E-4</v>
      </c>
      <c r="BQ408" s="223">
        <f t="shared" ca="1" si="659"/>
        <v>1.1813048133238438E-3</v>
      </c>
      <c r="BR408" s="223">
        <f t="shared" ca="1" si="660"/>
        <v>1.7444964951409607E-3</v>
      </c>
      <c r="BS408" s="223">
        <f t="shared" ca="1" si="661"/>
        <v>2.3257929061222223E-4</v>
      </c>
      <c r="BT408" s="223">
        <f t="shared" ca="1" si="662"/>
        <v>-1.5559950204648806E-3</v>
      </c>
      <c r="BU408" s="223">
        <f t="shared" ca="1" si="663"/>
        <v>-1.493686223969034E-3</v>
      </c>
      <c r="BV408" s="223">
        <f t="shared" ca="1" si="664"/>
        <v>3.4538828424016197E-4</v>
      </c>
      <c r="BW408" s="223">
        <f t="shared" ca="1" si="665"/>
        <v>1.7736174282638479E-3</v>
      </c>
      <c r="BX408" s="223">
        <f t="shared" ca="1" si="666"/>
        <v>1.0920978301034239E-3</v>
      </c>
      <c r="BY408" s="223">
        <f t="shared" ca="1" si="667"/>
        <v>-8.8849110887762105E-4</v>
      </c>
      <c r="BZ408" s="223">
        <f t="shared" ca="1" si="668"/>
        <v>-1.8122044389900676E-3</v>
      </c>
      <c r="CA408" s="223">
        <f t="shared" ca="1" si="669"/>
        <v>-5.802691073263993E-4</v>
      </c>
      <c r="CB408" s="223">
        <f t="shared" ca="1" si="670"/>
        <v>1.3419064079311729E-3</v>
      </c>
      <c r="CC408" s="223">
        <f t="shared" ca="1" si="671"/>
        <v>1.6678609393698802E-3</v>
      </c>
      <c r="CD408" s="223">
        <f t="shared" ca="1" si="672"/>
        <v>9.8659093645152903E-6</v>
      </c>
      <c r="CE408" s="223">
        <f t="shared" ca="1" si="673"/>
        <v>-1.6598647912204089E-3</v>
      </c>
      <c r="CF408" s="223">
        <f t="shared" ca="1" si="674"/>
        <v>-1.3551574874940714E-3</v>
      </c>
      <c r="CG408" s="223">
        <f t="shared" ca="1" si="675"/>
        <v>5.6153318938880685E-4</v>
      </c>
      <c r="CH408" s="223">
        <f t="shared" ca="1" si="676"/>
        <v>1.8102703825447469E-3</v>
      </c>
      <c r="CI408" s="223">
        <f t="shared" ca="1" si="677"/>
        <v>9.0565950766468824E-4</v>
      </c>
      <c r="CJ408" s="223">
        <f t="shared" ca="1" si="678"/>
        <v>-1.0762490846904348E-3</v>
      </c>
      <c r="CK408" s="223">
        <f t="shared" ca="1" si="679"/>
        <v>-1.7779406942179346E-3</v>
      </c>
      <c r="CL408" s="223">
        <f t="shared" ca="1" si="680"/>
        <v>-3.6474096160520525E-4</v>
      </c>
      <c r="CM408" s="223">
        <f t="shared" ca="1" si="681"/>
        <v>1.4823244811132713E-3</v>
      </c>
      <c r="CN408" s="223">
        <f t="shared" ca="1" si="682"/>
        <v>1.5661392026214116E-3</v>
      </c>
      <c r="CO408" s="223">
        <f t="shared" ca="1" si="683"/>
        <v>-2.1299586434322227E-4</v>
      </c>
      <c r="CP408" s="223">
        <f t="shared" ca="1" si="684"/>
        <v>-1.738768650509553E-3</v>
      </c>
      <c r="CQ408" s="223">
        <f t="shared" ca="1" si="685"/>
        <v>-1.1962459210231279E-3</v>
      </c>
      <c r="CR408" s="223">
        <f t="shared" ca="1" si="686"/>
        <v>7.692321126925028E-4</v>
      </c>
      <c r="CS408" s="223">
        <f t="shared" ca="1" si="687"/>
        <v>1.819695185267825E-3</v>
      </c>
      <c r="CT408" s="223">
        <f t="shared" ca="1" si="688"/>
        <v>7.0559922324046973E-4</v>
      </c>
      <c r="CU408" s="223">
        <f t="shared" ca="1" si="689"/>
        <v>-1.2478192724940992E-3</v>
      </c>
      <c r="CV408" s="223">
        <f t="shared" ca="1" si="690"/>
        <v>-1.7169350664929795E-3</v>
      </c>
      <c r="CW408" s="223">
        <f t="shared" ca="1" si="691"/>
        <v>-1.4372677231961511E-4</v>
      </c>
      <c r="CX408" s="223">
        <f t="shared" ca="1" si="692"/>
        <v>1.6004470143479756E-3</v>
      </c>
      <c r="CY408" s="223">
        <f t="shared" ca="1" si="693"/>
        <v>1.4408612744991076E-3</v>
      </c>
      <c r="CZ408" s="223">
        <f t="shared" ca="1" si="694"/>
        <v>-4.3265398199413777E-4</v>
      </c>
      <c r="DA408" s="223">
        <f t="shared" ca="1" si="695"/>
        <v>-1.7915198108446881E-3</v>
      </c>
      <c r="DB408" s="223">
        <f t="shared" ca="1" si="696"/>
        <v>-1.0193417024312072E-3</v>
      </c>
      <c r="DC408" s="223">
        <f t="shared" ca="1" si="697"/>
        <v>9.653610690180689E-4</v>
      </c>
      <c r="DD408" s="223">
        <f t="shared" ca="1" si="698"/>
        <v>1.8017500786275029E-3</v>
      </c>
      <c r="DE408" s="223">
        <f t="shared" ca="1" si="699"/>
        <v>4.9492606972513747E-4</v>
      </c>
      <c r="DF408" s="223">
        <f t="shared" ca="1" si="700"/>
        <v>-1.4006210969660338E-3</v>
      </c>
      <c r="DG408" s="223">
        <f t="shared" ca="1" si="701"/>
        <v>-1.6301051372403814E-3</v>
      </c>
      <c r="DH408" s="223">
        <f t="shared" ca="1" si="702"/>
        <v>7.944920140288698E-5</v>
      </c>
      <c r="DI408" s="223">
        <f t="shared" ca="1" si="703"/>
        <v>1.6944973347866768E-3</v>
      </c>
      <c r="DJ408" s="223">
        <f t="shared" ca="1" si="704"/>
        <v>1.2939114516509276E-3</v>
      </c>
      <c r="DK408" s="223">
        <f t="shared" ca="1" si="705"/>
        <v>-6.4580458104041894E-4</v>
      </c>
      <c r="DL408" s="223">
        <f t="shared" ca="1" si="706"/>
        <v>-1.8173248456734591E-3</v>
      </c>
      <c r="DM408" s="223">
        <f t="shared" ca="1" si="707"/>
        <v>-8.2710563582883518E-4</v>
      </c>
      <c r="DN408" s="223">
        <f t="shared" ca="1" si="708"/>
        <v>1.1469700963050297E-3</v>
      </c>
      <c r="DO408" s="223">
        <f t="shared" ca="1" si="709"/>
        <v>1.7567049737310092E-3</v>
      </c>
      <c r="DP408" s="223">
        <f t="shared" ca="1" si="710"/>
        <v>2.7680876744265106E-4</v>
      </c>
      <c r="DQ408" s="223">
        <f t="shared" ca="1" si="711"/>
        <v>-1.532356276437869E-3</v>
      </c>
      <c r="DR408" s="223">
        <f t="shared" ca="1" si="712"/>
        <v>-1.5187569094176209E-3</v>
      </c>
      <c r="DS408" s="223">
        <f t="shared" ca="1" si="713"/>
        <v>3.0143018518474275E-4</v>
      </c>
      <c r="DT408" s="223">
        <f t="shared" ca="1" si="714"/>
        <v>1.7630608380677024E-3</v>
      </c>
      <c r="DU408" s="223">
        <f t="shared" ca="1" si="715"/>
        <v>1.1274999961938164E-3</v>
      </c>
      <c r="DV408" s="223">
        <f t="shared" ca="1" si="716"/>
        <v>-8.4924167807128221E-4</v>
      </c>
      <c r="DW408" s="223">
        <f t="shared" ca="1" si="717"/>
        <v>-1.8157956232526446E-3</v>
      </c>
      <c r="DX408" s="223">
        <f t="shared" ca="1" si="718"/>
        <v>-6.224291305915136E-4</v>
      </c>
      <c r="DY408" s="223">
        <f t="shared" ca="1" si="719"/>
        <v>1.3113276257408566E-3</v>
      </c>
      <c r="DZ408" s="223">
        <f t="shared" ca="1" si="720"/>
        <v>1.6852373908840665E-3</v>
      </c>
      <c r="EA408" s="223">
        <f t="shared" ca="1" si="721"/>
        <v>5.4528003643563292E-5</v>
      </c>
      <c r="EB408" s="223">
        <f t="shared" ca="1" si="722"/>
        <v>-1.6410433911909154E-3</v>
      </c>
      <c r="EC408" s="223">
        <f t="shared" ca="1" si="723"/>
        <v>-1.3845651640143537E-3</v>
      </c>
      <c r="ED408" s="223">
        <f t="shared" ca="1" si="724"/>
        <v>5.1887737840947655E-4</v>
      </c>
      <c r="EE408" s="223">
        <f t="shared" ca="1" si="725"/>
        <v>1.8051062652826009E-3</v>
      </c>
      <c r="EF408" s="223">
        <f t="shared" ca="1" si="726"/>
        <v>9.4412989131406741E-4</v>
      </c>
      <c r="EG408" s="223">
        <f t="shared" ca="1" si="727"/>
        <v>-1.0399053897876302E-3</v>
      </c>
      <c r="EH408" s="223">
        <f t="shared" ca="1" si="728"/>
        <v>-1.7869551445108569E-3</v>
      </c>
      <c r="EI408" s="223">
        <f t="shared" ca="1" si="729"/>
        <v>-4.0839071187150381E-4</v>
      </c>
      <c r="EJ408" s="223">
        <f t="shared" ca="1" si="730"/>
        <v>1.4559615670983689E-3</v>
      </c>
      <c r="EK408" s="223">
        <f t="shared" ca="1" si="731"/>
        <v>1.5884222690549107E-3</v>
      </c>
      <c r="EL408" s="223">
        <f t="shared" ca="1" si="732"/>
        <v>-1.6857291208518166E-4</v>
      </c>
      <c r="EM408" s="223">
        <f t="shared" ca="1" si="733"/>
        <v>-1.7250476858530061E-3</v>
      </c>
      <c r="EN408" s="223">
        <f t="shared" ca="1" si="734"/>
        <v>-1.2295482697875174E-3</v>
      </c>
      <c r="EO408" s="223">
        <f t="shared" ca="1" si="735"/>
        <v>7.2852017289052771E-4</v>
      </c>
      <c r="EP408" s="223">
        <f t="shared" ca="1" si="736"/>
        <v>1.8200012140700877E-3</v>
      </c>
      <c r="EQ408" s="223">
        <f t="shared" ca="1" si="737"/>
        <v>7.4655919407037267E-4</v>
      </c>
      <c r="ER408" s="223">
        <f t="shared" ca="1" si="738"/>
        <v>-1.2149279564949106E-3</v>
      </c>
      <c r="ES408" s="223">
        <f t="shared" ca="1" si="739"/>
        <v>-1.7312371970931609E-3</v>
      </c>
      <c r="ET408" s="223">
        <f t="shared" ca="1" si="740"/>
        <v>-1.8820971671376836E-4</v>
      </c>
      <c r="EU408" s="223">
        <f t="shared" ca="1" si="741"/>
        <v>1.5786964912739702E-3</v>
      </c>
      <c r="EV408" s="223">
        <f t="shared" ca="1" si="742"/>
        <v>1.4677157977916488E-3</v>
      </c>
      <c r="EW408" s="223">
        <f t="shared" ca="1" si="743"/>
        <v>-3.8913833430801283E-4</v>
      </c>
      <c r="EX408" s="223">
        <f t="shared" ca="1" si="744"/>
        <v>-1.7831056576410481E-3</v>
      </c>
      <c r="EY408" s="223">
        <f t="shared" ca="1" si="745"/>
        <v>-1.056037825116338E-3</v>
      </c>
      <c r="EZ408" s="223">
        <f t="shared" ca="1" si="746"/>
        <v>9.2720534586280211E-4</v>
      </c>
      <c r="FA408" s="223">
        <f t="shared" ca="1" si="747"/>
        <v>1.8075216505361355E-3</v>
      </c>
      <c r="FB408" s="223">
        <f t="shared" ca="1" si="748"/>
        <v>5.3775955164863352E-4</v>
      </c>
      <c r="FC408" s="223">
        <f t="shared" ca="1" si="749"/>
        <v>-1.3716768758784701E-3</v>
      </c>
      <c r="FD408" s="223">
        <f t="shared" ca="1" si="750"/>
        <v>-1.6494798307911513E-3</v>
      </c>
      <c r="FE408" s="223">
        <f t="shared" ca="1" si="751"/>
        <v>3.4802127769381023E-5</v>
      </c>
      <c r="FF408" s="223">
        <f t="shared" ca="1" si="752"/>
        <v>1.6776863507660389E-3</v>
      </c>
      <c r="FG408" s="223">
        <f t="shared" ca="1" si="753"/>
        <v>1.3249335147759193E-3</v>
      </c>
      <c r="FH408" s="223">
        <f t="shared" ca="1" si="754"/>
        <v>-6.0385075377193621E-4</v>
      </c>
      <c r="FI408" s="223">
        <f t="shared" ca="1" si="755"/>
        <v>-1.8143440606188128E-3</v>
      </c>
      <c r="FJ408" s="223">
        <f t="shared" ca="1" si="756"/>
        <v>-8.6664358859267357E-4</v>
      </c>
      <c r="FK408" s="223">
        <f t="shared" ca="1" si="757"/>
        <v>1.1119444873882165E-3</v>
      </c>
      <c r="FL408" s="223">
        <f t="shared" ca="1" si="758"/>
        <v>1.7678552789322985E-3</v>
      </c>
      <c r="FM408" s="223">
        <f t="shared" ca="1" si="759"/>
        <v>3.208715050221701E-4</v>
      </c>
      <c r="FN408" s="223">
        <f t="shared" ca="1" si="760"/>
        <v>-1.5077944982884088E-3</v>
      </c>
      <c r="FO408" s="223">
        <f t="shared" ca="1" si="761"/>
        <v>-1.5429127524939394E-3</v>
      </c>
      <c r="FP408" s="223">
        <f t="shared" ca="1" si="762"/>
        <v>2.5729051585701978E-4</v>
      </c>
      <c r="FQ408" s="223">
        <f t="shared" ca="1" si="763"/>
        <v>1.7514422459477832E-3</v>
      </c>
      <c r="FR408" s="223">
        <f t="shared" ca="1" si="764"/>
        <v>1.1622229984464619E-3</v>
      </c>
      <c r="FS408" s="223">
        <f t="shared" ca="1" si="765"/>
        <v>-8.0948069583328824E-4</v>
      </c>
      <c r="FT408" s="223">
        <f t="shared" ca="1" si="766"/>
        <v>-1.8182930401287427E-3</v>
      </c>
      <c r="FU408" s="223">
        <f t="shared" ca="1" si="767"/>
        <v>-6.6421422582253287E-4</v>
      </c>
      <c r="FV408" s="223">
        <f t="shared" ca="1" si="768"/>
        <v>1.2799589488224742E-3</v>
      </c>
      <c r="FW408" s="223">
        <f t="shared" ca="1" si="769"/>
        <v>1.7015987184090598E-3</v>
      </c>
      <c r="FX408" s="223">
        <f t="shared" ca="1" si="770"/>
        <v>9.915725229209802E-5</v>
      </c>
      <c r="FY408" s="223">
        <f t="shared" ca="1" si="771"/>
        <v>-1.6212334879851104E-3</v>
      </c>
      <c r="FZ408" s="223">
        <f t="shared" ca="1" si="772"/>
        <v>-1.4131388302520756E-3</v>
      </c>
      <c r="GA408" s="223">
        <f t="shared" ca="1" si="773"/>
        <v>4.7590901509944231E-4</v>
      </c>
      <c r="GB408" s="223">
        <f t="shared" ca="1" si="774"/>
        <v>1.7988548195035266E-3</v>
      </c>
      <c r="GC408" s="223">
        <f t="shared" ca="1" si="775"/>
        <v>9.8203156642016551E-4</v>
      </c>
      <c r="GD408" s="223">
        <f t="shared" ca="1" si="776"/>
        <v>-1.002935294762542E-3</v>
      </c>
      <c r="GE408" s="223">
        <f t="shared" ca="1" si="777"/>
        <v>-1.7948931998432865E-3</v>
      </c>
      <c r="GF408" s="223">
        <f t="shared" ca="1" si="778"/>
        <v>-4.5179446284365814E-4</v>
      </c>
      <c r="GG408" s="223">
        <f t="shared" ca="1" si="779"/>
        <v>1.4287216362773871E-3</v>
      </c>
      <c r="GH408" s="223">
        <f t="shared" ca="1" si="780"/>
        <v>1.6097485293084907E-3</v>
      </c>
      <c r="GI408" s="223">
        <f t="shared" ca="1" si="781"/>
        <v>-1.2404841780822229E-4</v>
      </c>
      <c r="GJ408" s="223">
        <f t="shared" ca="1" si="782"/>
        <v>-1.7102876169741979E-3</v>
      </c>
      <c r="GK408" s="223">
        <f t="shared" ca="1" si="783"/>
        <v>-1.2621099846499202E-3</v>
      </c>
      <c r="GL408" s="223">
        <f t="shared" ca="1" si="784"/>
        <v>6.8736939977747996E-4</v>
      </c>
      <c r="GM408" s="223">
        <f t="shared" ca="1" si="785"/>
        <v>1.819210942195223E-3</v>
      </c>
      <c r="GN408" s="223">
        <f t="shared" ca="1" si="786"/>
        <v>7.8706946555739108E-4</v>
      </c>
      <c r="GO408" s="223">
        <f t="shared" ca="1" si="787"/>
        <v>-1.1813048133238503E-3</v>
      </c>
      <c r="GP408" s="223">
        <f t="shared" ca="1" si="788"/>
        <v>-1.7444964951409581E-3</v>
      </c>
      <c r="GQ408" s="223">
        <f t="shared" ca="1" si="789"/>
        <v>-2.325792906122134E-4</v>
      </c>
      <c r="GR408" s="223">
        <f t="shared" ca="1" si="790"/>
        <v>1.5559950204648717E-3</v>
      </c>
      <c r="GS408" s="223">
        <f t="shared" ca="1" si="791"/>
        <v>1.4936862239690143E-3</v>
      </c>
      <c r="GT408" s="223">
        <f t="shared" ca="1" si="792"/>
        <v>-3.4538828424017081E-4</v>
      </c>
      <c r="GU408" s="223">
        <f t="shared" ca="1" si="793"/>
        <v>-1.7736174282638498E-3</v>
      </c>
      <c r="GV408" s="223">
        <f t="shared" ca="1" si="794"/>
        <v>-1.0920978301034374E-3</v>
      </c>
      <c r="GW408" s="223">
        <f t="shared" ca="1" si="795"/>
        <v>8.884911088776514E-4</v>
      </c>
      <c r="GX408" s="223">
        <f t="shared" ca="1" si="796"/>
        <v>1.8122044389900669E-3</v>
      </c>
      <c r="GY408" s="223">
        <f t="shared" ca="1" si="797"/>
        <v>5.8026910732639084E-4</v>
      </c>
      <c r="GZ408" s="223">
        <f t="shared" ca="1" si="798"/>
        <v>-1.3419064079311616E-3</v>
      </c>
      <c r="HA408" s="223">
        <f t="shared" ca="1" si="799"/>
        <v>-1.6678609393698661E-3</v>
      </c>
      <c r="HB408" s="223">
        <f t="shared" ca="1" si="800"/>
        <v>-9.8659093645062914E-6</v>
      </c>
      <c r="HC408" s="223">
        <f t="shared" ca="1" si="801"/>
        <v>1.6598647912204126E-3</v>
      </c>
      <c r="HD408" s="223">
        <f t="shared" ca="1" si="802"/>
        <v>1.3551574874940827E-3</v>
      </c>
      <c r="HE408" s="223">
        <f t="shared" ca="1" si="803"/>
        <v>-5.6153318938883992E-4</v>
      </c>
      <c r="HF408" s="223">
        <f t="shared" ca="1" si="804"/>
        <v>-1.8102703825447477E-3</v>
      </c>
      <c r="HG408" s="223">
        <f t="shared" ca="1" si="805"/>
        <v>-9.0565950766468054E-4</v>
      </c>
      <c r="HH408" s="223">
        <f t="shared" ca="1" si="806"/>
        <v>1.0762490846904422E-3</v>
      </c>
      <c r="HI408" s="223">
        <f t="shared" ca="1" si="807"/>
        <v>1.7779406942179383E-3</v>
      </c>
      <c r="HJ408" s="223">
        <f t="shared" ca="1" si="808"/>
        <v>3.647409616051712E-4</v>
      </c>
      <c r="HK408" s="223">
        <f t="shared" ca="1" si="809"/>
        <v>-1.4823244811132765E-3</v>
      </c>
      <c r="HL408" s="223">
        <f t="shared" ca="1" si="810"/>
        <v>-1.5661392026214071E-3</v>
      </c>
      <c r="HM408" s="223">
        <f t="shared" ca="1" si="811"/>
        <v>2.1299586434320541E-4</v>
      </c>
      <c r="HN408" s="223">
        <f t="shared" ca="1" si="812"/>
        <v>1.7387686505095632E-3</v>
      </c>
      <c r="HO408" s="223">
        <f t="shared" ca="1" si="813"/>
        <v>1.1962459210231211E-3</v>
      </c>
      <c r="HP408" s="223">
        <f t="shared" ca="1" si="814"/>
        <v>-7.6923211269251082E-4</v>
      </c>
      <c r="HQ408" s="223">
        <f t="shared" ca="1" si="815"/>
        <v>-1.8196951852678257E-3</v>
      </c>
      <c r="HR408" s="223">
        <f t="shared" ca="1" si="816"/>
        <v>-7.0559922324043764E-4</v>
      </c>
      <c r="HS408" s="223">
        <f t="shared" ca="1" si="817"/>
        <v>1.2478192724941057E-3</v>
      </c>
      <c r="HT408" s="223">
        <f t="shared" ca="1" si="818"/>
        <v>1.7169350664929769E-3</v>
      </c>
      <c r="HU408" s="223">
        <f t="shared" ca="1" si="819"/>
        <v>1.4372677231963202E-4</v>
      </c>
      <c r="HV408" s="223">
        <f t="shared" ca="1" si="820"/>
        <v>-1.6004470143479675E-3</v>
      </c>
      <c r="HW408" s="223">
        <f t="shared" ca="1" si="821"/>
        <v>-1.440861274499118E-3</v>
      </c>
      <c r="HX408" s="223">
        <f t="shared" ca="1" si="822"/>
        <v>4.3265398199409614E-4</v>
      </c>
      <c r="HY408" s="223">
        <f t="shared" ca="1" si="823"/>
        <v>1.791519810844699E-3</v>
      </c>
      <c r="HZ408" s="223">
        <f t="shared" ca="1" si="824"/>
        <v>1.0193417024311783E-3</v>
      </c>
      <c r="IA408" s="223">
        <f t="shared" ca="1" si="825"/>
        <v>-9.6536106901809829E-4</v>
      </c>
      <c r="IB408" s="223">
        <f t="shared" ca="1" si="826"/>
        <v>-1.8017500786275018E-3</v>
      </c>
      <c r="IC408" s="223">
        <f t="shared" ca="1" si="827"/>
        <v>-4.9492606972512891E-4</v>
      </c>
      <c r="ID408" s="223">
        <f t="shared" ca="1" si="828"/>
        <v>1.400621096966023E-3</v>
      </c>
      <c r="IE408" s="223">
        <f t="shared" ca="1" si="829"/>
        <v>5.3912737320604184E-4</v>
      </c>
      <c r="IF408" s="223">
        <f t="shared" ca="1" si="830"/>
        <v>-7.9449201402844263E-5</v>
      </c>
      <c r="IG408" s="223">
        <f t="shared" ca="1" si="831"/>
        <v>-1.6944973347866989E-3</v>
      </c>
      <c r="IH408" s="223">
        <f t="shared" ca="1" si="832"/>
        <v>-1.2939114516509029E-3</v>
      </c>
      <c r="II408" s="223">
        <f t="shared" ca="1" si="833"/>
        <v>6.4580458104045147E-4</v>
      </c>
      <c r="IJ408" s="223">
        <f t="shared" ca="1" si="834"/>
        <v>1.8173248456734598E-3</v>
      </c>
      <c r="IK408" s="223">
        <f t="shared" ca="1" si="835"/>
        <v>8.2710563582882716E-4</v>
      </c>
      <c r="IL408" s="223">
        <f t="shared" ca="1" si="836"/>
        <v>-1.1469700963050366E-3</v>
      </c>
      <c r="IM408" s="223">
        <f t="shared" ca="1" si="837"/>
        <v>-1.7567049737310068E-3</v>
      </c>
      <c r="IN408" s="223">
        <f t="shared" ca="1" si="838"/>
        <v>-2.7680876744269335E-4</v>
      </c>
      <c r="IO408" s="223">
        <f t="shared" ca="1" si="839"/>
        <v>1.532356276437846E-3</v>
      </c>
      <c r="IP408" s="223">
        <f t="shared" ca="1" si="840"/>
        <v>1.5187569094175873E-3</v>
      </c>
      <c r="IQ408" s="223">
        <f t="shared" ca="1" si="841"/>
        <v>-3.014301851848026E-4</v>
      </c>
      <c r="IR408" s="223">
        <f t="shared" ca="1" si="842"/>
        <v>-1.7630608380677045E-3</v>
      </c>
      <c r="IS408" s="223">
        <f t="shared" ca="1" si="843"/>
        <v>-1.1274999961938094E-3</v>
      </c>
      <c r="IT408" s="223">
        <f t="shared" ca="1" si="844"/>
        <v>8.4924167807129023E-4</v>
      </c>
      <c r="IU408" s="223">
        <f t="shared" ca="1" si="845"/>
        <v>1.8157956232526442E-3</v>
      </c>
      <c r="IV408" s="223">
        <f t="shared" ca="1" si="846"/>
        <v>6.2242913059155393E-4</v>
      </c>
      <c r="IW408" s="223">
        <f t="shared" ca="1" si="847"/>
        <v>-1.3113276257408271E-3</v>
      </c>
      <c r="IX408" s="223">
        <f t="shared" ca="1" si="848"/>
        <v>-1.6852373908840435E-3</v>
      </c>
      <c r="IY408" s="223">
        <f t="shared" ca="1" si="849"/>
        <v>-5.4528003643502577E-5</v>
      </c>
      <c r="IZ408" s="223">
        <f t="shared" ca="1" si="850"/>
        <v>1.6410433911909191E-3</v>
      </c>
      <c r="JA408" s="223">
        <f t="shared" ca="1" si="851"/>
        <v>1.3845651640143478E-3</v>
      </c>
      <c r="JB408" s="223">
        <f t="shared" ca="1" si="852"/>
        <v>-5.1887737840948512E-4</v>
      </c>
    </row>
    <row r="409" spans="2:262">
      <c r="B409" s="230">
        <v>48</v>
      </c>
      <c r="C409" s="229">
        <f t="shared" si="853"/>
        <v>9.3750000000000051E-4</v>
      </c>
      <c r="D409" s="226">
        <f t="shared" ca="1" si="597"/>
        <v>24.314865616627479</v>
      </c>
      <c r="E409" s="225">
        <f ca="1">BB361</f>
        <v>0.3148656166274808</v>
      </c>
      <c r="F409" s="224">
        <v>48</v>
      </c>
      <c r="G409" s="223">
        <f t="shared" ca="1" si="854"/>
        <v>-6.2202585083868792E-4</v>
      </c>
      <c r="H409" s="223">
        <f t="shared" ca="1" si="598"/>
        <v>-3.2482238883029034E-4</v>
      </c>
      <c r="I409" s="223">
        <f t="shared" ca="1" si="599"/>
        <v>3.7341755750548125E-4</v>
      </c>
      <c r="J409" s="223">
        <f t="shared" ca="1" si="600"/>
        <v>6.1062381405346203E-4</v>
      </c>
      <c r="K409" s="223">
        <f t="shared" ca="1" si="601"/>
        <v>9.3933676586201463E-5</v>
      </c>
      <c r="L409" s="223">
        <f t="shared" ca="1" si="602"/>
        <v>-5.3873009051210255E-4</v>
      </c>
      <c r="M409" s="223">
        <f t="shared" ca="1" si="603"/>
        <v>-5.0625983689725484E-4</v>
      </c>
      <c r="N409" s="223">
        <f t="shared" ca="1" si="604"/>
        <v>1.5125558640723837E-4</v>
      </c>
      <c r="O409" s="223">
        <f t="shared" ca="1" si="605"/>
        <v>6.2202585083868782E-4</v>
      </c>
      <c r="P409" s="223">
        <f t="shared" ca="1" si="606"/>
        <v>3.2482238883029099E-4</v>
      </c>
      <c r="Q409" s="223">
        <f t="shared" ca="1" si="607"/>
        <v>-3.7341755750548125E-4</v>
      </c>
      <c r="R409" s="223">
        <f t="shared" ca="1" si="608"/>
        <v>-6.1062381405346214E-4</v>
      </c>
      <c r="S409" s="223">
        <f t="shared" ca="1" si="609"/>
        <v>-9.3933676586201707E-5</v>
      </c>
      <c r="T409" s="223">
        <f t="shared" ca="1" si="610"/>
        <v>5.3873009051210276E-4</v>
      </c>
      <c r="U409" s="223">
        <f t="shared" ca="1" si="611"/>
        <v>5.0625983689725506E-4</v>
      </c>
      <c r="V409" s="223">
        <f t="shared" ca="1" si="612"/>
        <v>-1.5125558640723813E-4</v>
      </c>
      <c r="W409" s="223">
        <f t="shared" ca="1" si="613"/>
        <v>-6.2202585083868782E-4</v>
      </c>
      <c r="X409" s="223">
        <f t="shared" ca="1" si="614"/>
        <v>-3.2482238883029115E-4</v>
      </c>
      <c r="Y409" s="223">
        <f t="shared" ca="1" si="615"/>
        <v>3.7341755750548017E-4</v>
      </c>
      <c r="Z409" s="223">
        <f t="shared" ca="1" si="616"/>
        <v>6.1062381405346247E-4</v>
      </c>
      <c r="AA409" s="223">
        <f t="shared" ca="1" si="617"/>
        <v>9.3933676586200839E-5</v>
      </c>
      <c r="AB409" s="223">
        <f t="shared" ca="1" si="618"/>
        <v>-5.3873009051210266E-4</v>
      </c>
      <c r="AC409" s="223">
        <f t="shared" ca="1" si="619"/>
        <v>-5.0625983689725506E-4</v>
      </c>
      <c r="AD409" s="223">
        <f t="shared" ca="1" si="620"/>
        <v>1.5125558640723791E-4</v>
      </c>
      <c r="AE409" s="223">
        <f t="shared" ca="1" si="621"/>
        <v>6.2202585083868771E-4</v>
      </c>
      <c r="AF409" s="223">
        <f t="shared" ca="1" si="622"/>
        <v>3.2482238883029143E-4</v>
      </c>
      <c r="AG409" s="223">
        <f t="shared" ca="1" si="623"/>
        <v>-3.7341755750548006E-4</v>
      </c>
      <c r="AH409" s="223">
        <f t="shared" ca="1" si="624"/>
        <v>-6.1062381405346193E-4</v>
      </c>
      <c r="AI409" s="223">
        <f t="shared" ca="1" si="625"/>
        <v>-9.3933676586203252E-5</v>
      </c>
      <c r="AJ409" s="223">
        <f t="shared" ca="1" si="626"/>
        <v>5.3873009051210244E-4</v>
      </c>
      <c r="AK409" s="223">
        <f t="shared" ca="1" si="627"/>
        <v>5.0625983689725658E-4</v>
      </c>
      <c r="AL409" s="223">
        <f t="shared" ca="1" si="628"/>
        <v>-1.512555864072377E-4</v>
      </c>
      <c r="AM409" s="223">
        <f t="shared" ca="1" si="629"/>
        <v>-6.2202585083868803E-4</v>
      </c>
      <c r="AN409" s="223">
        <f t="shared" ca="1" si="630"/>
        <v>-3.2482238883029159E-4</v>
      </c>
      <c r="AO409" s="223">
        <f t="shared" ca="1" si="631"/>
        <v>3.7341755750548163E-4</v>
      </c>
      <c r="AP409" s="223">
        <f t="shared" ca="1" si="632"/>
        <v>6.1062381405346258E-4</v>
      </c>
      <c r="AQ409" s="223">
        <f t="shared" ca="1" si="633"/>
        <v>9.39336765862013E-5</v>
      </c>
      <c r="AR409" s="223">
        <f t="shared" ca="1" si="634"/>
        <v>-5.3873009051210125E-4</v>
      </c>
      <c r="AS409" s="223">
        <f t="shared" ca="1" si="635"/>
        <v>-5.0625983689725539E-4</v>
      </c>
      <c r="AT409" s="223">
        <f t="shared" ca="1" si="636"/>
        <v>1.5125558640723531E-4</v>
      </c>
      <c r="AU409" s="223">
        <f t="shared" ca="1" si="637"/>
        <v>6.2202585083868771E-4</v>
      </c>
      <c r="AV409" s="223">
        <f t="shared" ca="1" si="638"/>
        <v>3.2482238883028991E-4</v>
      </c>
      <c r="AW409" s="223">
        <f t="shared" ca="1" si="639"/>
        <v>-3.7341755750547963E-4</v>
      </c>
      <c r="AX409" s="223">
        <f t="shared" ca="1" si="640"/>
        <v>-6.1062381405346203E-4</v>
      </c>
      <c r="AY409" s="223">
        <f t="shared" ca="1" si="641"/>
        <v>-9.3933676586203713E-5</v>
      </c>
      <c r="AZ409" s="223">
        <f t="shared" ca="1" si="642"/>
        <v>5.3873009051210222E-4</v>
      </c>
      <c r="BA409" s="223">
        <f t="shared" ca="1" si="643"/>
        <v>5.062598368972568E-4</v>
      </c>
      <c r="BB409" s="223">
        <f t="shared" ca="1" si="644"/>
        <v>-1.5125558640723724E-4</v>
      </c>
      <c r="BC409" s="223">
        <f t="shared" ca="1" si="645"/>
        <v>-6.2202585083868792E-4</v>
      </c>
      <c r="BD409" s="223">
        <f t="shared" ca="1" si="646"/>
        <v>-3.2482238883029202E-4</v>
      </c>
      <c r="BE409" s="223">
        <f t="shared" ca="1" si="647"/>
        <v>3.7341755750548125E-4</v>
      </c>
      <c r="BF409" s="223">
        <f t="shared" ca="1" si="648"/>
        <v>6.1062381405346268E-4</v>
      </c>
      <c r="BG409" s="223">
        <f t="shared" ca="1" si="649"/>
        <v>9.3933676586201734E-5</v>
      </c>
      <c r="BH409" s="223">
        <f t="shared" ca="1" si="650"/>
        <v>-5.3873009051210103E-4</v>
      </c>
      <c r="BI409" s="223">
        <f t="shared" ca="1" si="651"/>
        <v>-5.0625983689725831E-4</v>
      </c>
      <c r="BJ409" s="223">
        <f t="shared" ca="1" si="652"/>
        <v>1.5125558640723919E-4</v>
      </c>
      <c r="BK409" s="223">
        <f t="shared" ca="1" si="653"/>
        <v>6.220258508386876E-4</v>
      </c>
      <c r="BL409" s="223">
        <f t="shared" ca="1" si="654"/>
        <v>3.2482238883029414E-4</v>
      </c>
      <c r="BM409" s="223">
        <f t="shared" ca="1" si="655"/>
        <v>-3.7341755750548288E-4</v>
      </c>
      <c r="BN409" s="223">
        <f t="shared" ca="1" si="656"/>
        <v>-6.1062381405346214E-4</v>
      </c>
      <c r="BO409" s="223">
        <f t="shared" ca="1" si="657"/>
        <v>-9.3933676586204146E-5</v>
      </c>
      <c r="BP409" s="223">
        <f t="shared" ca="1" si="658"/>
        <v>5.3873009051209973E-4</v>
      </c>
      <c r="BQ409" s="223">
        <f t="shared" ca="1" si="659"/>
        <v>5.0625983689725452E-4</v>
      </c>
      <c r="BR409" s="223">
        <f t="shared" ca="1" si="660"/>
        <v>-1.512555864072368E-4</v>
      </c>
      <c r="BS409" s="223">
        <f t="shared" ca="1" si="661"/>
        <v>-6.2202585083868717E-4</v>
      </c>
      <c r="BT409" s="223">
        <f t="shared" ca="1" si="662"/>
        <v>-3.2482238883028855E-4</v>
      </c>
      <c r="BU409" s="223">
        <f t="shared" ca="1" si="663"/>
        <v>3.7341755750548093E-4</v>
      </c>
      <c r="BV409" s="223">
        <f t="shared" ca="1" si="664"/>
        <v>6.1062381405346279E-4</v>
      </c>
      <c r="BW409" s="223">
        <f t="shared" ca="1" si="665"/>
        <v>9.393367658620664E-5</v>
      </c>
      <c r="BX409" s="223">
        <f t="shared" ca="1" si="666"/>
        <v>-5.3873009051210309E-4</v>
      </c>
      <c r="BY409" s="223">
        <f t="shared" ca="1" si="667"/>
        <v>-5.0625983689725593E-4</v>
      </c>
      <c r="BZ409" s="223">
        <f t="shared" ca="1" si="668"/>
        <v>1.5125558640723439E-4</v>
      </c>
      <c r="CA409" s="223">
        <f t="shared" ca="1" si="669"/>
        <v>6.2202585083868825E-4</v>
      </c>
      <c r="CB409" s="223">
        <f t="shared" ca="1" si="670"/>
        <v>3.2482238883029067E-4</v>
      </c>
      <c r="CC409" s="223">
        <f t="shared" ca="1" si="671"/>
        <v>-3.7341755750547892E-4</v>
      </c>
      <c r="CD409" s="223">
        <f t="shared" ca="1" si="672"/>
        <v>-6.1062381405346334E-4</v>
      </c>
      <c r="CE409" s="223">
        <f t="shared" ca="1" si="673"/>
        <v>-9.3933676586200216E-5</v>
      </c>
      <c r="CF409" s="223">
        <f t="shared" ca="1" si="674"/>
        <v>5.3873009051210179E-4</v>
      </c>
      <c r="CG409" s="223">
        <f t="shared" ca="1" si="675"/>
        <v>5.0625983689725734E-4</v>
      </c>
      <c r="CH409" s="223">
        <f t="shared" ca="1" si="676"/>
        <v>-1.5125558640723201E-4</v>
      </c>
      <c r="CI409" s="223">
        <f t="shared" ca="1" si="677"/>
        <v>-6.2202585083868782E-4</v>
      </c>
      <c r="CJ409" s="223">
        <f t="shared" ca="1" si="678"/>
        <v>-3.2482238883029273E-4</v>
      </c>
      <c r="CK409" s="223">
        <f t="shared" ca="1" si="679"/>
        <v>3.7341755750547692E-4</v>
      </c>
      <c r="CL409" s="223">
        <f t="shared" ca="1" si="680"/>
        <v>6.1062381405346182E-4</v>
      </c>
      <c r="CM409" s="223">
        <f t="shared" ca="1" si="681"/>
        <v>9.3933676586202683E-5</v>
      </c>
      <c r="CN409" s="223">
        <f t="shared" ca="1" si="682"/>
        <v>-5.3873009051210049E-4</v>
      </c>
      <c r="CO409" s="223">
        <f t="shared" ca="1" si="683"/>
        <v>-5.0625983689725886E-4</v>
      </c>
      <c r="CP409" s="223">
        <f t="shared" ca="1" si="684"/>
        <v>1.5125558640723829E-4</v>
      </c>
      <c r="CQ409" s="223">
        <f t="shared" ca="1" si="685"/>
        <v>6.2202585083868749E-4</v>
      </c>
      <c r="CR409" s="223">
        <f t="shared" ca="1" si="686"/>
        <v>3.2482238883029484E-4</v>
      </c>
      <c r="CS409" s="223">
        <f t="shared" ca="1" si="687"/>
        <v>-3.7341755750548212E-4</v>
      </c>
      <c r="CT409" s="223">
        <f t="shared" ca="1" si="688"/>
        <v>-6.1062381405346236E-4</v>
      </c>
      <c r="CU409" s="223">
        <f t="shared" ca="1" si="689"/>
        <v>-9.3933676586205122E-5</v>
      </c>
      <c r="CV409" s="223">
        <f t="shared" ca="1" si="690"/>
        <v>5.3873009051209919E-4</v>
      </c>
      <c r="CW409" s="223">
        <f t="shared" ca="1" si="691"/>
        <v>5.0625983689725506E-4</v>
      </c>
      <c r="CX409" s="223">
        <f t="shared" ca="1" si="692"/>
        <v>-1.5125558640723591E-4</v>
      </c>
      <c r="CY409" s="223">
        <f t="shared" ca="1" si="693"/>
        <v>-6.2202585083868706E-4</v>
      </c>
      <c r="CZ409" s="223">
        <f t="shared" ca="1" si="694"/>
        <v>-3.2482238883028937E-4</v>
      </c>
      <c r="DA409" s="223">
        <f t="shared" ca="1" si="695"/>
        <v>3.7341755750548017E-4</v>
      </c>
      <c r="DB409" s="223">
        <f t="shared" ca="1" si="696"/>
        <v>6.1062381405346301E-4</v>
      </c>
      <c r="DC409" s="223">
        <f t="shared" ca="1" si="697"/>
        <v>9.3933676586207534E-5</v>
      </c>
      <c r="DD409" s="223">
        <f t="shared" ca="1" si="698"/>
        <v>-5.3873009051210255E-4</v>
      </c>
      <c r="DE409" s="223">
        <f t="shared" ca="1" si="699"/>
        <v>-5.0625983689725647E-4</v>
      </c>
      <c r="DF409" s="223">
        <f t="shared" ca="1" si="700"/>
        <v>1.512555864072335E-4</v>
      </c>
      <c r="DG409" s="223">
        <f t="shared" ca="1" si="701"/>
        <v>6.2202585083868803E-4</v>
      </c>
      <c r="DH409" s="223">
        <f t="shared" ca="1" si="702"/>
        <v>3.2482238883029143E-4</v>
      </c>
      <c r="DI409" s="223">
        <f t="shared" ca="1" si="703"/>
        <v>-3.7341755750547822E-4</v>
      </c>
      <c r="DJ409" s="223">
        <f t="shared" ca="1" si="704"/>
        <v>-6.1062381405346355E-4</v>
      </c>
      <c r="DK409" s="223">
        <f t="shared" ca="1" si="705"/>
        <v>-9.3933676586201138E-5</v>
      </c>
      <c r="DL409" s="223">
        <f t="shared" ca="1" si="706"/>
        <v>5.387300905120968E-4</v>
      </c>
      <c r="DM409" s="223">
        <f t="shared" ca="1" si="707"/>
        <v>5.0625983689725799E-4</v>
      </c>
      <c r="DN409" s="223">
        <f t="shared" ca="1" si="708"/>
        <v>-1.5125558640723978E-4</v>
      </c>
      <c r="DO409" s="223">
        <f t="shared" ca="1" si="709"/>
        <v>-6.220258508386863E-4</v>
      </c>
      <c r="DP409" s="223">
        <f t="shared" ca="1" si="710"/>
        <v>-3.2482238883029359E-4</v>
      </c>
      <c r="DQ409" s="223">
        <f t="shared" ca="1" si="711"/>
        <v>3.7341755750548331E-4</v>
      </c>
      <c r="DR409" s="223">
        <f t="shared" ca="1" si="712"/>
        <v>6.106238140534642E-4</v>
      </c>
      <c r="DS409" s="223">
        <f t="shared" ca="1" si="713"/>
        <v>9.3933676586203577E-5</v>
      </c>
      <c r="DT409" s="223">
        <f t="shared" ca="1" si="714"/>
        <v>-5.3873009051210472E-4</v>
      </c>
      <c r="DU409" s="223">
        <f t="shared" ca="1" si="715"/>
        <v>-5.062598368972594E-4</v>
      </c>
      <c r="DV409" s="223">
        <f t="shared" ca="1" si="716"/>
        <v>1.512555864072374E-4</v>
      </c>
      <c r="DW409" s="223">
        <f t="shared" ca="1" si="717"/>
        <v>6.2202585083868868E-4</v>
      </c>
      <c r="DX409" s="223">
        <f t="shared" ca="1" si="718"/>
        <v>3.2482238883029571E-4</v>
      </c>
      <c r="DY409" s="223">
        <f t="shared" ca="1" si="719"/>
        <v>-3.7341755750548136E-4</v>
      </c>
      <c r="DZ409" s="223">
        <f t="shared" ca="1" si="720"/>
        <v>-6.1062381405346474E-4</v>
      </c>
      <c r="EA409" s="223">
        <f t="shared" ca="1" si="721"/>
        <v>-9.3933676586206016E-5</v>
      </c>
      <c r="EB409" s="223">
        <f t="shared" ca="1" si="722"/>
        <v>5.3873009051210341E-4</v>
      </c>
      <c r="EC409" s="223">
        <f t="shared" ca="1" si="723"/>
        <v>5.0625983689726081E-4</v>
      </c>
      <c r="ED409" s="223">
        <f t="shared" ca="1" si="724"/>
        <v>-1.5125558640723501E-4</v>
      </c>
      <c r="EE409" s="223">
        <f t="shared" ca="1" si="725"/>
        <v>-6.2202585083868825E-4</v>
      </c>
      <c r="EF409" s="223">
        <f t="shared" ca="1" si="726"/>
        <v>-3.2482238883029782E-4</v>
      </c>
      <c r="EG409" s="223">
        <f t="shared" ca="1" si="727"/>
        <v>3.7341755750547941E-4</v>
      </c>
      <c r="EH409" s="223">
        <f t="shared" ca="1" si="728"/>
        <v>6.1062381405346106E-4</v>
      </c>
      <c r="EI409" s="223">
        <f t="shared" ca="1" si="729"/>
        <v>9.3933676586208456E-5</v>
      </c>
      <c r="EJ409" s="223">
        <f t="shared" ca="1" si="730"/>
        <v>-5.3873009051210211E-4</v>
      </c>
      <c r="EK409" s="223">
        <f t="shared" ca="1" si="731"/>
        <v>-5.0625983689726233E-4</v>
      </c>
      <c r="EL409" s="223">
        <f t="shared" ca="1" si="732"/>
        <v>1.512555864072326E-4</v>
      </c>
      <c r="EM409" s="223">
        <f t="shared" ca="1" si="733"/>
        <v>6.2202585083868792E-4</v>
      </c>
      <c r="EN409" s="223">
        <f t="shared" ca="1" si="734"/>
        <v>3.2482238883029988E-4</v>
      </c>
      <c r="EO409" s="223">
        <f t="shared" ca="1" si="735"/>
        <v>-3.734175575054774E-4</v>
      </c>
      <c r="EP409" s="223">
        <f t="shared" ca="1" si="736"/>
        <v>-6.1062381405346171E-4</v>
      </c>
      <c r="EQ409" s="223">
        <f t="shared" ca="1" si="737"/>
        <v>-9.3933676586210868E-5</v>
      </c>
      <c r="ER409" s="223">
        <f t="shared" ca="1" si="738"/>
        <v>5.3873009051210081E-4</v>
      </c>
      <c r="ES409" s="223">
        <f t="shared" ca="1" si="739"/>
        <v>5.0625983689725333E-4</v>
      </c>
      <c r="ET409" s="223">
        <f t="shared" ca="1" si="740"/>
        <v>-1.5125558640723022E-4</v>
      </c>
      <c r="EU409" s="223">
        <f t="shared" ca="1" si="741"/>
        <v>-6.220258508386876E-4</v>
      </c>
      <c r="EV409" s="223">
        <f t="shared" ca="1" si="742"/>
        <v>-3.2482238883028665E-4</v>
      </c>
      <c r="EW409" s="223">
        <f t="shared" ca="1" si="743"/>
        <v>3.734175575054754E-4</v>
      </c>
      <c r="EX409" s="223">
        <f t="shared" ca="1" si="744"/>
        <v>6.1062381405346225E-4</v>
      </c>
      <c r="EY409" s="223">
        <f t="shared" ca="1" si="745"/>
        <v>9.3933676586213335E-5</v>
      </c>
      <c r="EZ409" s="223">
        <f t="shared" ca="1" si="746"/>
        <v>-5.3873009051209962E-4</v>
      </c>
      <c r="FA409" s="223">
        <f t="shared" ca="1" si="747"/>
        <v>-5.0625983689725474E-4</v>
      </c>
      <c r="FB409" s="223">
        <f t="shared" ca="1" si="748"/>
        <v>1.5125558640722783E-4</v>
      </c>
      <c r="FC409" s="223">
        <f t="shared" ca="1" si="749"/>
        <v>6.2202585083868717E-4</v>
      </c>
      <c r="FD409" s="223">
        <f t="shared" ca="1" si="750"/>
        <v>3.2482238883028877E-4</v>
      </c>
      <c r="FE409" s="223">
        <f t="shared" ca="1" si="751"/>
        <v>-3.7341755750547345E-4</v>
      </c>
      <c r="FF409" s="223">
        <f t="shared" ca="1" si="752"/>
        <v>-6.106238140534629E-4</v>
      </c>
      <c r="FG409" s="223">
        <f t="shared" ca="1" si="753"/>
        <v>-9.3933676586198075E-5</v>
      </c>
      <c r="FH409" s="223">
        <f t="shared" ca="1" si="754"/>
        <v>5.3873009051209832E-4</v>
      </c>
      <c r="FI409" s="223">
        <f t="shared" ca="1" si="755"/>
        <v>5.0625983689725625E-4</v>
      </c>
      <c r="FJ409" s="223">
        <f t="shared" ca="1" si="756"/>
        <v>-1.5125558640722542E-4</v>
      </c>
      <c r="FK409" s="223">
        <f t="shared" ca="1" si="757"/>
        <v>-6.2202585083868684E-4</v>
      </c>
      <c r="FL409" s="223">
        <f t="shared" ca="1" si="758"/>
        <v>-3.2482238883029094E-4</v>
      </c>
      <c r="FM409" s="223">
        <f t="shared" ca="1" si="759"/>
        <v>3.734175575054715E-4</v>
      </c>
      <c r="FN409" s="223">
        <f t="shared" ca="1" si="760"/>
        <v>6.1062381405346344E-4</v>
      </c>
      <c r="FO409" s="223">
        <f t="shared" ca="1" si="761"/>
        <v>9.3933676586200541E-5</v>
      </c>
      <c r="FP409" s="223">
        <f t="shared" ca="1" si="762"/>
        <v>-5.3873009051209702E-4</v>
      </c>
      <c r="FQ409" s="223">
        <f t="shared" ca="1" si="763"/>
        <v>-5.0625983689725766E-4</v>
      </c>
      <c r="FR409" s="223">
        <f t="shared" ca="1" si="764"/>
        <v>1.5125558640724038E-4</v>
      </c>
      <c r="FS409" s="223">
        <f t="shared" ca="1" si="765"/>
        <v>6.2202585083868641E-4</v>
      </c>
      <c r="FT409" s="223">
        <f t="shared" ca="1" si="766"/>
        <v>3.2482238883029305E-4</v>
      </c>
      <c r="FU409" s="223">
        <f t="shared" ca="1" si="767"/>
        <v>-3.7341755750548386E-4</v>
      </c>
      <c r="FV409" s="223">
        <f t="shared" ca="1" si="768"/>
        <v>-6.1062381405346399E-4</v>
      </c>
      <c r="FW409" s="223">
        <f t="shared" ca="1" si="769"/>
        <v>-9.3933676586202954E-5</v>
      </c>
      <c r="FX409" s="223">
        <f t="shared" ca="1" si="770"/>
        <v>5.3873009051209572E-4</v>
      </c>
      <c r="FY409" s="223">
        <f t="shared" ca="1" si="771"/>
        <v>5.0625983689725907E-4</v>
      </c>
      <c r="FZ409" s="223">
        <f t="shared" ca="1" si="772"/>
        <v>-1.51255586407238E-4</v>
      </c>
      <c r="GA409" s="223">
        <f t="shared" ca="1" si="773"/>
        <v>-6.2202585083868608E-4</v>
      </c>
      <c r="GB409" s="223">
        <f t="shared" ca="1" si="774"/>
        <v>-3.2482238883029511E-4</v>
      </c>
      <c r="GC409" s="223">
        <f t="shared" ca="1" si="775"/>
        <v>3.734175575054819E-4</v>
      </c>
      <c r="GD409" s="223">
        <f t="shared" ca="1" si="776"/>
        <v>6.1062381405346464E-4</v>
      </c>
      <c r="GE409" s="223">
        <f t="shared" ca="1" si="777"/>
        <v>9.393367658620542E-5</v>
      </c>
      <c r="GF409" s="223">
        <f t="shared" ca="1" si="778"/>
        <v>-5.3873009051210374E-4</v>
      </c>
      <c r="GG409" s="223">
        <f t="shared" ca="1" si="779"/>
        <v>-5.0625983689726059E-4</v>
      </c>
      <c r="GH409" s="223">
        <f t="shared" ca="1" si="780"/>
        <v>1.5125558640723561E-4</v>
      </c>
      <c r="GI409" s="223">
        <f t="shared" ca="1" si="781"/>
        <v>6.2202585083868836E-4</v>
      </c>
      <c r="GJ409" s="223">
        <f t="shared" ca="1" si="782"/>
        <v>3.2482238883029723E-4</v>
      </c>
      <c r="GK409" s="223">
        <f t="shared" ca="1" si="783"/>
        <v>-3.734175575054799E-4</v>
      </c>
      <c r="GL409" s="223">
        <f t="shared" ca="1" si="784"/>
        <v>-6.1062381405346518E-4</v>
      </c>
      <c r="GM409" s="223">
        <f t="shared" ca="1" si="785"/>
        <v>-9.3933676586207833E-5</v>
      </c>
      <c r="GN409" s="223">
        <f t="shared" ca="1" si="786"/>
        <v>5.3873009051210244E-4</v>
      </c>
      <c r="GO409" s="223">
        <f t="shared" ca="1" si="787"/>
        <v>5.06259836897262E-4</v>
      </c>
      <c r="GP409" s="223">
        <f t="shared" ca="1" si="788"/>
        <v>-1.512555864072332E-4</v>
      </c>
      <c r="GQ409" s="223">
        <f t="shared" ca="1" si="789"/>
        <v>-6.2202585083868803E-4</v>
      </c>
      <c r="GR409" s="223">
        <f t="shared" ca="1" si="790"/>
        <v>-3.2482238883029939E-4</v>
      </c>
      <c r="GS409" s="223">
        <f t="shared" ca="1" si="791"/>
        <v>3.7341755750547789E-4</v>
      </c>
      <c r="GT409" s="223">
        <f t="shared" ca="1" si="792"/>
        <v>6.1062381405346149E-4</v>
      </c>
      <c r="GU409" s="223">
        <f t="shared" ca="1" si="793"/>
        <v>9.3933676586210299E-5</v>
      </c>
      <c r="GV409" s="223">
        <f t="shared" ca="1" si="794"/>
        <v>-5.3873009051210114E-4</v>
      </c>
      <c r="GW409" s="223">
        <f t="shared" ca="1" si="795"/>
        <v>-5.0625983689726341E-4</v>
      </c>
      <c r="GX409" s="223">
        <f t="shared" ca="1" si="796"/>
        <v>1.5125558640723081E-4</v>
      </c>
      <c r="GY409" s="223">
        <f t="shared" ca="1" si="797"/>
        <v>6.220258508386876E-4</v>
      </c>
      <c r="GZ409" s="223">
        <f t="shared" ca="1" si="798"/>
        <v>3.2482238883030151E-4</v>
      </c>
      <c r="HA409" s="223">
        <f t="shared" ca="1" si="799"/>
        <v>-3.7341755750547594E-4</v>
      </c>
      <c r="HB409" s="223">
        <f t="shared" ca="1" si="800"/>
        <v>-6.1062381405346214E-4</v>
      </c>
      <c r="HC409" s="223">
        <f t="shared" ca="1" si="801"/>
        <v>-9.3933676586212739E-5</v>
      </c>
      <c r="HD409" s="223">
        <f t="shared" ca="1" si="802"/>
        <v>5.3873009051209984E-4</v>
      </c>
      <c r="HE409" s="223">
        <f t="shared" ca="1" si="803"/>
        <v>5.0625983689725441E-4</v>
      </c>
      <c r="HF409" s="223">
        <f t="shared" ca="1" si="804"/>
        <v>-1.5125558640722843E-4</v>
      </c>
      <c r="HG409" s="223">
        <f t="shared" ca="1" si="805"/>
        <v>-6.2202585083868727E-4</v>
      </c>
      <c r="HH409" s="223">
        <f t="shared" ca="1" si="806"/>
        <v>-3.2482238883028828E-4</v>
      </c>
      <c r="HI409" s="223">
        <f t="shared" ca="1" si="807"/>
        <v>3.7341755750547393E-4</v>
      </c>
      <c r="HJ409" s="223">
        <f t="shared" ca="1" si="808"/>
        <v>6.1062381405346268E-4</v>
      </c>
      <c r="HK409" s="223">
        <f t="shared" ca="1" si="809"/>
        <v>9.3933676586215151E-5</v>
      </c>
      <c r="HL409" s="223">
        <f t="shared" ca="1" si="810"/>
        <v>-5.3873009051209864E-4</v>
      </c>
      <c r="HM409" s="223">
        <f t="shared" ca="1" si="811"/>
        <v>-5.0625983689725582E-4</v>
      </c>
      <c r="HN409" s="223">
        <f t="shared" ca="1" si="812"/>
        <v>1.5125558640722601E-4</v>
      </c>
      <c r="HO409" s="223">
        <f t="shared" ca="1" si="813"/>
        <v>6.2202585083868684E-4</v>
      </c>
      <c r="HP409" s="223">
        <f t="shared" ca="1" si="814"/>
        <v>3.248223888302904E-4</v>
      </c>
      <c r="HQ409" s="223">
        <f t="shared" ca="1" si="815"/>
        <v>-3.7341755750548635E-4</v>
      </c>
      <c r="HR409" s="223">
        <f t="shared" ca="1" si="816"/>
        <v>-6.1062381405346756E-4</v>
      </c>
      <c r="HS409" s="223">
        <f t="shared" ca="1" si="817"/>
        <v>-9.3933676586217563E-5</v>
      </c>
      <c r="HT409" s="223">
        <f t="shared" ca="1" si="818"/>
        <v>5.3873009051209734E-4</v>
      </c>
      <c r="HU409" s="223">
        <f t="shared" ca="1" si="819"/>
        <v>5.0625983689725734E-4</v>
      </c>
      <c r="HV409" s="223">
        <f t="shared" ca="1" si="820"/>
        <v>-1.5125558640724098E-4</v>
      </c>
      <c r="HW409" s="223">
        <f t="shared" ca="1" si="821"/>
        <v>-6.2202585083868923E-4</v>
      </c>
      <c r="HX409" s="223">
        <f t="shared" ca="1" si="822"/>
        <v>-3.2482238883030785E-4</v>
      </c>
      <c r="HY409" s="223">
        <f t="shared" ca="1" si="823"/>
        <v>3.7341755750546998E-4</v>
      </c>
      <c r="HZ409" s="223">
        <f t="shared" ca="1" si="824"/>
        <v>6.1062381405346388E-4</v>
      </c>
      <c r="IA409" s="223">
        <f t="shared" ca="1" si="825"/>
        <v>9.393367658620233E-5</v>
      </c>
      <c r="IB409" s="223">
        <f t="shared" ca="1" si="826"/>
        <v>-5.3873009051210526E-4</v>
      </c>
      <c r="IC409" s="223">
        <f t="shared" ca="1" si="827"/>
        <v>-5.0625983689726926E-4</v>
      </c>
      <c r="ID409" s="223">
        <f t="shared" ca="1" si="828"/>
        <v>1.5125558640722124E-4</v>
      </c>
      <c r="IE409" s="223">
        <f t="shared" ca="1" si="829"/>
        <v>6.2202585083869194E-4</v>
      </c>
      <c r="IF409" s="223">
        <f t="shared" ca="1" si="830"/>
        <v>3.2482238883029462E-4</v>
      </c>
      <c r="IG409" s="223">
        <f t="shared" ca="1" si="831"/>
        <v>-3.7341755750548234E-4</v>
      </c>
      <c r="IH409" s="223">
        <f t="shared" ca="1" si="832"/>
        <v>-6.1062381405346019E-4</v>
      </c>
      <c r="II409" s="223">
        <f t="shared" ca="1" si="833"/>
        <v>-9.3933676586222496E-5</v>
      </c>
      <c r="IJ409" s="223">
        <f t="shared" ca="1" si="834"/>
        <v>5.3873009051209474E-4</v>
      </c>
      <c r="IK409" s="223">
        <f t="shared" ca="1" si="835"/>
        <v>5.0625983689726027E-4</v>
      </c>
      <c r="IL409" s="223">
        <f t="shared" ca="1" si="836"/>
        <v>-1.5125558640723621E-4</v>
      </c>
      <c r="IM409" s="223">
        <f t="shared" ca="1" si="837"/>
        <v>-6.2202585083868847E-4</v>
      </c>
      <c r="IN409" s="223">
        <f t="shared" ca="1" si="838"/>
        <v>-3.2482238883028145E-4</v>
      </c>
      <c r="IO409" s="223">
        <f t="shared" ca="1" si="839"/>
        <v>3.7341755750546597E-4</v>
      </c>
      <c r="IP409" s="223">
        <f t="shared" ca="1" si="840"/>
        <v>6.1062381405346507E-4</v>
      </c>
      <c r="IQ409" s="223">
        <f t="shared" ca="1" si="841"/>
        <v>9.3933676586207236E-5</v>
      </c>
      <c r="IR409" s="223">
        <f t="shared" ca="1" si="842"/>
        <v>-5.3873009051210276E-4</v>
      </c>
      <c r="IS409" s="223">
        <f t="shared" ca="1" si="843"/>
        <v>-5.0625983689725094E-4</v>
      </c>
      <c r="IT409" s="223">
        <f t="shared" ca="1" si="844"/>
        <v>1.5125558640721645E-4</v>
      </c>
      <c r="IU409" s="223">
        <f t="shared" ca="1" si="845"/>
        <v>6.2202585083868543E-4</v>
      </c>
      <c r="IV409" s="223">
        <f t="shared" ca="1" si="846"/>
        <v>3.2482238883029885E-4</v>
      </c>
      <c r="IW409" s="223">
        <f t="shared" ca="1" si="847"/>
        <v>-3.7341755750547843E-4</v>
      </c>
      <c r="IX409" s="223">
        <f t="shared" ca="1" si="848"/>
        <v>-6.1062381405346138E-4</v>
      </c>
      <c r="IY409" s="223">
        <f t="shared" ca="1" si="849"/>
        <v>-9.3933676586192003E-5</v>
      </c>
      <c r="IZ409" s="223">
        <f t="shared" ca="1" si="850"/>
        <v>5.3873009051209225E-4</v>
      </c>
      <c r="JA409" s="223">
        <f t="shared" ca="1" si="851"/>
        <v>5.0625983689726319E-4</v>
      </c>
      <c r="JB409" s="223">
        <f t="shared" ca="1" si="852"/>
        <v>-1.5125558640723141E-4</v>
      </c>
    </row>
    <row r="410" spans="2:262">
      <c r="B410" s="230">
        <v>49</v>
      </c>
      <c r="C410" s="229">
        <f t="shared" si="853"/>
        <v>9.5703125000000052E-4</v>
      </c>
      <c r="D410" s="226">
        <f t="shared" ca="1" si="597"/>
        <v>24.31445029770645</v>
      </c>
      <c r="E410" s="225">
        <f ca="1">BC361</f>
        <v>0.31445029770645155</v>
      </c>
      <c r="F410" s="224">
        <v>49</v>
      </c>
      <c r="G410" s="223">
        <f t="shared" ca="1" si="854"/>
        <v>7.4292510486870288E-4</v>
      </c>
      <c r="H410" s="223">
        <f t="shared" ca="1" si="598"/>
        <v>2.7832450346621353E-4</v>
      </c>
      <c r="I410" s="223">
        <f t="shared" ca="1" si="599"/>
        <v>-5.4258989018159207E-4</v>
      </c>
      <c r="J410" s="223">
        <f t="shared" ca="1" si="600"/>
        <v>-6.6887532016705225E-4</v>
      </c>
      <c r="K410" s="223">
        <f t="shared" ca="1" si="601"/>
        <v>6.1140074603845834E-5</v>
      </c>
      <c r="L410" s="223">
        <f t="shared" ca="1" si="602"/>
        <v>7.1288333893365814E-4</v>
      </c>
      <c r="M410" s="223">
        <f t="shared" ca="1" si="603"/>
        <v>4.5198627601758133E-4</v>
      </c>
      <c r="N410" s="223">
        <f t="shared" ca="1" si="604"/>
        <v>-3.8754810429233674E-4</v>
      </c>
      <c r="O410" s="223">
        <f t="shared" ca="1" si="605"/>
        <v>-7.3093955432429296E-4</v>
      </c>
      <c r="P410" s="223">
        <f t="shared" ca="1" si="606"/>
        <v>-1.3857493092448152E-4</v>
      </c>
      <c r="Q410" s="223">
        <f t="shared" ca="1" si="607"/>
        <v>6.3119469466849294E-4</v>
      </c>
      <c r="R410" s="223">
        <f t="shared" ca="1" si="608"/>
        <v>5.9290260632129826E-4</v>
      </c>
      <c r="S410" s="223">
        <f t="shared" ca="1" si="609"/>
        <v>-2.0442928434110655E-4</v>
      </c>
      <c r="T410" s="223">
        <f t="shared" ca="1" si="610"/>
        <v>-7.4004877583482617E-4</v>
      </c>
      <c r="U410" s="223">
        <f t="shared" ca="1" si="611"/>
        <v>-3.2825047809238907E-4</v>
      </c>
      <c r="V410" s="223">
        <f t="shared" ca="1" si="612"/>
        <v>5.0377734022345006E-4</v>
      </c>
      <c r="W410" s="223">
        <f t="shared" ca="1" si="613"/>
        <v>6.9086440662282592E-4</v>
      </c>
      <c r="X410" s="223">
        <f t="shared" ca="1" si="614"/>
        <v>-6.4999984989610917E-6</v>
      </c>
      <c r="Y410" s="223">
        <f t="shared" ca="1" si="615"/>
        <v>-6.9554304101734693E-4</v>
      </c>
      <c r="Z410" s="223">
        <f t="shared" ca="1" si="616"/>
        <v>-4.9414497781822848E-4</v>
      </c>
      <c r="AA410" s="223">
        <f t="shared" ca="1" si="617"/>
        <v>3.3986239132640202E-4</v>
      </c>
      <c r="AB410" s="223">
        <f t="shared" ca="1" si="618"/>
        <v>7.3877455330479715E-4</v>
      </c>
      <c r="AC410" s="223">
        <f t="shared" ca="1" si="619"/>
        <v>1.9190019837909652E-4</v>
      </c>
      <c r="AD410" s="223">
        <f t="shared" ca="1" si="620"/>
        <v>-6.0064669549136354E-4</v>
      </c>
      <c r="AE410" s="223">
        <f t="shared" ca="1" si="621"/>
        <v>-6.2423972721606651E-4</v>
      </c>
      <c r="AF410" s="223">
        <f t="shared" ca="1" si="622"/>
        <v>1.5132513662532982E-4</v>
      </c>
      <c r="AG410" s="223">
        <f t="shared" ca="1" si="623"/>
        <v>7.3316205836493581E-4</v>
      </c>
      <c r="AH410" s="223">
        <f t="shared" ca="1" si="624"/>
        <v>3.7639763493730363E-4</v>
      </c>
      <c r="AI410" s="223">
        <f t="shared" ca="1" si="625"/>
        <v>-4.6223477721004682E-4</v>
      </c>
      <c r="AJ410" s="223">
        <f t="shared" ca="1" si="626"/>
        <v>-7.09109639000807E-4</v>
      </c>
      <c r="AK410" s="223">
        <f t="shared" ca="1" si="627"/>
        <v>-4.8175301660966408E-5</v>
      </c>
      <c r="AL410" s="223">
        <f t="shared" ca="1" si="628"/>
        <v>6.7443353509809181E-4</v>
      </c>
      <c r="AM410" s="223">
        <f t="shared" ca="1" si="629"/>
        <v>5.3362586517006615E-4</v>
      </c>
      <c r="AN410" s="223">
        <f t="shared" ca="1" si="630"/>
        <v>-2.9033493461529906E-4</v>
      </c>
      <c r="AO410" s="223">
        <f t="shared" ca="1" si="631"/>
        <v>-7.4260606897157968E-4</v>
      </c>
      <c r="AP410" s="223">
        <f t="shared" ca="1" si="632"/>
        <v>-2.4418554203195925E-4</v>
      </c>
      <c r="AQ410" s="223">
        <f t="shared" ca="1" si="633"/>
        <v>5.6684373982976324E-4</v>
      </c>
      <c r="AR410" s="223">
        <f t="shared" ca="1" si="634"/>
        <v>6.5219403894328472E-4</v>
      </c>
      <c r="AS410" s="223">
        <f t="shared" ca="1" si="635"/>
        <v>-9.7400944882971517E-5</v>
      </c>
      <c r="AT410" s="223">
        <f t="shared" ca="1" si="636"/>
        <v>-7.2230227217768509E-4</v>
      </c>
      <c r="AU410" s="223">
        <f t="shared" ca="1" si="637"/>
        <v>-4.2250506038641098E-4</v>
      </c>
      <c r="AV410" s="223">
        <f t="shared" ca="1" si="638"/>
        <v>4.1818732388971441E-4</v>
      </c>
      <c r="AW410" s="223">
        <f t="shared" ca="1" si="639"/>
        <v>7.235121448059275E-4</v>
      </c>
      <c r="AX410" s="223">
        <f t="shared" ca="1" si="640"/>
        <v>1.0258953568716142E-4</v>
      </c>
      <c r="AY410" s="223">
        <f t="shared" ca="1" si="641"/>
        <v>-6.4966921541745044E-4</v>
      </c>
      <c r="AZ410" s="223">
        <f t="shared" ca="1" si="642"/>
        <v>-5.7021498772380063E-4</v>
      </c>
      <c r="BA410" s="223">
        <f t="shared" ca="1" si="643"/>
        <v>2.3923412773814133E-4</v>
      </c>
      <c r="BB410" s="223">
        <f t="shared" ca="1" si="644"/>
        <v>7.4241333800927002E-4</v>
      </c>
      <c r="BC410" s="223">
        <f t="shared" ca="1" si="645"/>
        <v>2.9514762307567824E-4</v>
      </c>
      <c r="BD410" s="223">
        <f t="shared" ca="1" si="646"/>
        <v>-5.2996900882919707E-4</v>
      </c>
      <c r="BE410" s="223">
        <f t="shared" ca="1" si="647"/>
        <v>-6.7661405466566812E-4</v>
      </c>
      <c r="BF410" s="223">
        <f t="shared" ca="1" si="648"/>
        <v>4.2948928981224665E-5</v>
      </c>
      <c r="BG410" s="223">
        <f t="shared" ca="1" si="649"/>
        <v>7.0752826739534113E-4</v>
      </c>
      <c r="BH410" s="223">
        <f t="shared" ca="1" si="650"/>
        <v>4.6632289430634363E-4</v>
      </c>
      <c r="BI410" s="223">
        <f t="shared" ca="1" si="651"/>
        <v>-3.7187367722837396E-4</v>
      </c>
      <c r="BJ410" s="223">
        <f t="shared" ca="1" si="652"/>
        <v>-7.3399387561135659E-4</v>
      </c>
      <c r="BK410" s="223">
        <f t="shared" ca="1" si="653"/>
        <v>-1.5644782813084153E-4</v>
      </c>
      <c r="BL410" s="223">
        <f t="shared" ca="1" si="654"/>
        <v>6.2138428196941873E-4</v>
      </c>
      <c r="BM410" s="223">
        <f t="shared" ca="1" si="655"/>
        <v>6.0371406585413973E-4</v>
      </c>
      <c r="BN410" s="223">
        <f t="shared" ca="1" si="656"/>
        <v>-1.8683689039489915E-4</v>
      </c>
      <c r="BO410" s="223">
        <f t="shared" ca="1" si="657"/>
        <v>-7.3819740484365188E-4</v>
      </c>
      <c r="BP410" s="223">
        <f t="shared" ca="1" si="658"/>
        <v>-3.4451027357758194E-4</v>
      </c>
      <c r="BQ410" s="223">
        <f t="shared" ca="1" si="659"/>
        <v>4.9022232985188572E-4</v>
      </c>
      <c r="BR410" s="223">
        <f t="shared" ca="1" si="660"/>
        <v>6.9736744020220613E-4</v>
      </c>
      <c r="BS410" s="223">
        <f t="shared" ca="1" si="661"/>
        <v>1.1735830887884397E-5</v>
      </c>
      <c r="BT410" s="223">
        <f t="shared" ca="1" si="662"/>
        <v>-6.8892010562987885E-4</v>
      </c>
      <c r="BU410" s="223">
        <f t="shared" ca="1" si="663"/>
        <v>-5.0761368405859261E-4</v>
      </c>
      <c r="BV410" s="223">
        <f t="shared" ca="1" si="664"/>
        <v>3.2354481489002323E-4</v>
      </c>
      <c r="BW410" s="223">
        <f t="shared" ca="1" si="665"/>
        <v>7.4049803000969527E-4</v>
      </c>
      <c r="BX410" s="223">
        <f t="shared" ca="1" si="666"/>
        <v>2.0945831623882071E-4</v>
      </c>
      <c r="BY410" s="223">
        <f t="shared" ca="1" si="667"/>
        <v>-5.8973201325903876E-4</v>
      </c>
      <c r="BZ410" s="223">
        <f t="shared" ca="1" si="668"/>
        <v>-6.3394156515425007E-4</v>
      </c>
      <c r="CA410" s="223">
        <f t="shared" ca="1" si="669"/>
        <v>1.3342716775456429E-4</v>
      </c>
      <c r="CB410" s="223">
        <f t="shared" ca="1" si="670"/>
        <v>7.299811159818283E-4</v>
      </c>
      <c r="CC410" s="223">
        <f t="shared" ca="1" si="671"/>
        <v>3.9200599305770081E-4</v>
      </c>
      <c r="CD410" s="223">
        <f t="shared" ca="1" si="672"/>
        <v>-4.4781909359495618E-4</v>
      </c>
      <c r="CE410" s="223">
        <f t="shared" ca="1" si="673"/>
        <v>-7.1434173115854599E-4</v>
      </c>
      <c r="CF410" s="223">
        <f t="shared" ca="1" si="674"/>
        <v>-6.6356993272588961E-5</v>
      </c>
      <c r="CG410" s="223">
        <f t="shared" ca="1" si="675"/>
        <v>6.665786261221651E-4</v>
      </c>
      <c r="CH410" s="223">
        <f t="shared" ca="1" si="676"/>
        <v>5.4615367127594137E-4</v>
      </c>
      <c r="CI410" s="223">
        <f t="shared" ca="1" si="677"/>
        <v>-2.7346263516702274E-4</v>
      </c>
      <c r="CJ410" s="223">
        <f t="shared" ca="1" si="678"/>
        <v>-7.4298936142472164E-4</v>
      </c>
      <c r="CK410" s="223">
        <f t="shared" ca="1" si="679"/>
        <v>-2.6133373158309471E-4</v>
      </c>
      <c r="CL410" s="223">
        <f t="shared" ca="1" si="680"/>
        <v>5.548839356728756E-4</v>
      </c>
      <c r="CM410" s="223">
        <f t="shared" ca="1" si="681"/>
        <v>6.6073368018643131E-4</v>
      </c>
      <c r="CN410" s="223">
        <f t="shared" ca="1" si="682"/>
        <v>-7.9294391731688012E-5</v>
      </c>
      <c r="CO410" s="223">
        <f t="shared" ca="1" si="683"/>
        <v>-7.1780899620502267E-4</v>
      </c>
      <c r="CP410" s="223">
        <f t="shared" ca="1" si="684"/>
        <v>-4.3737739809701344E-4</v>
      </c>
      <c r="CQ410" s="223">
        <f t="shared" ca="1" si="685"/>
        <v>4.0298908686961591E-4</v>
      </c>
      <c r="CR410" s="223">
        <f t="shared" ca="1" si="686"/>
        <v>7.2744494238129848E-4</v>
      </c>
      <c r="CS410" s="223">
        <f t="shared" ca="1" si="687"/>
        <v>1.2061856136139513E-4</v>
      </c>
      <c r="CT410" s="223">
        <f t="shared" ca="1" si="688"/>
        <v>-6.4062489928538196E-4</v>
      </c>
      <c r="CU410" s="223">
        <f t="shared" ca="1" si="689"/>
        <v>-5.8173400442846821E-4</v>
      </c>
      <c r="CV410" s="223">
        <f t="shared" ca="1" si="690"/>
        <v>2.2189853773052335E-4</v>
      </c>
      <c r="CW410" s="223">
        <f t="shared" ca="1" si="691"/>
        <v>7.4145436911564301E-4</v>
      </c>
      <c r="CX410" s="223">
        <f t="shared" ca="1" si="692"/>
        <v>3.1179295679328054E-4</v>
      </c>
      <c r="CY410" s="223">
        <f t="shared" ca="1" si="693"/>
        <v>-5.170288939627028E-4</v>
      </c>
      <c r="CZ410" s="223">
        <f t="shared" ca="1" si="694"/>
        <v>-6.8394522215798497E-4</v>
      </c>
      <c r="DA410" s="223">
        <f t="shared" ca="1" si="695"/>
        <v>2.4731912529743803E-5</v>
      </c>
      <c r="DB410" s="223">
        <f t="shared" ca="1" si="696"/>
        <v>7.0174700728492957E-4</v>
      </c>
      <c r="DC410" s="223">
        <f t="shared" ca="1" si="697"/>
        <v>4.8037861712051479E-4</v>
      </c>
      <c r="DD410" s="223">
        <f t="shared" ca="1" si="698"/>
        <v>-3.5597524736650805E-4</v>
      </c>
      <c r="DE410" s="223">
        <f t="shared" ca="1" si="699"/>
        <v>-7.3660606643354931E-4</v>
      </c>
      <c r="DF410" s="223">
        <f t="shared" ca="1" si="700"/>
        <v>-1.7422648701548624E-4</v>
      </c>
      <c r="DG410" s="223">
        <f t="shared" ca="1" si="701"/>
        <v>6.1119957061394671E-4</v>
      </c>
      <c r="DH410" s="223">
        <f t="shared" ca="1" si="702"/>
        <v>6.1416187060803879E-4</v>
      </c>
      <c r="DI410" s="223">
        <f t="shared" ca="1" si="703"/>
        <v>-1.6913195289219147E-4</v>
      </c>
      <c r="DJ410" s="223">
        <f t="shared" ca="1" si="704"/>
        <v>-7.359013713387775E-4</v>
      </c>
      <c r="DK410" s="223">
        <f t="shared" ca="1" si="705"/>
        <v>-3.6056254895604504E-4</v>
      </c>
      <c r="DL410" s="223">
        <f t="shared" ca="1" si="706"/>
        <v>4.7637202787940806E-4</v>
      </c>
      <c r="DM410" s="223">
        <f t="shared" ca="1" si="707"/>
        <v>7.034504057118582E-4</v>
      </c>
      <c r="DN410" s="223">
        <f t="shared" ca="1" si="708"/>
        <v>2.9964591049036753E-5</v>
      </c>
      <c r="DO410" s="223">
        <f t="shared" ca="1" si="709"/>
        <v>-6.8188219053115994E-4</v>
      </c>
      <c r="DP410" s="223">
        <f t="shared" ca="1" si="710"/>
        <v>-5.2077662279657779E-4</v>
      </c>
      <c r="DQ410" s="223">
        <f t="shared" ca="1" si="711"/>
        <v>3.0703234715527436E-4</v>
      </c>
      <c r="DR410" s="223">
        <f t="shared" ca="1" si="712"/>
        <v>7.4177545839031981E-4</v>
      </c>
      <c r="DS410" s="223">
        <f t="shared" ca="1" si="713"/>
        <v>2.2689026424101109E-4</v>
      </c>
      <c r="DT410" s="223">
        <f t="shared" ca="1" si="714"/>
        <v>-5.7846209851342882E-4</v>
      </c>
      <c r="DU410" s="223">
        <f t="shared" ca="1" si="715"/>
        <v>-6.4326154039818541E-4</v>
      </c>
      <c r="DV410" s="223">
        <f t="shared" ca="1" si="716"/>
        <v>1.1544882734711173E-4</v>
      </c>
      <c r="DW410" s="223">
        <f t="shared" ca="1" si="717"/>
        <v>7.2636046027020639E-4</v>
      </c>
      <c r="DX410" s="223">
        <f t="shared" ca="1" si="718"/>
        <v>4.0737822142592373E-4</v>
      </c>
      <c r="DY410" s="223">
        <f t="shared" ca="1" si="719"/>
        <v>-4.3313366050292269E-4</v>
      </c>
      <c r="DZ410" s="223">
        <f t="shared" ca="1" si="720"/>
        <v>-7.1914353056838989E-4</v>
      </c>
      <c r="EA410" s="223">
        <f t="shared" ca="1" si="721"/>
        <v>-8.4498713912701433E-5</v>
      </c>
      <c r="EB410" s="223">
        <f t="shared" ca="1" si="722"/>
        <v>6.5832219510684727E-4</v>
      </c>
      <c r="EC410" s="223">
        <f t="shared" ca="1" si="723"/>
        <v>5.5835249483224801E-4</v>
      </c>
      <c r="ED410" s="223">
        <f t="shared" ca="1" si="724"/>
        <v>-2.5642561205273842E-4</v>
      </c>
      <c r="EE410" s="223">
        <f t="shared" ca="1" si="725"/>
        <v>-7.4292510486870266E-4</v>
      </c>
      <c r="EF410" s="223">
        <f t="shared" ca="1" si="726"/>
        <v>-2.7832450346622692E-4</v>
      </c>
      <c r="EG410" s="223">
        <f t="shared" ca="1" si="727"/>
        <v>5.4258989018158145E-4</v>
      </c>
      <c r="EH410" s="223">
        <f t="shared" ca="1" si="728"/>
        <v>6.688753201670594E-4</v>
      </c>
      <c r="EI410" s="223">
        <f t="shared" ca="1" si="729"/>
        <v>-6.114007460382827E-5</v>
      </c>
      <c r="EJ410" s="223">
        <f t="shared" ca="1" si="730"/>
        <v>-7.1288333893365294E-4</v>
      </c>
      <c r="EK410" s="223">
        <f t="shared" ca="1" si="731"/>
        <v>-4.519862760175964E-4</v>
      </c>
      <c r="EL410" s="223">
        <f t="shared" ca="1" si="732"/>
        <v>3.875481042923195E-4</v>
      </c>
      <c r="EM410" s="223">
        <f t="shared" ca="1" si="733"/>
        <v>7.3093955432429686E-4</v>
      </c>
      <c r="EN410" s="223">
        <f t="shared" ca="1" si="734"/>
        <v>1.3857493092450402E-4</v>
      </c>
      <c r="EO410" s="223">
        <f t="shared" ca="1" si="735"/>
        <v>-6.3119469466849196E-4</v>
      </c>
      <c r="EP410" s="223">
        <f t="shared" ca="1" si="736"/>
        <v>-5.9290260632130021E-4</v>
      </c>
      <c r="EQ410" s="223">
        <f t="shared" ca="1" si="737"/>
        <v>2.0442928434110224E-4</v>
      </c>
      <c r="ER410" s="223">
        <f t="shared" ca="1" si="738"/>
        <v>7.4004877583482562E-4</v>
      </c>
      <c r="ES410" s="223">
        <f t="shared" ca="1" si="739"/>
        <v>3.2825047809239552E-4</v>
      </c>
      <c r="ET410" s="223">
        <f t="shared" ca="1" si="740"/>
        <v>-5.0377734022344486E-4</v>
      </c>
      <c r="EU410" s="223">
        <f t="shared" ca="1" si="741"/>
        <v>-6.9086440662282853E-4</v>
      </c>
      <c r="EV410" s="223">
        <f t="shared" ca="1" si="742"/>
        <v>6.4999984989513881E-6</v>
      </c>
      <c r="EW410" s="223">
        <f t="shared" ca="1" si="743"/>
        <v>6.9554304101734357E-4</v>
      </c>
      <c r="EX410" s="223">
        <f t="shared" ca="1" si="744"/>
        <v>4.9414497781823769E-4</v>
      </c>
      <c r="EY410" s="223">
        <f t="shared" ca="1" si="745"/>
        <v>-3.3986239132639096E-4</v>
      </c>
      <c r="EZ410" s="223">
        <f t="shared" ca="1" si="746"/>
        <v>-7.3877455330479856E-4</v>
      </c>
      <c r="FA410" s="223">
        <f t="shared" ca="1" si="747"/>
        <v>-1.9190019837911105E-4</v>
      </c>
      <c r="FB410" s="223">
        <f t="shared" ca="1" si="748"/>
        <v>6.0064669549135476E-4</v>
      </c>
      <c r="FC410" s="223">
        <f t="shared" ca="1" si="749"/>
        <v>6.2423972721607464E-4</v>
      </c>
      <c r="FD410" s="223">
        <f t="shared" ca="1" si="750"/>
        <v>-1.5132513662531252E-4</v>
      </c>
      <c r="FE410" s="223">
        <f t="shared" ca="1" si="751"/>
        <v>-7.3316205836493299E-4</v>
      </c>
      <c r="FF410" s="223">
        <f t="shared" ca="1" si="752"/>
        <v>-3.7639763493731875E-4</v>
      </c>
      <c r="FG410" s="223">
        <f t="shared" ca="1" si="753"/>
        <v>4.6223477721003299E-4</v>
      </c>
      <c r="FH410" s="223">
        <f t="shared" ca="1" si="754"/>
        <v>7.0910963900081394E-4</v>
      </c>
      <c r="FI410" s="223">
        <f t="shared" ca="1" si="755"/>
        <v>4.8175301660989284E-5</v>
      </c>
      <c r="FJ410" s="223">
        <f t="shared" ca="1" si="756"/>
        <v>-6.7443353509809094E-4</v>
      </c>
      <c r="FK410" s="223">
        <f t="shared" ca="1" si="757"/>
        <v>-5.3362586517006734E-4</v>
      </c>
      <c r="FL410" s="223">
        <f t="shared" ca="1" si="758"/>
        <v>2.9033493461529737E-4</v>
      </c>
      <c r="FM410" s="223">
        <f t="shared" ca="1" si="759"/>
        <v>7.426060689715799E-4</v>
      </c>
      <c r="FN410" s="223">
        <f t="shared" ca="1" si="760"/>
        <v>2.4418554203196603E-4</v>
      </c>
      <c r="FO410" s="223">
        <f t="shared" ca="1" si="761"/>
        <v>-5.6684373982975869E-4</v>
      </c>
      <c r="FP410" s="223">
        <f t="shared" ca="1" si="762"/>
        <v>-6.5219403894328819E-4</v>
      </c>
      <c r="FQ410" s="223">
        <f t="shared" ca="1" si="763"/>
        <v>9.7400944882964551E-5</v>
      </c>
      <c r="FR410" s="223">
        <f t="shared" ca="1" si="764"/>
        <v>7.2230227217768216E-4</v>
      </c>
      <c r="FS410" s="223">
        <f t="shared" ca="1" si="765"/>
        <v>4.2250506038642123E-4</v>
      </c>
      <c r="FT410" s="223">
        <f t="shared" ca="1" si="766"/>
        <v>-4.1818732388970411E-4</v>
      </c>
      <c r="FU410" s="223">
        <f t="shared" ca="1" si="767"/>
        <v>-7.2351214480593032E-4</v>
      </c>
      <c r="FV410" s="223">
        <f t="shared" ca="1" si="768"/>
        <v>-1.0258953568717367E-4</v>
      </c>
      <c r="FW410" s="223">
        <f t="shared" ca="1" si="769"/>
        <v>6.4966921541744437E-4</v>
      </c>
      <c r="FX410" s="223">
        <f t="shared" ca="1" si="770"/>
        <v>5.7021498772381191E-4</v>
      </c>
      <c r="FY410" s="223">
        <f t="shared" ca="1" si="771"/>
        <v>-2.3923412773812461E-4</v>
      </c>
      <c r="FZ410" s="223">
        <f t="shared" ca="1" si="772"/>
        <v>-7.4241333800926937E-4</v>
      </c>
      <c r="GA410" s="223">
        <f t="shared" ca="1" si="773"/>
        <v>-2.9514762307569439E-4</v>
      </c>
      <c r="GB410" s="223">
        <f t="shared" ca="1" si="774"/>
        <v>5.2996900882918471E-4</v>
      </c>
      <c r="GC410" s="223">
        <f t="shared" ca="1" si="775"/>
        <v>6.7661405466567766E-4</v>
      </c>
      <c r="GD410" s="223">
        <f t="shared" ca="1" si="776"/>
        <v>-4.2948928981201788E-5</v>
      </c>
      <c r="GE410" s="223">
        <f t="shared" ca="1" si="777"/>
        <v>-7.0752826739533408E-4</v>
      </c>
      <c r="GF410" s="223">
        <f t="shared" ca="1" si="778"/>
        <v>-4.6632289430634504E-4</v>
      </c>
      <c r="GG410" s="223">
        <f t="shared" ca="1" si="779"/>
        <v>3.7187367722837239E-4</v>
      </c>
      <c r="GH410" s="223">
        <f t="shared" ca="1" si="780"/>
        <v>7.3399387561135692E-4</v>
      </c>
      <c r="GI410" s="223">
        <f t="shared" ca="1" si="781"/>
        <v>1.5644782813084332E-4</v>
      </c>
      <c r="GJ410" s="223">
        <f t="shared" ca="1" si="782"/>
        <v>-6.2138428196941776E-4</v>
      </c>
      <c r="GK410" s="223">
        <f t="shared" ca="1" si="783"/>
        <v>-6.0371406585414699E-4</v>
      </c>
      <c r="GL410" s="223">
        <f t="shared" ca="1" si="784"/>
        <v>1.868368903948872E-4</v>
      </c>
      <c r="GM410" s="223">
        <f t="shared" ca="1" si="785"/>
        <v>7.3819740484365047E-4</v>
      </c>
      <c r="GN410" s="223">
        <f t="shared" ca="1" si="786"/>
        <v>3.4451027357759278E-4</v>
      </c>
      <c r="GO410" s="223">
        <f t="shared" ca="1" si="787"/>
        <v>-4.9022232985187651E-4</v>
      </c>
      <c r="GP410" s="223">
        <f t="shared" ca="1" si="788"/>
        <v>-6.9736744020221036E-4</v>
      </c>
      <c r="GQ410" s="223">
        <f t="shared" ca="1" si="789"/>
        <v>-1.1735830887896784E-5</v>
      </c>
      <c r="GR410" s="223">
        <f t="shared" ca="1" si="790"/>
        <v>6.8892010562987419E-4</v>
      </c>
      <c r="GS410" s="223">
        <f t="shared" ca="1" si="791"/>
        <v>5.0761368405860161E-4</v>
      </c>
      <c r="GT410" s="223">
        <f t="shared" ca="1" si="792"/>
        <v>-3.2354481489001207E-4</v>
      </c>
      <c r="GU410" s="223">
        <f t="shared" ca="1" si="793"/>
        <v>-7.4049803000969636E-4</v>
      </c>
      <c r="GV410" s="223">
        <f t="shared" ca="1" si="794"/>
        <v>-2.0945831623884269E-4</v>
      </c>
      <c r="GW410" s="223">
        <f t="shared" ca="1" si="795"/>
        <v>5.8973201325902488E-4</v>
      </c>
      <c r="GX410" s="223">
        <f t="shared" ca="1" si="796"/>
        <v>6.339415651542621E-4</v>
      </c>
      <c r="GY410" s="223">
        <f t="shared" ca="1" si="797"/>
        <v>-1.3342716775454168E-4</v>
      </c>
      <c r="GZ410" s="223">
        <f t="shared" ca="1" si="798"/>
        <v>-7.2998111598182407E-4</v>
      </c>
      <c r="HA410" s="223">
        <f t="shared" ca="1" si="799"/>
        <v>-3.9200599305770227E-4</v>
      </c>
      <c r="HB410" s="223">
        <f t="shared" ca="1" si="800"/>
        <v>4.4781909359495472E-4</v>
      </c>
      <c r="HC410" s="223">
        <f t="shared" ca="1" si="801"/>
        <v>7.1434173115854653E-4</v>
      </c>
      <c r="HD410" s="223">
        <f t="shared" ca="1" si="802"/>
        <v>6.6356993272590804E-5</v>
      </c>
      <c r="HE410" s="223">
        <f t="shared" ca="1" si="803"/>
        <v>-6.6657862612216423E-4</v>
      </c>
      <c r="HF410" s="223">
        <f t="shared" ca="1" si="804"/>
        <v>-5.4615367127594961E-4</v>
      </c>
      <c r="HG410" s="223">
        <f t="shared" ca="1" si="805"/>
        <v>2.7346263516701114E-4</v>
      </c>
      <c r="HH410" s="223">
        <f t="shared" ca="1" si="806"/>
        <v>7.4298936142472164E-4</v>
      </c>
      <c r="HI410" s="223">
        <f t="shared" ca="1" si="807"/>
        <v>2.6133373158310626E-4</v>
      </c>
      <c r="HJ410" s="223">
        <f t="shared" ca="1" si="808"/>
        <v>-5.5488393567286725E-4</v>
      </c>
      <c r="HK410" s="223">
        <f t="shared" ca="1" si="809"/>
        <v>-6.6073368018644671E-4</v>
      </c>
      <c r="HL410" s="223">
        <f t="shared" ca="1" si="810"/>
        <v>7.9294391731675706E-5</v>
      </c>
      <c r="HM410" s="223">
        <f t="shared" ca="1" si="811"/>
        <v>7.1780899620502484E-4</v>
      </c>
      <c r="HN410" s="223">
        <f t="shared" ca="1" si="812"/>
        <v>4.3737739809702342E-4</v>
      </c>
      <c r="HO410" s="223">
        <f t="shared" ca="1" si="813"/>
        <v>-4.0298908686962323E-4</v>
      </c>
      <c r="HP410" s="223">
        <f t="shared" ca="1" si="814"/>
        <v>-7.2744494238130097E-4</v>
      </c>
      <c r="HQ410" s="223">
        <f t="shared" ca="1" si="815"/>
        <v>-1.2061856136139697E-4</v>
      </c>
      <c r="HR410" s="223">
        <f t="shared" ca="1" si="816"/>
        <v>6.4062489928537036E-4</v>
      </c>
      <c r="HS410" s="223">
        <f t="shared" ca="1" si="817"/>
        <v>5.8173400442846929E-4</v>
      </c>
      <c r="HT410" s="223">
        <f t="shared" ca="1" si="818"/>
        <v>-2.2189853773050143E-4</v>
      </c>
      <c r="HU410" s="223">
        <f t="shared" ca="1" si="819"/>
        <v>-7.414543691156429E-4</v>
      </c>
      <c r="HV410" s="223">
        <f t="shared" ca="1" si="820"/>
        <v>-3.1179295679330146E-4</v>
      </c>
      <c r="HW410" s="223">
        <f t="shared" ca="1" si="821"/>
        <v>5.170288939627015E-4</v>
      </c>
      <c r="HX410" s="223">
        <f t="shared" ca="1" si="822"/>
        <v>6.8394522215799375E-4</v>
      </c>
      <c r="HY410" s="223">
        <f t="shared" ca="1" si="823"/>
        <v>-2.4731912529741987E-5</v>
      </c>
      <c r="HZ410" s="223">
        <f t="shared" ca="1" si="824"/>
        <v>-7.0174700728492198E-4</v>
      </c>
      <c r="IA410" s="223">
        <f t="shared" ca="1" si="825"/>
        <v>-4.8037861712051609E-4</v>
      </c>
      <c r="IB410" s="223">
        <f t="shared" ca="1" si="826"/>
        <v>3.5597524736647867E-4</v>
      </c>
      <c r="IC410" s="223">
        <f t="shared" ca="1" si="827"/>
        <v>7.3660606643355094E-4</v>
      </c>
      <c r="ID410" s="223">
        <f t="shared" ca="1" si="828"/>
        <v>1.7422648701551885E-4</v>
      </c>
      <c r="IE410" s="223">
        <f t="shared" ca="1" si="829"/>
        <v>-8.4718980326028189E-4</v>
      </c>
      <c r="IF410" s="223">
        <f t="shared" ca="1" si="830"/>
        <v>-6.1416187060805755E-4</v>
      </c>
      <c r="IG410" s="223">
        <f t="shared" ca="1" si="831"/>
        <v>1.6913195289217941E-4</v>
      </c>
      <c r="IH410" s="223">
        <f t="shared" ca="1" si="832"/>
        <v>7.359013713387788E-4</v>
      </c>
      <c r="II410" s="223">
        <f t="shared" ca="1" si="833"/>
        <v>3.6056254895605589E-4</v>
      </c>
      <c r="IJ410" s="223">
        <f t="shared" ca="1" si="834"/>
        <v>-4.7637202787941473E-4</v>
      </c>
      <c r="IK410" s="223">
        <f t="shared" ca="1" si="835"/>
        <v>-7.034504057118621E-4</v>
      </c>
      <c r="IL410" s="223">
        <f t="shared" ca="1" si="836"/>
        <v>-2.9964591049027998E-5</v>
      </c>
      <c r="IM410" s="223">
        <f t="shared" ca="1" si="837"/>
        <v>6.8188219053115506E-4</v>
      </c>
      <c r="IN410" s="223">
        <f t="shared" ca="1" si="838"/>
        <v>5.2077662279657151E-4</v>
      </c>
      <c r="IO410" s="223">
        <f t="shared" ca="1" si="839"/>
        <v>-3.0703234715526308E-4</v>
      </c>
      <c r="IP410" s="223">
        <f t="shared" ca="1" si="840"/>
        <v>-7.4177545839031937E-4</v>
      </c>
      <c r="IQ410" s="223">
        <f t="shared" ca="1" si="841"/>
        <v>-2.2689026424102291E-4</v>
      </c>
      <c r="IR410" s="223">
        <f t="shared" ca="1" si="842"/>
        <v>5.7846209851342102E-4</v>
      </c>
      <c r="IS410" s="223">
        <f t="shared" ca="1" si="843"/>
        <v>6.432615403982021E-4</v>
      </c>
      <c r="IT410" s="223">
        <f t="shared" ca="1" si="844"/>
        <v>-1.1544882734709948E-4</v>
      </c>
      <c r="IU410" s="223">
        <f t="shared" ca="1" si="845"/>
        <v>-7.2636046027019924E-4</v>
      </c>
      <c r="IV410" s="223">
        <f t="shared" ca="1" si="846"/>
        <v>-4.0737822142593397E-4</v>
      </c>
      <c r="IW410" s="223">
        <f t="shared" ca="1" si="847"/>
        <v>4.3313366050289537E-4</v>
      </c>
      <c r="IX410" s="223">
        <f t="shared" ca="1" si="848"/>
        <v>7.1914353056839293E-4</v>
      </c>
      <c r="IY410" s="223">
        <f t="shared" ca="1" si="849"/>
        <v>8.4498713912734691E-5</v>
      </c>
      <c r="IZ410" s="223">
        <f t="shared" ca="1" si="850"/>
        <v>-6.5832219510684152E-4</v>
      </c>
      <c r="JA410" s="223">
        <f t="shared" ca="1" si="851"/>
        <v>-5.5835249483227002E-4</v>
      </c>
      <c r="JB410" s="223">
        <f t="shared" ca="1" si="852"/>
        <v>2.5642561205272676E-4</v>
      </c>
    </row>
    <row r="411" spans="2:262">
      <c r="B411" s="230">
        <v>50</v>
      </c>
      <c r="C411" s="229">
        <f t="shared" si="853"/>
        <v>9.7656250000000043E-4</v>
      </c>
      <c r="D411" s="226">
        <f t="shared" ca="1" si="597"/>
        <v>24.311836623480772</v>
      </c>
      <c r="E411" s="225">
        <f ca="1">BD361</f>
        <v>0.31183662348077323</v>
      </c>
      <c r="F411" s="224">
        <v>50</v>
      </c>
      <c r="G411" s="223">
        <f t="shared" ca="1" si="854"/>
        <v>-3.2255232073369095E-4</v>
      </c>
      <c r="H411" s="223">
        <f t="shared" ca="1" si="598"/>
        <v>-1.2957477474656275E-4</v>
      </c>
      <c r="I411" s="223">
        <f t="shared" ca="1" si="599"/>
        <v>2.3524746699829199E-4</v>
      </c>
      <c r="J411" s="223">
        <f t="shared" ca="1" si="600"/>
        <v>2.8807974408245418E-4</v>
      </c>
      <c r="K411" s="223">
        <f t="shared" ca="1" si="601"/>
        <v>-4.1145181499879545E-5</v>
      </c>
      <c r="L411" s="223">
        <f t="shared" ca="1" si="602"/>
        <v>-3.1580253240903549E-4</v>
      </c>
      <c r="M411" s="223">
        <f t="shared" ca="1" si="603"/>
        <v>-1.7163615618846396E-4</v>
      </c>
      <c r="N411" s="223">
        <f t="shared" ca="1" si="604"/>
        <v>2.0015757341876382E-4</v>
      </c>
      <c r="O411" s="223">
        <f t="shared" ca="1" si="605"/>
        <v>3.0649826731724396E-4</v>
      </c>
      <c r="P411" s="223">
        <f t="shared" ca="1" si="606"/>
        <v>6.3547392641875454E-6</v>
      </c>
      <c r="Q411" s="223">
        <f t="shared" ca="1" si="607"/>
        <v>-3.022165729591279E-4</v>
      </c>
      <c r="R411" s="223">
        <f t="shared" ca="1" si="608"/>
        <v>-2.0998213317798746E-4</v>
      </c>
      <c r="S411" s="223">
        <f t="shared" ca="1" si="609"/>
        <v>1.6073487283649248E-4</v>
      </c>
      <c r="T411" s="223">
        <f t="shared" ca="1" si="610"/>
        <v>3.1828202866779332E-4</v>
      </c>
      <c r="U411" s="223">
        <f t="shared" ca="1" si="611"/>
        <v>5.3717099114050491E-5</v>
      </c>
      <c r="V411" s="223">
        <f t="shared" ca="1" si="612"/>
        <v>-2.8208853737741795E-4</v>
      </c>
      <c r="W411" s="223">
        <f t="shared" ca="1" si="613"/>
        <v>-2.4378263111545816E-4</v>
      </c>
      <c r="X411" s="223">
        <f t="shared" ca="1" si="614"/>
        <v>1.178327476653047E-4</v>
      </c>
      <c r="Y411" s="223">
        <f t="shared" ca="1" si="615"/>
        <v>3.2317594528699254E-4</v>
      </c>
      <c r="Z411" s="223">
        <f t="shared" ca="1" si="616"/>
        <v>9.9916645989948745E-5</v>
      </c>
      <c r="AA411" s="223">
        <f t="shared" ca="1" si="617"/>
        <v>-2.5585413684899971E-4</v>
      </c>
      <c r="AB411" s="223">
        <f t="shared" ca="1" si="618"/>
        <v>-2.7230597129565434E-4</v>
      </c>
      <c r="AC411" s="223">
        <f t="shared" ca="1" si="619"/>
        <v>7.237989935376215E-5</v>
      </c>
      <c r="AD411" s="223">
        <f t="shared" ca="1" si="620"/>
        <v>3.2107407865931921E-4</v>
      </c>
      <c r="AE411" s="223">
        <f t="shared" ca="1" si="621"/>
        <v>1.4395329922139863E-4</v>
      </c>
      <c r="AF411" s="223">
        <f t="shared" ca="1" si="622"/>
        <v>-2.2408126691927276E-4</v>
      </c>
      <c r="AG411" s="223">
        <f t="shared" ca="1" si="623"/>
        <v>-2.9493470954215166E-4</v>
      </c>
      <c r="AH411" s="223">
        <f t="shared" ca="1" si="624"/>
        <v>2.5360244803408455E-5</v>
      </c>
      <c r="AI411" s="223">
        <f t="shared" ca="1" si="625"/>
        <v>3.1202192784977314E-4</v>
      </c>
      <c r="AJ411" s="223">
        <f t="shared" ca="1" si="626"/>
        <v>1.8487379825352904E-4</v>
      </c>
      <c r="AK411" s="223">
        <f t="shared" ca="1" si="627"/>
        <v>-1.87457714270385E-4</v>
      </c>
      <c r="AL411" s="223">
        <f t="shared" ca="1" si="628"/>
        <v>-3.1117900200911002E-4</v>
      </c>
      <c r="AM411" s="223">
        <f t="shared" ca="1" si="629"/>
        <v>-2.220838246078719E-5</v>
      </c>
      <c r="AN411" s="223">
        <f t="shared" ca="1" si="630"/>
        <v>2.9621544458652413E-4</v>
      </c>
      <c r="AO411" s="223">
        <f t="shared" ca="1" si="631"/>
        <v>2.2179233785931735E-4</v>
      </c>
      <c r="AP411" s="223">
        <f t="shared" ca="1" si="632"/>
        <v>-1.4677626821663623E-4</v>
      </c>
      <c r="AQ411" s="223">
        <f t="shared" ca="1" si="633"/>
        <v>-3.2068720882123824E-4</v>
      </c>
      <c r="AR411" s="223">
        <f t="shared" ca="1" si="634"/>
        <v>-6.9296265312457505E-5</v>
      </c>
      <c r="AS411" s="223">
        <f t="shared" ca="1" si="635"/>
        <v>2.7399679149775399E-4</v>
      </c>
      <c r="AT411" s="223">
        <f t="shared" ca="1" si="636"/>
        <v>2.5390974314769098E-4</v>
      </c>
      <c r="AU411" s="223">
        <f t="shared" ca="1" si="637"/>
        <v>-1.029175592099908E-4</v>
      </c>
      <c r="AV411" s="223">
        <f t="shared" ca="1" si="638"/>
        <v>-3.2325350601516859E-4</v>
      </c>
      <c r="AW411" s="223">
        <f t="shared" ca="1" si="639"/>
        <v>-1.1488409328995322E-4</v>
      </c>
      <c r="AX411" s="223">
        <f t="shared" ca="1" si="640"/>
        <v>2.4584693532406785E-4</v>
      </c>
      <c r="AY411" s="223">
        <f t="shared" ca="1" si="641"/>
        <v>2.8053076928645639E-4</v>
      </c>
      <c r="AZ411" s="223">
        <f t="shared" ca="1" si="642"/>
        <v>-5.6830995850226476E-5</v>
      </c>
      <c r="BA411" s="223">
        <f t="shared" ca="1" si="643"/>
        <v>-3.1882234100668959E-4</v>
      </c>
      <c r="BB411" s="223">
        <f t="shared" ca="1" si="644"/>
        <v>-1.5798502758959096E-4</v>
      </c>
      <c r="BC411" s="223">
        <f t="shared" ca="1" si="645"/>
        <v>2.1237523544104329E-4</v>
      </c>
      <c r="BD411" s="223">
        <f t="shared" ca="1" si="646"/>
        <v>3.0107915145333305E-4</v>
      </c>
      <c r="BE411" s="223">
        <f t="shared" ca="1" si="647"/>
        <v>-9.5142130559091416E-6</v>
      </c>
      <c r="BF411" s="223">
        <f t="shared" ca="1" si="648"/>
        <v>-3.0748963513642813E-4</v>
      </c>
      <c r="BG411" s="223">
        <f t="shared" ca="1" si="649"/>
        <v>-1.9766606314556729E-4</v>
      </c>
      <c r="BH411" s="223">
        <f t="shared" ca="1" si="650"/>
        <v>1.7430625306897365E-4</v>
      </c>
      <c r="BI411" s="223">
        <f t="shared" ca="1" si="651"/>
        <v>3.1511007922907437E-4</v>
      </c>
      <c r="BJ411" s="223">
        <f t="shared" ca="1" si="652"/>
        <v>3.8008523718813101E-5</v>
      </c>
      <c r="BK411" s="223">
        <f t="shared" ca="1" si="653"/>
        <v>-2.8950070726250311E-4</v>
      </c>
      <c r="BL411" s="223">
        <f t="shared" ca="1" si="654"/>
        <v>-2.3306822537203306E-4</v>
      </c>
      <c r="BM411" s="223">
        <f t="shared" ca="1" si="655"/>
        <v>1.3246406671056334E-4</v>
      </c>
      <c r="BN411" s="223">
        <f t="shared" ca="1" si="656"/>
        <v>3.2231982539975067E-4</v>
      </c>
      <c r="BO411" s="223">
        <f t="shared" ca="1" si="657"/>
        <v>8.470849073809193E-5</v>
      </c>
      <c r="BP411" s="223">
        <f t="shared" ca="1" si="658"/>
        <v>-2.6524496334808683E-4</v>
      </c>
      <c r="BQ411" s="223">
        <f t="shared" ca="1" si="659"/>
        <v>-2.6342516436881486E-4</v>
      </c>
      <c r="BR411" s="223">
        <f t="shared" ca="1" si="660"/>
        <v>8.7754433340024346E-5</v>
      </c>
      <c r="BS411" s="223">
        <f t="shared" ca="1" si="661"/>
        <v>3.22552320733691E-4</v>
      </c>
      <c r="BT411" s="223">
        <f t="shared" ca="1" si="662"/>
        <v>1.2957477474656197E-4</v>
      </c>
      <c r="BU411" s="223">
        <f t="shared" ca="1" si="663"/>
        <v>-2.3524746699829285E-4</v>
      </c>
      <c r="BV411" s="223">
        <f t="shared" ca="1" si="664"/>
        <v>-2.8807974408245343E-4</v>
      </c>
      <c r="BW411" s="223">
        <f t="shared" ca="1" si="665"/>
        <v>4.1145181499881429E-5</v>
      </c>
      <c r="BX411" s="223">
        <f t="shared" ca="1" si="666"/>
        <v>3.1580253240903608E-4</v>
      </c>
      <c r="BY411" s="223">
        <f t="shared" ca="1" si="667"/>
        <v>1.7163615618846577E-4</v>
      </c>
      <c r="BZ411" s="223">
        <f t="shared" ca="1" si="668"/>
        <v>-2.0015757341876263E-4</v>
      </c>
      <c r="CA411" s="223">
        <f t="shared" ca="1" si="669"/>
        <v>-3.0649826731724423E-4</v>
      </c>
      <c r="CB411" s="223">
        <f t="shared" ca="1" si="670"/>
        <v>-6.3547392641885076E-6</v>
      </c>
      <c r="CC411" s="223">
        <f t="shared" ca="1" si="671"/>
        <v>3.0221657295912774E-4</v>
      </c>
      <c r="CD411" s="223">
        <f t="shared" ca="1" si="672"/>
        <v>2.0998213317798738E-4</v>
      </c>
      <c r="CE411" s="223">
        <f t="shared" ca="1" si="673"/>
        <v>-1.6073487283649264E-4</v>
      </c>
      <c r="CF411" s="223">
        <f t="shared" ca="1" si="674"/>
        <v>-3.1828202866779332E-4</v>
      </c>
      <c r="CG411" s="223">
        <f t="shared" ca="1" si="675"/>
        <v>-5.3717099114049203E-5</v>
      </c>
      <c r="CH411" s="223">
        <f t="shared" ca="1" si="676"/>
        <v>2.8208853737741861E-4</v>
      </c>
      <c r="CI411" s="223">
        <f t="shared" ca="1" si="677"/>
        <v>2.4378263111545729E-4</v>
      </c>
      <c r="CJ411" s="223">
        <f t="shared" ca="1" si="678"/>
        <v>-1.1783274766530698E-4</v>
      </c>
      <c r="CK411" s="223">
        <f t="shared" ca="1" si="679"/>
        <v>-3.2317594528699249E-4</v>
      </c>
      <c r="CL411" s="223">
        <f t="shared" ca="1" si="680"/>
        <v>-9.9916645989950778E-5</v>
      </c>
      <c r="CM411" s="223">
        <f t="shared" ca="1" si="681"/>
        <v>2.5585413684899911E-4</v>
      </c>
      <c r="CN411" s="223">
        <f t="shared" ca="1" si="682"/>
        <v>2.7230597129565488E-4</v>
      </c>
      <c r="CO411" s="223">
        <f t="shared" ca="1" si="683"/>
        <v>-7.2379899353761188E-5</v>
      </c>
      <c r="CP411" s="223">
        <f t="shared" ca="1" si="684"/>
        <v>-3.2107407865931921E-4</v>
      </c>
      <c r="CQ411" s="223">
        <f t="shared" ca="1" si="685"/>
        <v>-1.439532992213985E-4</v>
      </c>
      <c r="CR411" s="223">
        <f t="shared" ca="1" si="686"/>
        <v>2.2408126691927287E-4</v>
      </c>
      <c r="CS411" s="223">
        <f t="shared" ca="1" si="687"/>
        <v>2.949347095421516E-4</v>
      </c>
      <c r="CT411" s="223">
        <f t="shared" ca="1" si="688"/>
        <v>-2.5360244803408604E-5</v>
      </c>
      <c r="CU411" s="223">
        <f t="shared" ca="1" si="689"/>
        <v>-3.1202192784977379E-4</v>
      </c>
      <c r="CV411" s="223">
        <f t="shared" ca="1" si="690"/>
        <v>-1.8487379825352706E-4</v>
      </c>
      <c r="CW411" s="223">
        <f t="shared" ca="1" si="691"/>
        <v>1.8745771427038698E-4</v>
      </c>
      <c r="CX411" s="223">
        <f t="shared" ca="1" si="692"/>
        <v>3.1117900200911057E-4</v>
      </c>
      <c r="CY411" s="223">
        <f t="shared" ca="1" si="693"/>
        <v>2.2208382460789318E-5</v>
      </c>
      <c r="CZ411" s="223">
        <f t="shared" ca="1" si="694"/>
        <v>-2.9621544458652331E-4</v>
      </c>
      <c r="DA411" s="223">
        <f t="shared" ca="1" si="695"/>
        <v>-2.2179233785931895E-4</v>
      </c>
      <c r="DB411" s="223">
        <f t="shared" ca="1" si="696"/>
        <v>1.4677626821663639E-4</v>
      </c>
      <c r="DC411" s="223">
        <f t="shared" ca="1" si="697"/>
        <v>3.2068720882123824E-4</v>
      </c>
      <c r="DD411" s="223">
        <f t="shared" ca="1" si="698"/>
        <v>6.9296265312457342E-5</v>
      </c>
      <c r="DE411" s="223">
        <f t="shared" ca="1" si="699"/>
        <v>-2.7399679149775409E-4</v>
      </c>
      <c r="DF411" s="223">
        <f t="shared" ca="1" si="700"/>
        <v>-2.5390974314769092E-4</v>
      </c>
      <c r="DG411" s="223">
        <f t="shared" ca="1" si="701"/>
        <v>1.029175592099866E-4</v>
      </c>
      <c r="DH411" s="223">
        <f t="shared" ca="1" si="702"/>
        <v>3.2325350601516864E-4</v>
      </c>
      <c r="DI411" s="223">
        <f t="shared" ca="1" si="703"/>
        <v>1.1488409328995525E-4</v>
      </c>
      <c r="DJ411" s="223">
        <f t="shared" ca="1" si="704"/>
        <v>-2.4584693532406947E-4</v>
      </c>
      <c r="DK411" s="223">
        <f t="shared" ca="1" si="705"/>
        <v>-2.8053076928645742E-4</v>
      </c>
      <c r="DL411" s="223">
        <f t="shared" ca="1" si="706"/>
        <v>5.6830995850228896E-5</v>
      </c>
      <c r="DM411" s="223">
        <f t="shared" ca="1" si="707"/>
        <v>3.1882234100668921E-4</v>
      </c>
      <c r="DN411" s="223">
        <f t="shared" ca="1" si="708"/>
        <v>1.5798502758958678E-4</v>
      </c>
      <c r="DO411" s="223">
        <f t="shared" ca="1" si="709"/>
        <v>-2.123752354410434E-4</v>
      </c>
      <c r="DP411" s="223">
        <f t="shared" ca="1" si="710"/>
        <v>-3.0107915145333132E-4</v>
      </c>
      <c r="DQ411" s="223">
        <f t="shared" ca="1" si="711"/>
        <v>9.5142130559092906E-6</v>
      </c>
      <c r="DR411" s="223">
        <f t="shared" ca="1" si="712"/>
        <v>3.0748963513642683E-4</v>
      </c>
      <c r="DS411" s="223">
        <f t="shared" ca="1" si="713"/>
        <v>1.9766606314556716E-4</v>
      </c>
      <c r="DT411" s="223">
        <f t="shared" ca="1" si="714"/>
        <v>-1.7430625306896991E-4</v>
      </c>
      <c r="DU411" s="223">
        <f t="shared" ca="1" si="715"/>
        <v>-3.1511007922907432E-4</v>
      </c>
      <c r="DV411" s="223">
        <f t="shared" ca="1" si="716"/>
        <v>-3.8008523718817506E-5</v>
      </c>
      <c r="DW411" s="223">
        <f t="shared" ca="1" si="717"/>
        <v>2.8950070726250322E-4</v>
      </c>
      <c r="DX411" s="223">
        <f t="shared" ca="1" si="718"/>
        <v>2.3306822537203295E-4</v>
      </c>
      <c r="DY411" s="223">
        <f t="shared" ca="1" si="719"/>
        <v>-1.3246406671056768E-4</v>
      </c>
      <c r="DZ411" s="223">
        <f t="shared" ca="1" si="720"/>
        <v>-3.2231982539975067E-4</v>
      </c>
      <c r="EA411" s="223">
        <f t="shared" ca="1" si="721"/>
        <v>-8.4708490738087336E-5</v>
      </c>
      <c r="EB411" s="223">
        <f t="shared" ca="1" si="722"/>
        <v>2.6524496334808689E-4</v>
      </c>
      <c r="EC411" s="223">
        <f t="shared" ca="1" si="723"/>
        <v>2.6342516436881215E-4</v>
      </c>
      <c r="ED411" s="223">
        <f t="shared" ca="1" si="724"/>
        <v>-8.7754433340024495E-5</v>
      </c>
      <c r="EE411" s="223">
        <f t="shared" ca="1" si="725"/>
        <v>-3.2255232073369062E-4</v>
      </c>
      <c r="EF411" s="223">
        <f t="shared" ca="1" si="726"/>
        <v>-1.295747747465618E-4</v>
      </c>
      <c r="EG411" s="223">
        <f t="shared" ca="1" si="727"/>
        <v>2.3524746699828982E-4</v>
      </c>
      <c r="EH411" s="223">
        <f t="shared" ca="1" si="728"/>
        <v>2.8807974408245337E-4</v>
      </c>
      <c r="EI411" s="223">
        <f t="shared" ca="1" si="729"/>
        <v>-4.1145181499877024E-5</v>
      </c>
      <c r="EJ411" s="223">
        <f t="shared" ca="1" si="730"/>
        <v>-3.1580253240903608E-4</v>
      </c>
      <c r="EK411" s="223">
        <f t="shared" ca="1" si="731"/>
        <v>-1.7163615618846567E-4</v>
      </c>
      <c r="EL411" s="223">
        <f t="shared" ca="1" si="732"/>
        <v>2.0015757341876634E-4</v>
      </c>
      <c r="EM411" s="223">
        <f t="shared" ca="1" si="733"/>
        <v>3.0649826731724423E-4</v>
      </c>
      <c r="EN411" s="223">
        <f t="shared" ca="1" si="734"/>
        <v>6.3547392641837643E-6</v>
      </c>
      <c r="EO411" s="223">
        <f t="shared" ca="1" si="735"/>
        <v>-3.0221657295912785E-4</v>
      </c>
      <c r="EP411" s="223">
        <f t="shared" ca="1" si="736"/>
        <v>-2.0998213317798375E-4</v>
      </c>
      <c r="EQ411" s="223">
        <f t="shared" ca="1" si="737"/>
        <v>1.6073487283649278E-4</v>
      </c>
      <c r="ER411" s="223">
        <f t="shared" ca="1" si="738"/>
        <v>3.1828202866779408E-4</v>
      </c>
      <c r="ES411" s="223">
        <f t="shared" ca="1" si="739"/>
        <v>5.3717099114049041E-5</v>
      </c>
      <c r="ET411" s="223">
        <f t="shared" ca="1" si="740"/>
        <v>-2.8208853737741644E-4</v>
      </c>
      <c r="EU411" s="223">
        <f t="shared" ca="1" si="741"/>
        <v>-2.4378263111545721E-4</v>
      </c>
      <c r="EV411" s="223">
        <f t="shared" ca="1" si="742"/>
        <v>1.1783274766530286E-4</v>
      </c>
      <c r="EW411" s="223">
        <f t="shared" ca="1" si="743"/>
        <v>3.2317594528699254E-4</v>
      </c>
      <c r="EX411" s="223">
        <f t="shared" ca="1" si="744"/>
        <v>9.9916645989950643E-5</v>
      </c>
      <c r="EY411" s="223">
        <f t="shared" ca="1" si="745"/>
        <v>-2.5585413684900199E-4</v>
      </c>
      <c r="EZ411" s="223">
        <f t="shared" ca="1" si="746"/>
        <v>-2.7230597129565478E-4</v>
      </c>
      <c r="FA411" s="223">
        <f t="shared" ca="1" si="747"/>
        <v>7.2379899353765823E-5</v>
      </c>
      <c r="FB411" s="223">
        <f t="shared" ca="1" si="748"/>
        <v>3.2107407865931926E-4</v>
      </c>
      <c r="FC411" s="223">
        <f t="shared" ca="1" si="749"/>
        <v>1.4395329922139421E-4</v>
      </c>
      <c r="FD411" s="223">
        <f t="shared" ca="1" si="750"/>
        <v>-2.2408126691927298E-4</v>
      </c>
      <c r="FE411" s="223">
        <f t="shared" ca="1" si="751"/>
        <v>-2.9493470954215339E-4</v>
      </c>
      <c r="FF411" s="223">
        <f t="shared" ca="1" si="752"/>
        <v>2.5360244803408774E-5</v>
      </c>
      <c r="FG411" s="223">
        <f t="shared" ca="1" si="753"/>
        <v>3.1202192784977265E-4</v>
      </c>
      <c r="FH411" s="223">
        <f t="shared" ca="1" si="754"/>
        <v>1.8487379825352692E-4</v>
      </c>
      <c r="FI411" s="223">
        <f t="shared" ca="1" si="755"/>
        <v>-1.8745771427038338E-4</v>
      </c>
      <c r="FJ411" s="223">
        <f t="shared" ca="1" si="756"/>
        <v>-3.1117900200910932E-4</v>
      </c>
      <c r="FK411" s="223">
        <f t="shared" ca="1" si="757"/>
        <v>-2.2208382460789169E-5</v>
      </c>
      <c r="FL411" s="223">
        <f t="shared" ca="1" si="758"/>
        <v>2.9621544458652521E-4</v>
      </c>
      <c r="FM411" s="223">
        <f t="shared" ca="1" si="759"/>
        <v>2.2179233785931879E-4</v>
      </c>
      <c r="FN411" s="223">
        <f t="shared" ca="1" si="760"/>
        <v>-1.4677626821664062E-4</v>
      </c>
      <c r="FO411" s="223">
        <f t="shared" ca="1" si="761"/>
        <v>-3.2068720882123819E-4</v>
      </c>
      <c r="FP411" s="223">
        <f t="shared" ca="1" si="762"/>
        <v>-6.9296265312452694E-5</v>
      </c>
      <c r="FQ411" s="223">
        <f t="shared" ca="1" si="763"/>
        <v>2.739967914977542E-4</v>
      </c>
      <c r="FR411" s="223">
        <f t="shared" ca="1" si="764"/>
        <v>2.5390974314769364E-4</v>
      </c>
      <c r="FS411" s="223">
        <f t="shared" ca="1" si="765"/>
        <v>-1.029175592099911E-4</v>
      </c>
      <c r="FT411" s="223">
        <f t="shared" ca="1" si="766"/>
        <v>-3.2325350601516853E-4</v>
      </c>
      <c r="FU411" s="223">
        <f t="shared" ca="1" si="767"/>
        <v>-1.1488409328995076E-4</v>
      </c>
      <c r="FV411" s="223">
        <f t="shared" ca="1" si="768"/>
        <v>2.4584693532406655E-4</v>
      </c>
      <c r="FW411" s="223">
        <f t="shared" ca="1" si="769"/>
        <v>2.8053076928645504E-4</v>
      </c>
      <c r="FX411" s="223">
        <f t="shared" ca="1" si="770"/>
        <v>-5.6830995850224538E-5</v>
      </c>
      <c r="FY411" s="223">
        <f t="shared" ca="1" si="771"/>
        <v>-3.1882234100669003E-4</v>
      </c>
      <c r="FZ411" s="223">
        <f t="shared" ca="1" si="772"/>
        <v>-1.5798502758959066E-4</v>
      </c>
      <c r="GA411" s="223">
        <f t="shared" ca="1" si="773"/>
        <v>2.1237523544104697E-4</v>
      </c>
      <c r="GB411" s="223">
        <f t="shared" ca="1" si="774"/>
        <v>3.0107915145333294E-4</v>
      </c>
      <c r="GC411" s="223">
        <f t="shared" ca="1" si="775"/>
        <v>-9.5142130559140476E-6</v>
      </c>
      <c r="GD411" s="223">
        <f t="shared" ca="1" si="776"/>
        <v>-3.0748963513642824E-4</v>
      </c>
      <c r="GE411" s="223">
        <f t="shared" ca="1" si="777"/>
        <v>-1.9766606314557066E-4</v>
      </c>
      <c r="GF411" s="223">
        <f t="shared" ca="1" si="778"/>
        <v>1.7430625306897392E-4</v>
      </c>
      <c r="GG411" s="223">
        <f t="shared" ca="1" si="779"/>
        <v>3.1511007922907535E-4</v>
      </c>
      <c r="GH411" s="223">
        <f t="shared" ca="1" si="780"/>
        <v>3.8008523718812803E-5</v>
      </c>
      <c r="GI411" s="223">
        <f t="shared" ca="1" si="781"/>
        <v>-2.8950070726250121E-4</v>
      </c>
      <c r="GJ411" s="223">
        <f t="shared" ca="1" si="782"/>
        <v>-2.3306822537202964E-4</v>
      </c>
      <c r="GK411" s="223">
        <f t="shared" ca="1" si="783"/>
        <v>1.3246406671056361E-4</v>
      </c>
      <c r="GL411" s="223">
        <f t="shared" ca="1" si="784"/>
        <v>3.2231982539975029E-4</v>
      </c>
      <c r="GM411" s="223">
        <f t="shared" ca="1" si="785"/>
        <v>8.4708490738091618E-5</v>
      </c>
      <c r="GN411" s="223">
        <f t="shared" ca="1" si="786"/>
        <v>-2.6524496334808965E-4</v>
      </c>
      <c r="GO411" s="223">
        <f t="shared" ca="1" si="787"/>
        <v>-2.6342516436881464E-4</v>
      </c>
      <c r="GP411" s="223">
        <f t="shared" ca="1" si="788"/>
        <v>8.7754433340020226E-5</v>
      </c>
      <c r="GQ411" s="223">
        <f t="shared" ca="1" si="789"/>
        <v>3.22552320733691E-4</v>
      </c>
      <c r="GR411" s="223">
        <f t="shared" ca="1" si="790"/>
        <v>1.2957477474656587E-4</v>
      </c>
      <c r="GS411" s="223">
        <f t="shared" ca="1" si="791"/>
        <v>-2.3524746699829307E-4</v>
      </c>
      <c r="GT411" s="223">
        <f t="shared" ca="1" si="792"/>
        <v>-2.8807974408245543E-4</v>
      </c>
      <c r="GU411" s="223">
        <f t="shared" ca="1" si="793"/>
        <v>4.1145181499881734E-5</v>
      </c>
      <c r="GV411" s="223">
        <f t="shared" ca="1" si="794"/>
        <v>3.1580253240903516E-4</v>
      </c>
      <c r="GW411" s="223">
        <f t="shared" ca="1" si="795"/>
        <v>1.716361561884616E-4</v>
      </c>
      <c r="GX411" s="223">
        <f t="shared" ca="1" si="796"/>
        <v>-2.0015757341876285E-4</v>
      </c>
      <c r="GY411" s="223">
        <f t="shared" ca="1" si="797"/>
        <v>-3.0649826731724271E-4</v>
      </c>
      <c r="GZ411" s="223">
        <f t="shared" ca="1" si="798"/>
        <v>-6.354739264188223E-6</v>
      </c>
      <c r="HA411" s="223">
        <f t="shared" ca="1" si="799"/>
        <v>3.0221657295912948E-4</v>
      </c>
      <c r="HB411" s="223">
        <f t="shared" ca="1" si="800"/>
        <v>2.0998213317798714E-4</v>
      </c>
      <c r="HC411" s="223">
        <f t="shared" ca="1" si="801"/>
        <v>-1.6073487283648895E-4</v>
      </c>
      <c r="HD411" s="223">
        <f t="shared" ca="1" si="802"/>
        <v>-3.1828202866779321E-4</v>
      </c>
      <c r="HE411" s="223">
        <f t="shared" ca="1" si="803"/>
        <v>-5.3717099114053405E-5</v>
      </c>
      <c r="HF411" s="223">
        <f t="shared" ca="1" si="804"/>
        <v>2.8208853737741877E-4</v>
      </c>
      <c r="HG411" s="223">
        <f t="shared" ca="1" si="805"/>
        <v>2.4378263111546014E-4</v>
      </c>
      <c r="HH411" s="223">
        <f t="shared" ca="1" si="806"/>
        <v>-1.1783274766529872E-4</v>
      </c>
      <c r="HI411" s="223">
        <f t="shared" ca="1" si="807"/>
        <v>-3.2317594528699238E-4</v>
      </c>
      <c r="HJ411" s="223">
        <f t="shared" ca="1" si="808"/>
        <v>-9.9916645989946075E-5</v>
      </c>
      <c r="HK411" s="223">
        <f t="shared" ca="1" si="809"/>
        <v>2.5585413684899933E-4</v>
      </c>
      <c r="HL411" s="223">
        <f t="shared" ca="1" si="810"/>
        <v>2.7230597129565721E-4</v>
      </c>
      <c r="HM411" s="223">
        <f t="shared" ca="1" si="811"/>
        <v>-7.2379899353770458E-5</v>
      </c>
      <c r="HN411" s="223">
        <f t="shared" ca="1" si="812"/>
        <v>-3.210740786593198E-4</v>
      </c>
      <c r="HO411" s="223">
        <f t="shared" ca="1" si="813"/>
        <v>-1.439532992213982E-4</v>
      </c>
      <c r="HP411" s="223">
        <f t="shared" ca="1" si="814"/>
        <v>2.2408126691926978E-4</v>
      </c>
      <c r="HQ411" s="223">
        <f t="shared" ca="1" si="815"/>
        <v>2.9493470954215523E-4</v>
      </c>
      <c r="HR411" s="223">
        <f t="shared" ca="1" si="816"/>
        <v>-2.536024480341351E-5</v>
      </c>
      <c r="HS411" s="223">
        <f t="shared" ca="1" si="817"/>
        <v>-3.1202192784977385E-4</v>
      </c>
      <c r="HT411" s="223">
        <f t="shared" ca="1" si="818"/>
        <v>-1.8487379825353053E-4</v>
      </c>
      <c r="HU411" s="223">
        <f t="shared" ca="1" si="819"/>
        <v>1.8745771427037977E-4</v>
      </c>
      <c r="HV411" s="223">
        <f t="shared" ca="1" si="820"/>
        <v>3.1117900200910802E-4</v>
      </c>
      <c r="HW411" s="223">
        <f t="shared" ca="1" si="821"/>
        <v>2.2208382460784412E-5</v>
      </c>
      <c r="HX411" s="223">
        <f t="shared" ca="1" si="822"/>
        <v>-2.9621544458652342E-4</v>
      </c>
      <c r="HY411" s="223">
        <f t="shared" ca="1" si="823"/>
        <v>-2.2179233785932207E-4</v>
      </c>
      <c r="HZ411" s="223">
        <f t="shared" ca="1" si="824"/>
        <v>1.4677626821664485E-4</v>
      </c>
      <c r="IA411" s="223">
        <f t="shared" ca="1" si="825"/>
        <v>3.2068720882123765E-4</v>
      </c>
      <c r="IB411" s="223">
        <f t="shared" ca="1" si="826"/>
        <v>6.9296265312457031E-5</v>
      </c>
      <c r="IC411" s="223">
        <f t="shared" ca="1" si="827"/>
        <v>-2.7399679149775182E-4</v>
      </c>
      <c r="ID411" s="223">
        <f t="shared" ca="1" si="828"/>
        <v>-2.539097431476964E-4</v>
      </c>
      <c r="IE411" s="223">
        <f t="shared" ca="1" si="829"/>
        <v>1.9248177764745613E-4</v>
      </c>
      <c r="IF411" s="223">
        <f t="shared" ca="1" si="830"/>
        <v>3.2325350601516859E-4</v>
      </c>
      <c r="IG411" s="223">
        <f t="shared" ca="1" si="831"/>
        <v>1.1488409328995494E-4</v>
      </c>
      <c r="IH411" s="223">
        <f t="shared" ca="1" si="832"/>
        <v>-2.4584693532406373E-4</v>
      </c>
      <c r="II411" s="223">
        <f t="shared" ca="1" si="833"/>
        <v>-2.8053076928645271E-4</v>
      </c>
      <c r="IJ411" s="223">
        <f t="shared" ca="1" si="834"/>
        <v>5.6830995850229207E-5</v>
      </c>
      <c r="IK411" s="223">
        <f t="shared" ca="1" si="835"/>
        <v>3.1882234100668927E-4</v>
      </c>
      <c r="IL411" s="223">
        <f t="shared" ca="1" si="836"/>
        <v>1.5798502758959454E-4</v>
      </c>
      <c r="IM411" s="223">
        <f t="shared" ca="1" si="837"/>
        <v>-2.1237523544105055E-4</v>
      </c>
      <c r="IN411" s="223">
        <f t="shared" ca="1" si="838"/>
        <v>-3.0107915145333126E-4</v>
      </c>
      <c r="IO411" s="223">
        <f t="shared" ca="1" si="839"/>
        <v>9.5142130559096159E-6</v>
      </c>
      <c r="IP411" s="223">
        <f t="shared" ca="1" si="840"/>
        <v>3.0748963513642689E-4</v>
      </c>
      <c r="IQ411" s="223">
        <f t="shared" ca="1" si="841"/>
        <v>1.9766606314557418E-4</v>
      </c>
      <c r="IR411" s="223">
        <f t="shared" ca="1" si="842"/>
        <v>-1.7430625306897793E-4</v>
      </c>
      <c r="IS411" s="223">
        <f t="shared" ca="1" si="843"/>
        <v>-3.1511007922907432E-4</v>
      </c>
      <c r="IT411" s="223">
        <f t="shared" ca="1" si="844"/>
        <v>-3.8008523718817207E-5</v>
      </c>
      <c r="IU411" s="223">
        <f t="shared" ca="1" si="845"/>
        <v>2.8950070726249926E-4</v>
      </c>
      <c r="IV411" s="223">
        <f t="shared" ca="1" si="846"/>
        <v>2.3306822537202636E-4</v>
      </c>
      <c r="IW411" s="223">
        <f t="shared" ca="1" si="847"/>
        <v>-1.3246406671056795E-4</v>
      </c>
      <c r="IX411" s="223">
        <f t="shared" ca="1" si="848"/>
        <v>-3.2231982539975067E-4</v>
      </c>
      <c r="IY411" s="223">
        <f t="shared" ca="1" si="849"/>
        <v>-8.4708490738095901E-5</v>
      </c>
      <c r="IZ411" s="223">
        <f t="shared" ca="1" si="850"/>
        <v>2.6524496334809236E-4</v>
      </c>
      <c r="JA411" s="223">
        <f t="shared" ca="1" si="851"/>
        <v>2.6342516436881193E-4</v>
      </c>
      <c r="JB411" s="223">
        <f t="shared" ca="1" si="852"/>
        <v>-8.7754433340024807E-5</v>
      </c>
    </row>
    <row r="412" spans="2:262">
      <c r="B412" s="230">
        <v>51</v>
      </c>
      <c r="C412" s="229">
        <f t="shared" si="853"/>
        <v>9.9609375000000045E-4</v>
      </c>
      <c r="D412" s="226">
        <f t="shared" ca="1" si="597"/>
        <v>24.308702170870536</v>
      </c>
      <c r="E412" s="225">
        <f ca="1">BE361</f>
        <v>0.30870217087053436</v>
      </c>
      <c r="F412" s="224">
        <v>51</v>
      </c>
      <c r="G412" s="223">
        <f t="shared" ca="1" si="854"/>
        <v>-1.5702895806358375E-3</v>
      </c>
      <c r="H412" s="223">
        <f t="shared" ca="1" si="598"/>
        <v>-5.1078587356767613E-4</v>
      </c>
      <c r="I412" s="223">
        <f t="shared" ca="1" si="599"/>
        <v>1.2498411770520835E-3</v>
      </c>
      <c r="J412" s="223">
        <f t="shared" ca="1" si="600"/>
        <v>1.2948905848474696E-3</v>
      </c>
      <c r="K412" s="223">
        <f t="shared" ca="1" si="601"/>
        <v>-4.3747411248989851E-4</v>
      </c>
      <c r="L412" s="223">
        <f t="shared" ca="1" si="602"/>
        <v>-1.5693458668180531E-3</v>
      </c>
      <c r="M412" s="223">
        <f t="shared" ca="1" si="603"/>
        <v>-5.4707617309269021E-4</v>
      </c>
      <c r="N412" s="223">
        <f t="shared" ca="1" si="604"/>
        <v>1.2261302546050928E-3</v>
      </c>
      <c r="O412" s="223">
        <f t="shared" ca="1" si="605"/>
        <v>1.3163055175332125E-3</v>
      </c>
      <c r="P412" s="223">
        <f t="shared" ca="1" si="606"/>
        <v>-4.0032824333212976E-4</v>
      </c>
      <c r="Q412" s="223">
        <f t="shared" ca="1" si="607"/>
        <v>-1.5674568377317193E-3</v>
      </c>
      <c r="R412" s="223">
        <f t="shared" ca="1" si="608"/>
        <v>-5.8303693438752958E-4</v>
      </c>
      <c r="S412" s="223">
        <f t="shared" ca="1" si="609"/>
        <v>1.2016807571406901E-3</v>
      </c>
      <c r="T412" s="223">
        <f t="shared" ca="1" si="610"/>
        <v>1.3369275569950277E-3</v>
      </c>
      <c r="U412" s="223">
        <f t="shared" ca="1" si="611"/>
        <v>-3.6294123140981355E-4</v>
      </c>
      <c r="V412" s="223">
        <f t="shared" ca="1" si="612"/>
        <v>-1.564623631257322E-3</v>
      </c>
      <c r="W412" s="223">
        <f t="shared" ca="1" si="613"/>
        <v>-6.1864649603424649E-4</v>
      </c>
      <c r="X412" s="223">
        <f t="shared" ca="1" si="614"/>
        <v>1.1765074121219254E-3</v>
      </c>
      <c r="Y412" s="223">
        <f t="shared" ca="1" si="615"/>
        <v>1.3567442812874489E-3</v>
      </c>
      <c r="Z412" s="223">
        <f t="shared" ca="1" si="616"/>
        <v>-3.2533559726094551E-4</v>
      </c>
      <c r="AA412" s="223">
        <f t="shared" ca="1" si="617"/>
        <v>-1.5608479540125013E-3</v>
      </c>
      <c r="AB412" s="223">
        <f t="shared" ca="1" si="618"/>
        <v>-6.5388340816443472E-4</v>
      </c>
      <c r="AC412" s="223">
        <f t="shared" ca="1" si="619"/>
        <v>1.1506253830305445E-3</v>
      </c>
      <c r="AD412" s="223">
        <f t="shared" ca="1" si="620"/>
        <v>1.3757437535567617E-3</v>
      </c>
      <c r="AE412" s="223">
        <f t="shared" ca="1" si="621"/>
        <v>-2.8753399311336365E-4</v>
      </c>
      <c r="AF412" s="223">
        <f t="shared" ca="1" si="622"/>
        <v>-1.5561320803240471E-3</v>
      </c>
      <c r="AG412" s="223">
        <f t="shared" ca="1" si="623"/>
        <v>-6.8872644537982023E-4</v>
      </c>
      <c r="AH412" s="223">
        <f t="shared" ca="1" si="624"/>
        <v>1.1240502602330759E-3</v>
      </c>
      <c r="AI412" s="223">
        <f t="shared" ca="1" si="625"/>
        <v>1.3939145292312985E-3</v>
      </c>
      <c r="AJ412" s="223">
        <f t="shared" ca="1" si="626"/>
        <v>-2.4955918923992419E-4</v>
      </c>
      <c r="AK412" s="223">
        <f t="shared" ca="1" si="627"/>
        <v>-1.5504788508579337E-3</v>
      </c>
      <c r="AL412" s="223">
        <f t="shared" ca="1" si="628"/>
        <v>-7.2315461953765452E-4</v>
      </c>
      <c r="AM412" s="223">
        <f t="shared" ca="1" si="629"/>
        <v>1.0967980515897895E-3</v>
      </c>
      <c r="AN412" s="223">
        <f t="shared" ca="1" si="630"/>
        <v>1.4112456629152533E-3</v>
      </c>
      <c r="AO412" s="223">
        <f t="shared" ca="1" si="631"/>
        <v>-2.1143406024250026E-4</v>
      </c>
      <c r="AP412" s="223">
        <f t="shared" ca="1" si="632"/>
        <v>-1.5438916709081998E-3</v>
      </c>
      <c r="AQ412" s="223">
        <f t="shared" ca="1" si="633"/>
        <v>-7.5714719239317226E-4</v>
      </c>
      <c r="AR412" s="223">
        <f t="shared" ca="1" si="634"/>
        <v>1.068885172812154E-3</v>
      </c>
      <c r="AS412" s="223">
        <f t="shared" ca="1" si="635"/>
        <v>1.427726714981742E-3</v>
      </c>
      <c r="AT412" s="223">
        <f t="shared" ca="1" si="636"/>
        <v>-1.73181571273226E-4</v>
      </c>
      <c r="AU412" s="223">
        <f t="shared" ca="1" si="637"/>
        <v>-1.5363745083457391E-3</v>
      </c>
      <c r="AV412" s="223">
        <f t="shared" ca="1" si="638"/>
        <v>-7.9068368809153962E-4</v>
      </c>
      <c r="AW412" s="223">
        <f t="shared" ca="1" si="639"/>
        <v>1.0403284375745995E-3</v>
      </c>
      <c r="AX412" s="223">
        <f t="shared" ca="1" si="640"/>
        <v>1.4433477578612616E-3</v>
      </c>
      <c r="AY412" s="223">
        <f t="shared" ca="1" si="641"/>
        <v>-1.3482476420108172E-4</v>
      </c>
      <c r="AZ412" s="223">
        <f t="shared" ca="1" si="642"/>
        <v>-1.527931891228196E-3</v>
      </c>
      <c r="BA412" s="223">
        <f t="shared" ca="1" si="643"/>
        <v>-8.2374390550177755E-4</v>
      </c>
      <c r="BB412" s="223">
        <f t="shared" ca="1" si="644"/>
        <v>1.0111450473866356E-3</v>
      </c>
      <c r="BC412" s="223">
        <f t="shared" ca="1" si="645"/>
        <v>1.4580993820216988E-3</v>
      </c>
      <c r="BD412" s="223">
        <f t="shared" ca="1" si="646"/>
        <v>-9.6386743732405423E-5</v>
      </c>
      <c r="BE412" s="223">
        <f t="shared" ca="1" si="647"/>
        <v>-1.5185689050724281E-3</v>
      </c>
      <c r="BF412" s="223">
        <f t="shared" ca="1" si="648"/>
        <v>-8.5630793038510983E-4</v>
      </c>
      <c r="BG412" s="223">
        <f t="shared" ca="1" si="649"/>
        <v>9.8135258123128316E-4</v>
      </c>
      <c r="BH412" s="223">
        <f t="shared" ca="1" si="650"/>
        <v>1.4719727016362497E-3</v>
      </c>
      <c r="BI412" s="223">
        <f t="shared" ca="1" si="651"/>
        <v>-5.7890663493437116E-5</v>
      </c>
      <c r="BJ412" s="223">
        <f t="shared" ca="1" si="652"/>
        <v>-1.5082911897911931E-3</v>
      </c>
      <c r="BK412" s="223">
        <f t="shared" ca="1" si="653"/>
        <v>-8.8835614739058463E-4</v>
      </c>
      <c r="BL412" s="223">
        <f t="shared" ca="1" si="654"/>
        <v>9.5096898497613381E-4</v>
      </c>
      <c r="BM412" s="223">
        <f t="shared" ca="1" si="655"/>
        <v>1.484959359935947E-3</v>
      </c>
      <c r="BN412" s="223">
        <f t="shared" ca="1" si="656"/>
        <v>-1.9359712083462876E-5</v>
      </c>
      <c r="BO412" s="223">
        <f t="shared" ca="1" si="657"/>
        <v>-1.4971049362958711E-3</v>
      </c>
      <c r="BP412" s="223">
        <f t="shared" ca="1" si="658"/>
        <v>-9.198692518706473E-4</v>
      </c>
      <c r="BQ412" s="223">
        <f t="shared" ca="1" si="659"/>
        <v>9.2001256056343747E-4</v>
      </c>
      <c r="BR412" s="223">
        <f t="shared" ca="1" si="660"/>
        <v>1.4970515342434183E-3</v>
      </c>
      <c r="BS412" s="223">
        <f t="shared" ca="1" si="661"/>
        <v>1.918290089316418E-5</v>
      </c>
      <c r="BT412" s="223">
        <f t="shared" ca="1" si="662"/>
        <v>-1.4850168827672768E-3</v>
      </c>
      <c r="BU412" s="223">
        <f t="shared" ca="1" si="663"/>
        <v>-9.5082826150952792E-4</v>
      </c>
      <c r="BV412" s="223">
        <f t="shared" ca="1" si="664"/>
        <v>8.8850195498576124E-4</v>
      </c>
      <c r="BW412" s="223">
        <f t="shared" ca="1" si="665"/>
        <v>1.508241940685024E-3</v>
      </c>
      <c r="BX412" s="223">
        <f t="shared" ca="1" si="666"/>
        <v>5.7713958807610382E-5</v>
      </c>
      <c r="BY412" s="223">
        <f t="shared" ca="1" si="667"/>
        <v>-1.4720343105968682E-3</v>
      </c>
      <c r="BZ412" s="223">
        <f t="shared" ca="1" si="668"/>
        <v>-9.8121452775741611E-4</v>
      </c>
      <c r="CA412" s="223">
        <f t="shared" ca="1" si="669"/>
        <v>8.564561490536298E-4</v>
      </c>
      <c r="CB412" s="223">
        <f t="shared" ca="1" si="670"/>
        <v>1.5185238385783657E-3</v>
      </c>
      <c r="CC412" s="223">
        <f t="shared" ca="1" si="671"/>
        <v>9.621025199131253E-5</v>
      </c>
      <c r="CD412" s="223">
        <f t="shared" ca="1" si="672"/>
        <v>-1.4581650400006649E-3</v>
      </c>
      <c r="CE412" s="223">
        <f t="shared" ca="1" si="673"/>
        <v>-1.0110097470637579E-3</v>
      </c>
      <c r="CF412" s="223">
        <f t="shared" ca="1" si="674"/>
        <v>8.2389444596224774E-4</v>
      </c>
      <c r="CG412" s="223">
        <f t="shared" ca="1" si="675"/>
        <v>1.5278910344926056E-3</v>
      </c>
      <c r="CH412" s="223">
        <f t="shared" ca="1" si="676"/>
        <v>1.346485917167481E-4</v>
      </c>
      <c r="CI412" s="223">
        <f t="shared" ca="1" si="677"/>
        <v>-1.4434174253086594E-3</v>
      </c>
      <c r="CJ412" s="223">
        <f t="shared" ca="1" si="678"/>
        <v>-1.0401959719025745E-3</v>
      </c>
      <c r="CK412" s="223">
        <f t="shared" ca="1" si="679"/>
        <v>7.9083645966403454E-4</v>
      </c>
      <c r="CL412" s="223">
        <f t="shared" ca="1" si="680"/>
        <v>1.5363378859791933E-3</v>
      </c>
      <c r="CM412" s="223">
        <f t="shared" ca="1" si="681"/>
        <v>1.7300582416539077E-4</v>
      </c>
      <c r="CN412" s="223">
        <f t="shared" ca="1" si="682"/>
        <v>-1.4278003499325104E-3</v>
      </c>
      <c r="CO412" s="223">
        <f t="shared" ca="1" si="683"/>
        <v>-1.068755621583333E-3</v>
      </c>
      <c r="CP412" s="223">
        <f t="shared" ca="1" si="684"/>
        <v>7.5730210305379982E-4</v>
      </c>
      <c r="CQ412" s="223">
        <f t="shared" ca="1" si="685"/>
        <v>1.5438593049706447E-3</v>
      </c>
      <c r="CR412" s="223">
        <f t="shared" ca="1" si="686"/>
        <v>2.112588443746386E-4</v>
      </c>
      <c r="CS412" s="223">
        <f t="shared" ca="1" si="687"/>
        <v>-1.4113232210144558E-3</v>
      </c>
      <c r="CT412" s="223">
        <f t="shared" ca="1" si="688"/>
        <v>-1.0966714928409965E-3</v>
      </c>
      <c r="CU412" s="223">
        <f t="shared" ca="1" si="689"/>
        <v>7.2331157597401536E-4</v>
      </c>
      <c r="CV412" s="223">
        <f t="shared" ca="1" si="690"/>
        <v>1.5504507608453959E-3</v>
      </c>
      <c r="CW412" s="223">
        <f t="shared" ca="1" si="691"/>
        <v>2.4938461015551217E-4</v>
      </c>
      <c r="CX412" s="223">
        <f t="shared" ca="1" si="692"/>
        <v>-1.3939959637608271E-3</v>
      </c>
      <c r="CY412" s="223">
        <f t="shared" ca="1" si="693"/>
        <v>-1.1239267701985769E-3</v>
      </c>
      <c r="CZ412" s="223">
        <f t="shared" ca="1" si="694"/>
        <v>6.8888535304724582E-4</v>
      </c>
      <c r="DA412" s="223">
        <f t="shared" ca="1" si="695"/>
        <v>1.5561082831569018E-3</v>
      </c>
      <c r="DB412" s="223">
        <f t="shared" ca="1" si="696"/>
        <v>2.8736015597234118E-4</v>
      </c>
      <c r="DC412" s="223">
        <f t="shared" ca="1" si="697"/>
        <v>-1.3758290154635049E-3</v>
      </c>
      <c r="DD412" s="223">
        <f t="shared" ca="1" si="698"/>
        <v>-1.1505050360961029E-3</v>
      </c>
      <c r="DE412" s="223">
        <f t="shared" ca="1" si="699"/>
        <v>6.5404417134286286E-4</v>
      </c>
      <c r="DF412" s="223">
        <f t="shared" ca="1" si="700"/>
        <v>1.5608284640252735E-3</v>
      </c>
      <c r="DG412" s="223">
        <f t="shared" ca="1" si="701"/>
        <v>3.2516260677627884E-4</v>
      </c>
      <c r="DH412" s="223">
        <f t="shared" ca="1" si="702"/>
        <v>-1.3568333192128287E-3</v>
      </c>
      <c r="DI412" s="223">
        <f t="shared" ca="1" si="703"/>
        <v>-1.1763902807800388E-3</v>
      </c>
      <c r="DJ412" s="223">
        <f t="shared" ca="1" si="704"/>
        <v>6.1880901788599044E-4</v>
      </c>
      <c r="DK412" s="223">
        <f t="shared" ca="1" si="705"/>
        <v>1.564608460190047E-3</v>
      </c>
      <c r="DL412" s="223">
        <f t="shared" ca="1" si="706"/>
        <v>3.6276919178452916E-4</v>
      </c>
      <c r="DM412" s="223">
        <f t="shared" ca="1" si="707"/>
        <v>-1.3370203173059124E-3</v>
      </c>
      <c r="DN412" s="223">
        <f t="shared" ca="1" si="708"/>
        <v>-1.2015669119469134E-3</v>
      </c>
      <c r="DO412" s="223">
        <f t="shared" ca="1" si="709"/>
        <v>5.832011170154622E-4</v>
      </c>
      <c r="DP412" s="223">
        <f t="shared" ca="1" si="710"/>
        <v>1.5674459947228848E-3</v>
      </c>
      <c r="DQ412" s="223">
        <f t="shared" ca="1" si="711"/>
        <v>4.001572581964191E-4</v>
      </c>
      <c r="DR412" s="223">
        <f t="shared" ca="1" si="712"/>
        <v>-1.3164019443542851E-3</v>
      </c>
      <c r="DS412" s="223">
        <f t="shared" ca="1" si="713"/>
        <v>-1.2260197641355114E-3</v>
      </c>
      <c r="DT412" s="223">
        <f t="shared" ca="1" si="714"/>
        <v>5.4724191759933805E-4</v>
      </c>
      <c r="DU412" s="223">
        <f t="shared" ca="1" si="715"/>
        <v>1.5693393583990818E-3</v>
      </c>
      <c r="DV412" s="223">
        <f t="shared" ca="1" si="716"/>
        <v>4.3730428483885846E-4</v>
      </c>
      <c r="DW412" s="223">
        <f t="shared" ca="1" si="717"/>
        <v>-1.2949906200947936E-3</v>
      </c>
      <c r="DX412" s="223">
        <f t="shared" ca="1" si="718"/>
        <v>-1.2497341078619984E-3</v>
      </c>
      <c r="DY412" s="223">
        <f t="shared" ca="1" si="719"/>
        <v>5.1095308011478717E-4</v>
      </c>
      <c r="DZ412" s="223">
        <f t="shared" ca="1" si="720"/>
        <v>1.5702874107271559E-3</v>
      </c>
      <c r="EA412" s="223">
        <f t="shared" ca="1" si="721"/>
        <v>4.7418789573197096E-4</v>
      </c>
      <c r="EB412" s="223">
        <f t="shared" ca="1" si="722"/>
        <v>-1.2727992419085746E-3</v>
      </c>
      <c r="EC412" s="223">
        <f t="shared" ca="1" si="723"/>
        <v>-1.2726956584925046E-3</v>
      </c>
      <c r="ED412" s="223">
        <f t="shared" ca="1" si="724"/>
        <v>4.7435646360049929E-4</v>
      </c>
      <c r="EE412" s="223">
        <f t="shared" ca="1" si="725"/>
        <v>1.5702895806358375E-3</v>
      </c>
      <c r="EF412" s="223">
        <f t="shared" ca="1" si="726"/>
        <v>5.1078587356767938E-4</v>
      </c>
      <c r="EG412" s="223">
        <f t="shared" ca="1" si="727"/>
        <v>-1.2498411770520852E-3</v>
      </c>
      <c r="EH412" s="223">
        <f t="shared" ca="1" si="728"/>
        <v>-1.2948905848474905E-3</v>
      </c>
      <c r="EI412" s="223">
        <f t="shared" ca="1" si="729"/>
        <v>4.3747411248986896E-4</v>
      </c>
      <c r="EJ412" s="223">
        <f t="shared" ca="1" si="730"/>
        <v>1.5693458668180522E-3</v>
      </c>
      <c r="EK412" s="223">
        <f t="shared" ca="1" si="731"/>
        <v>5.4707617309270712E-4</v>
      </c>
      <c r="EL412" s="223">
        <f t="shared" ca="1" si="732"/>
        <v>-1.2261302546050848E-3</v>
      </c>
      <c r="EM412" s="223">
        <f t="shared" ca="1" si="733"/>
        <v>-1.3163055175332164E-3</v>
      </c>
      <c r="EN412" s="223">
        <f t="shared" ca="1" si="734"/>
        <v>4.003282433321283E-4</v>
      </c>
      <c r="EO412" s="223">
        <f t="shared" ca="1" si="735"/>
        <v>1.5674568377317193E-3</v>
      </c>
      <c r="EP412" s="223">
        <f t="shared" ca="1" si="736"/>
        <v>5.830369343875594E-4</v>
      </c>
      <c r="EQ412" s="223">
        <f t="shared" ca="1" si="737"/>
        <v>-1.201680757140673E-3</v>
      </c>
      <c r="ER412" s="223">
        <f t="shared" ca="1" si="738"/>
        <v>-1.3369275569950388E-3</v>
      </c>
      <c r="ES412" s="223">
        <f t="shared" ca="1" si="739"/>
        <v>3.6294123140979858E-4</v>
      </c>
      <c r="ET412" s="223">
        <f t="shared" ca="1" si="740"/>
        <v>1.564623631257321E-3</v>
      </c>
      <c r="EU412" s="223">
        <f t="shared" ca="1" si="741"/>
        <v>6.1864649603425028E-4</v>
      </c>
      <c r="EV412" s="223">
        <f t="shared" ca="1" si="742"/>
        <v>-1.1765074121219265E-3</v>
      </c>
      <c r="EW412" s="223">
        <f t="shared" ca="1" si="743"/>
        <v>-1.3567442812874681E-3</v>
      </c>
      <c r="EX412" s="223">
        <f t="shared" ca="1" si="744"/>
        <v>3.2533559726091412E-4</v>
      </c>
      <c r="EY412" s="223">
        <f t="shared" ca="1" si="745"/>
        <v>1.5608479540124985E-3</v>
      </c>
      <c r="EZ412" s="223">
        <f t="shared" ca="1" si="746"/>
        <v>6.5388340816445369E-4</v>
      </c>
      <c r="FA412" s="223">
        <f t="shared" ca="1" si="747"/>
        <v>-1.1506253830305339E-3</v>
      </c>
      <c r="FB412" s="223">
        <f t="shared" ca="1" si="748"/>
        <v>-1.3757437535567637E-3</v>
      </c>
      <c r="FC412" s="223">
        <f t="shared" ca="1" si="749"/>
        <v>2.8753399311336495E-4</v>
      </c>
      <c r="FD412" s="223">
        <f t="shared" ca="1" si="750"/>
        <v>1.5561320803240482E-3</v>
      </c>
      <c r="FE412" s="223">
        <f t="shared" ca="1" si="751"/>
        <v>6.8872644537985416E-4</v>
      </c>
      <c r="FF412" s="223">
        <f t="shared" ca="1" si="752"/>
        <v>-1.1240502602330575E-3</v>
      </c>
      <c r="FG412" s="223">
        <f t="shared" ca="1" si="753"/>
        <v>-1.3939145292313109E-3</v>
      </c>
      <c r="FH412" s="223">
        <f t="shared" ca="1" si="754"/>
        <v>2.4955918923990901E-4</v>
      </c>
      <c r="FI412" s="223">
        <f t="shared" ca="1" si="755"/>
        <v>1.5504788508579311E-3</v>
      </c>
      <c r="FJ412" s="223">
        <f t="shared" ca="1" si="756"/>
        <v>7.231546195376582E-4</v>
      </c>
      <c r="FK412" s="223">
        <f t="shared" ca="1" si="757"/>
        <v>-1.0967980515897945E-3</v>
      </c>
      <c r="FL412" s="223">
        <f t="shared" ca="1" si="758"/>
        <v>-1.41124566291527E-3</v>
      </c>
      <c r="FM412" s="223">
        <f t="shared" ca="1" si="759"/>
        <v>2.1143406024247391E-4</v>
      </c>
      <c r="FN412" s="223">
        <f t="shared" ca="1" si="760"/>
        <v>1.543891670908195E-3</v>
      </c>
      <c r="FO412" s="223">
        <f t="shared" ca="1" si="761"/>
        <v>7.571471923931857E-4</v>
      </c>
      <c r="FP412" s="223">
        <f t="shared" ca="1" si="762"/>
        <v>-1.0688851728121427E-3</v>
      </c>
      <c r="FQ412" s="223">
        <f t="shared" ca="1" si="763"/>
        <v>-1.4277267149817438E-3</v>
      </c>
      <c r="FR412" s="223">
        <f t="shared" ca="1" si="764"/>
        <v>1.7318157127322182E-4</v>
      </c>
      <c r="FS412" s="223">
        <f t="shared" ca="1" si="765"/>
        <v>1.5363745083457401E-3</v>
      </c>
      <c r="FT412" s="223">
        <f t="shared" ca="1" si="766"/>
        <v>7.9068368809157214E-4</v>
      </c>
      <c r="FU412" s="223">
        <f t="shared" ca="1" si="767"/>
        <v>-1.0403284375745795E-3</v>
      </c>
      <c r="FV412" s="223">
        <f t="shared" ca="1" si="768"/>
        <v>-1.4433477578612722E-3</v>
      </c>
      <c r="FW412" s="223">
        <f t="shared" ca="1" si="769"/>
        <v>1.3482476420106638E-4</v>
      </c>
      <c r="FX412" s="223">
        <f t="shared" ca="1" si="770"/>
        <v>1.5279318912281925E-3</v>
      </c>
      <c r="FY412" s="223">
        <f t="shared" ca="1" si="771"/>
        <v>8.2374390550178113E-4</v>
      </c>
      <c r="FZ412" s="223">
        <f t="shared" ca="1" si="772"/>
        <v>-1.0111450473866408E-3</v>
      </c>
      <c r="GA412" s="223">
        <f t="shared" ca="1" si="773"/>
        <v>-1.4580993820217127E-3</v>
      </c>
      <c r="GB412" s="223">
        <f t="shared" ca="1" si="774"/>
        <v>9.6386743732378914E-5</v>
      </c>
      <c r="GC412" s="223">
        <f t="shared" ca="1" si="775"/>
        <v>1.5185689050724214E-3</v>
      </c>
      <c r="GD412" s="223">
        <f t="shared" ca="1" si="776"/>
        <v>8.5630793038512284E-4</v>
      </c>
      <c r="GE412" s="223">
        <f t="shared" ca="1" si="777"/>
        <v>-9.8135258123127102E-4</v>
      </c>
      <c r="GF412" s="223">
        <f t="shared" ca="1" si="778"/>
        <v>-1.4719727016362552E-3</v>
      </c>
      <c r="GG412" s="223">
        <f t="shared" ca="1" si="779"/>
        <v>5.7890663493444E-5</v>
      </c>
      <c r="GH412" s="223">
        <f t="shared" ca="1" si="780"/>
        <v>1.5082911897911948E-3</v>
      </c>
      <c r="GI412" s="223">
        <f t="shared" ca="1" si="781"/>
        <v>8.8835614739061564E-4</v>
      </c>
      <c r="GJ412" s="223">
        <f t="shared" ca="1" si="782"/>
        <v>-9.5096898497610367E-4</v>
      </c>
      <c r="GK412" s="223">
        <f t="shared" ca="1" si="783"/>
        <v>-1.484959359935952E-3</v>
      </c>
      <c r="GL412" s="223">
        <f t="shared" ca="1" si="784"/>
        <v>1.935971208344748E-5</v>
      </c>
      <c r="GM412" s="223">
        <f t="shared" ca="1" si="785"/>
        <v>1.4971049362958663E-3</v>
      </c>
      <c r="GN412" s="223">
        <f t="shared" ca="1" si="786"/>
        <v>9.1986925187065977E-4</v>
      </c>
      <c r="GO412" s="223">
        <f t="shared" ca="1" si="787"/>
        <v>-9.200125605634431E-4</v>
      </c>
      <c r="GP412" s="223">
        <f t="shared" ca="1" si="788"/>
        <v>-1.4970515342434296E-3</v>
      </c>
      <c r="GQ412" s="223">
        <f t="shared" ca="1" si="789"/>
        <v>-1.918290089320191E-5</v>
      </c>
      <c r="GR412" s="223">
        <f t="shared" ca="1" si="790"/>
        <v>1.4850168827672716E-3</v>
      </c>
      <c r="GS412" s="223">
        <f t="shared" ca="1" si="791"/>
        <v>9.5082826150954007E-4</v>
      </c>
      <c r="GT412" s="223">
        <f t="shared" ca="1" si="792"/>
        <v>-8.8850195498574856E-4</v>
      </c>
      <c r="GU412" s="223">
        <f t="shared" ca="1" si="793"/>
        <v>-1.5082419406850284E-3</v>
      </c>
      <c r="GV412" s="223">
        <f t="shared" ca="1" si="794"/>
        <v>-5.7713958807603498E-5</v>
      </c>
      <c r="GW412" s="223">
        <f t="shared" ca="1" si="795"/>
        <v>1.4720343105968708E-3</v>
      </c>
      <c r="GX412" s="223">
        <f t="shared" ca="1" si="796"/>
        <v>9.812145277574456E-4</v>
      </c>
      <c r="GY412" s="223">
        <f t="shared" ca="1" si="797"/>
        <v>-8.5645614905359825E-4</v>
      </c>
      <c r="GZ412" s="223">
        <f t="shared" ca="1" si="798"/>
        <v>-1.5185238385783699E-3</v>
      </c>
      <c r="HA412" s="223">
        <f t="shared" ca="1" si="799"/>
        <v>-9.6210251991327871E-5</v>
      </c>
      <c r="HB412" s="223">
        <f t="shared" ca="1" si="800"/>
        <v>1.4581650400006592E-3</v>
      </c>
      <c r="HC412" s="223">
        <f t="shared" ca="1" si="801"/>
        <v>1.0110097470638036E-3</v>
      </c>
      <c r="HD412" s="223">
        <f t="shared" ca="1" si="802"/>
        <v>-8.2389444596221565E-4</v>
      </c>
      <c r="HE412" s="223">
        <f t="shared" ca="1" si="803"/>
        <v>-1.5278910344926145E-3</v>
      </c>
      <c r="HF412" s="223">
        <f t="shared" ca="1" si="804"/>
        <v>-1.3464859171678561E-4</v>
      </c>
      <c r="HG412" s="223">
        <f t="shared" ca="1" si="805"/>
        <v>1.4434174253086531E-3</v>
      </c>
      <c r="HH412" s="223">
        <f t="shared" ca="1" si="806"/>
        <v>1.040195971902586E-3</v>
      </c>
      <c r="HI412" s="223">
        <f t="shared" ca="1" si="807"/>
        <v>-7.908364596640212E-4</v>
      </c>
      <c r="HJ412" s="223">
        <f t="shared" ca="1" si="808"/>
        <v>-1.5363378859791963E-3</v>
      </c>
      <c r="HK412" s="223">
        <f t="shared" ca="1" si="809"/>
        <v>-1.7300582416538389E-4</v>
      </c>
      <c r="HL412" s="223">
        <f t="shared" ca="1" si="810"/>
        <v>1.427800349932513E-3</v>
      </c>
      <c r="HM412" s="223">
        <f t="shared" ca="1" si="811"/>
        <v>1.0687556215833278E-3</v>
      </c>
      <c r="HN412" s="223">
        <f t="shared" ca="1" si="812"/>
        <v>-7.5730210305380589E-4</v>
      </c>
      <c r="HO412" s="223">
        <f t="shared" ca="1" si="813"/>
        <v>-1.5438593049706397E-3</v>
      </c>
      <c r="HP412" s="223">
        <f t="shared" ca="1" si="814"/>
        <v>-2.1125884437460965E-4</v>
      </c>
      <c r="HQ412" s="223">
        <f t="shared" ca="1" si="815"/>
        <v>1.4113232210144298E-3</v>
      </c>
      <c r="HR412" s="223">
        <f t="shared" ca="1" si="816"/>
        <v>1.0966714928410397E-3</v>
      </c>
      <c r="HS412" s="223">
        <f t="shared" ca="1" si="817"/>
        <v>-7.2331157597398197E-4</v>
      </c>
      <c r="HT412" s="223">
        <f t="shared" ca="1" si="818"/>
        <v>-1.5504507608454017E-3</v>
      </c>
      <c r="HU412" s="223">
        <f t="shared" ca="1" si="819"/>
        <v>-2.4938461015554936E-4</v>
      </c>
      <c r="HV412" s="223">
        <f t="shared" ca="1" si="820"/>
        <v>1.3939959637608199E-3</v>
      </c>
      <c r="HW412" s="223">
        <f t="shared" ca="1" si="821"/>
        <v>1.1239267701985876E-3</v>
      </c>
      <c r="HX412" s="223">
        <f t="shared" ca="1" si="822"/>
        <v>-6.8888535304723194E-4</v>
      </c>
      <c r="HY412" s="223">
        <f t="shared" ca="1" si="823"/>
        <v>-1.556108283156904E-3</v>
      </c>
      <c r="HZ412" s="223">
        <f t="shared" ca="1" si="824"/>
        <v>-2.8736015597233435E-4</v>
      </c>
      <c r="IA412" s="223">
        <f t="shared" ca="1" si="825"/>
        <v>1.3758290154635084E-3</v>
      </c>
      <c r="IB412" s="223">
        <f t="shared" ca="1" si="826"/>
        <v>1.1505050360960981E-3</v>
      </c>
      <c r="IC412" s="223">
        <f t="shared" ca="1" si="827"/>
        <v>-6.5404417134288942E-4</v>
      </c>
      <c r="ID412" s="223">
        <f t="shared" ca="1" si="828"/>
        <v>-1.5608284640252702E-3</v>
      </c>
      <c r="IE412" s="223">
        <f t="shared" ca="1" si="829"/>
        <v>-2.6035994274554606E-4</v>
      </c>
      <c r="IF412" s="223">
        <f t="shared" ca="1" si="830"/>
        <v>1.3568333192127983E-3</v>
      </c>
      <c r="IG412" s="223">
        <f t="shared" ca="1" si="831"/>
        <v>1.1763902807800785E-3</v>
      </c>
      <c r="IH412" s="223">
        <f t="shared" ca="1" si="832"/>
        <v>-6.1880901788593525E-4</v>
      </c>
      <c r="II412" s="223">
        <f t="shared" ca="1" si="833"/>
        <v>-1.5646084601900522E-3</v>
      </c>
      <c r="IJ412" s="223">
        <f t="shared" ca="1" si="834"/>
        <v>-3.6276919178454423E-4</v>
      </c>
      <c r="IK412" s="223">
        <f t="shared" ca="1" si="835"/>
        <v>1.3370203173059046E-3</v>
      </c>
      <c r="IL412" s="223">
        <f t="shared" ca="1" si="836"/>
        <v>1.2015669119469234E-3</v>
      </c>
      <c r="IM412" s="223">
        <f t="shared" ca="1" si="837"/>
        <v>-5.8320111701544799E-4</v>
      </c>
      <c r="IN412" s="223">
        <f t="shared" ca="1" si="838"/>
        <v>-1.5674459947228857E-3</v>
      </c>
      <c r="IO412" s="223">
        <f t="shared" ca="1" si="839"/>
        <v>-4.0015725819643407E-4</v>
      </c>
      <c r="IP412" s="223">
        <f t="shared" ca="1" si="840"/>
        <v>1.3164019443542764E-3</v>
      </c>
      <c r="IQ412" s="223">
        <f t="shared" ca="1" si="841"/>
        <v>1.2260197641354932E-3</v>
      </c>
      <c r="IR412" s="223">
        <f t="shared" ca="1" si="842"/>
        <v>-5.4724191759936537E-4</v>
      </c>
      <c r="IS412" s="223">
        <f t="shared" ca="1" si="843"/>
        <v>-1.5693393583990807E-3</v>
      </c>
      <c r="IT412" s="223">
        <f t="shared" ca="1" si="844"/>
        <v>-4.3730428483883027E-4</v>
      </c>
      <c r="IU412" s="223">
        <f t="shared" ca="1" si="845"/>
        <v>1.2949906200947596E-3</v>
      </c>
      <c r="IV412" s="223">
        <f t="shared" ca="1" si="846"/>
        <v>1.2497341078620348E-3</v>
      </c>
      <c r="IW412" s="223">
        <f t="shared" ca="1" si="847"/>
        <v>-5.1095308011473036E-4</v>
      </c>
      <c r="IX412" s="223">
        <f t="shared" ca="1" si="848"/>
        <v>-1.5702874107271568E-3</v>
      </c>
      <c r="IY412" s="223">
        <f t="shared" ca="1" si="849"/>
        <v>-4.7418789573198554E-4</v>
      </c>
      <c r="IZ412" s="223">
        <f t="shared" ca="1" si="850"/>
        <v>1.2727992419085655E-3</v>
      </c>
      <c r="JA412" s="223">
        <f t="shared" ca="1" si="851"/>
        <v>1.2726956584925137E-3</v>
      </c>
      <c r="JB412" s="223">
        <f t="shared" ca="1" si="852"/>
        <v>-4.7435646360048466E-4</v>
      </c>
    </row>
    <row r="413" spans="2:262">
      <c r="B413" s="230">
        <v>52</v>
      </c>
      <c r="C413" s="229">
        <f t="shared" si="853"/>
        <v>1.0156250000000005E-3</v>
      </c>
      <c r="D413" s="226">
        <f t="shared" ca="1" si="597"/>
        <v>24.302714821909106</v>
      </c>
      <c r="E413" s="225">
        <f ca="1">BF361</f>
        <v>0.3027148219091047</v>
      </c>
      <c r="F413" s="224">
        <v>52</v>
      </c>
      <c r="G413" s="223">
        <f t="shared" ca="1" si="854"/>
        <v>-5.8890649651832444E-4</v>
      </c>
      <c r="H413" s="223">
        <f t="shared" ca="1" si="598"/>
        <v>-1.9170315855043829E-4</v>
      </c>
      <c r="I413" s="223">
        <f t="shared" ca="1" si="599"/>
        <v>4.7760951750137437E-4</v>
      </c>
      <c r="J413" s="223">
        <f t="shared" ca="1" si="600"/>
        <v>4.6898860783353013E-4</v>
      </c>
      <c r="K413" s="223">
        <f t="shared" ca="1" si="601"/>
        <v>-2.0532910417942263E-4</v>
      </c>
      <c r="L413" s="223">
        <f t="shared" ca="1" si="602"/>
        <v>-5.8819639330887324E-4</v>
      </c>
      <c r="M413" s="223">
        <f t="shared" ca="1" si="603"/>
        <v>-1.3615969620838696E-4</v>
      </c>
      <c r="N413" s="223">
        <f t="shared" ca="1" si="604"/>
        <v>5.0914624637103851E-4</v>
      </c>
      <c r="O413" s="223">
        <f t="shared" ca="1" si="605"/>
        <v>4.3175440381466352E-4</v>
      </c>
      <c r="P413" s="223">
        <f t="shared" ca="1" si="606"/>
        <v>-2.5848287084197393E-4</v>
      </c>
      <c r="Q413" s="223">
        <f t="shared" ca="1" si="607"/>
        <v>-5.818216372910016E-4</v>
      </c>
      <c r="R413" s="223">
        <f t="shared" ca="1" si="608"/>
        <v>-7.9304941559388628E-5</v>
      </c>
      <c r="S413" s="223">
        <f t="shared" ca="1" si="609"/>
        <v>5.3577961856049916E-4</v>
      </c>
      <c r="T413" s="223">
        <f t="shared" ca="1" si="610"/>
        <v>3.9036216886609483E-4</v>
      </c>
      <c r="U413" s="223">
        <f t="shared" ca="1" si="611"/>
        <v>-3.0914730615720691E-4</v>
      </c>
      <c r="V413" s="223">
        <f t="shared" ca="1" si="612"/>
        <v>-5.6984362084995792E-4</v>
      </c>
      <c r="W413" s="223">
        <f t="shared" ca="1" si="613"/>
        <v>-2.1686436970682493E-5</v>
      </c>
      <c r="X413" s="223">
        <f t="shared" ca="1" si="614"/>
        <v>5.5725314013629033E-4</v>
      </c>
      <c r="Y413" s="223">
        <f t="shared" ca="1" si="615"/>
        <v>3.4521053283767913E-4</v>
      </c>
      <c r="Z413" s="223">
        <f t="shared" ca="1" si="616"/>
        <v>-3.5683448391703708E-4</v>
      </c>
      <c r="AA413" s="223">
        <f t="shared" ca="1" si="617"/>
        <v>-5.5237769883191914E-4</v>
      </c>
      <c r="AB413" s="223">
        <f t="shared" ca="1" si="618"/>
        <v>3.614091986106578E-5</v>
      </c>
      <c r="AC413" s="223">
        <f t="shared" ca="1" si="619"/>
        <v>5.7336000934701619E-4</v>
      </c>
      <c r="AD413" s="223">
        <f t="shared" ca="1" si="620"/>
        <v>2.9673433066676339E-4</v>
      </c>
      <c r="AE413" s="223">
        <f t="shared" ca="1" si="621"/>
        <v>-4.0108515053117506E-4</v>
      </c>
      <c r="AF413" s="223">
        <f t="shared" ca="1" si="622"/>
        <v>-5.2959207761376313E-4</v>
      </c>
      <c r="AG413" s="223">
        <f t="shared" ca="1" si="623"/>
        <v>9.3620219877911358E-5</v>
      </c>
      <c r="AH413" s="223">
        <f t="shared" ca="1" si="624"/>
        <v>5.8394510823726658E-4</v>
      </c>
      <c r="AI413" s="223">
        <f t="shared" ca="1" si="625"/>
        <v>2.4540041468003949E-4</v>
      </c>
      <c r="AJ413" s="223">
        <f t="shared" ca="1" si="626"/>
        <v>-4.4147314789025316E-4</v>
      </c>
      <c r="AK413" s="223">
        <f t="shared" ca="1" si="627"/>
        <v>-5.017061951837075E-4</v>
      </c>
      <c r="AL413" s="223">
        <f t="shared" ca="1" si="628"/>
        <v>1.501979059993187E-4</v>
      </c>
      <c r="AM413" s="223">
        <f t="shared" ca="1" si="629"/>
        <v>5.8890649651832433E-4</v>
      </c>
      <c r="AN413" s="223">
        <f t="shared" ca="1" si="630"/>
        <v>1.9170315855043815E-4</v>
      </c>
      <c r="AO413" s="223">
        <f t="shared" ca="1" si="631"/>
        <v>-4.7760951750137415E-4</v>
      </c>
      <c r="AP413" s="223">
        <f t="shared" ca="1" si="632"/>
        <v>-4.6898860783353068E-4</v>
      </c>
      <c r="AQ413" s="223">
        <f t="shared" ca="1" si="633"/>
        <v>2.0532910417942518E-4</v>
      </c>
      <c r="AR413" s="223">
        <f t="shared" ca="1" si="634"/>
        <v>5.8819639330887302E-4</v>
      </c>
      <c r="AS413" s="223">
        <f t="shared" ca="1" si="635"/>
        <v>1.3615969620838582E-4</v>
      </c>
      <c r="AT413" s="223">
        <f t="shared" ca="1" si="636"/>
        <v>-5.0914624637103906E-4</v>
      </c>
      <c r="AU413" s="223">
        <f t="shared" ca="1" si="637"/>
        <v>-4.3175440381466271E-4</v>
      </c>
      <c r="AV413" s="223">
        <f t="shared" ca="1" si="638"/>
        <v>2.5848287084197404E-4</v>
      </c>
      <c r="AW413" s="223">
        <f t="shared" ca="1" si="639"/>
        <v>5.8182163729100171E-4</v>
      </c>
      <c r="AX413" s="223">
        <f t="shared" ca="1" si="640"/>
        <v>7.9304941559385402E-5</v>
      </c>
      <c r="AY413" s="223">
        <f t="shared" ca="1" si="641"/>
        <v>-5.3577961856050057E-4</v>
      </c>
      <c r="AZ413" s="223">
        <f t="shared" ca="1" si="642"/>
        <v>-3.9036216886609396E-4</v>
      </c>
      <c r="BA413" s="223">
        <f t="shared" ca="1" si="643"/>
        <v>3.0914730615720794E-4</v>
      </c>
      <c r="BB413" s="223">
        <f t="shared" ca="1" si="644"/>
        <v>5.698436208499576E-4</v>
      </c>
      <c r="BC413" s="223">
        <f t="shared" ca="1" si="645"/>
        <v>2.1686436970681328E-5</v>
      </c>
      <c r="BD413" s="223">
        <f t="shared" ca="1" si="646"/>
        <v>-5.5725314013629055E-4</v>
      </c>
      <c r="BE413" s="223">
        <f t="shared" ca="1" si="647"/>
        <v>-3.4521053283767642E-4</v>
      </c>
      <c r="BF413" s="223">
        <f t="shared" ca="1" si="648"/>
        <v>3.5683448391703632E-4</v>
      </c>
      <c r="BG413" s="223">
        <f t="shared" ca="1" si="649"/>
        <v>5.5237769883191806E-4</v>
      </c>
      <c r="BH413" s="223">
        <f t="shared" ca="1" si="650"/>
        <v>-3.6140919861062744E-5</v>
      </c>
      <c r="BI413" s="223">
        <f t="shared" ca="1" si="651"/>
        <v>-5.7336000934701651E-4</v>
      </c>
      <c r="BJ413" s="223">
        <f t="shared" ca="1" si="652"/>
        <v>-2.9673433066675873E-4</v>
      </c>
      <c r="BK413" s="223">
        <f t="shared" ca="1" si="653"/>
        <v>4.0108515053117588E-4</v>
      </c>
      <c r="BL413" s="223">
        <f t="shared" ca="1" si="654"/>
        <v>5.2959207761376086E-4</v>
      </c>
      <c r="BM413" s="223">
        <f t="shared" ca="1" si="655"/>
        <v>-9.3620219877912483E-5</v>
      </c>
      <c r="BN413" s="223">
        <f t="shared" ca="1" si="656"/>
        <v>-5.8394510823726669E-4</v>
      </c>
      <c r="BO413" s="223">
        <f t="shared" ca="1" si="657"/>
        <v>-2.4540041468004226E-4</v>
      </c>
      <c r="BP413" s="223">
        <f t="shared" ca="1" si="658"/>
        <v>4.4147314789025392E-4</v>
      </c>
      <c r="BQ413" s="223">
        <f t="shared" ca="1" si="659"/>
        <v>5.0170619518370924E-4</v>
      </c>
      <c r="BR413" s="223">
        <f t="shared" ca="1" si="660"/>
        <v>-1.5019790599931981E-4</v>
      </c>
      <c r="BS413" s="223">
        <f t="shared" ca="1" si="661"/>
        <v>-5.8890649651832455E-4</v>
      </c>
      <c r="BT413" s="223">
        <f t="shared" ca="1" si="662"/>
        <v>-1.9170315855043704E-4</v>
      </c>
      <c r="BU413" s="223">
        <f t="shared" ca="1" si="663"/>
        <v>4.776095175013773E-4</v>
      </c>
      <c r="BV413" s="223">
        <f t="shared" ca="1" si="664"/>
        <v>4.6898860783352997E-4</v>
      </c>
      <c r="BW413" s="223">
        <f t="shared" ca="1" si="665"/>
        <v>-2.0532910417942629E-4</v>
      </c>
      <c r="BX413" s="223">
        <f t="shared" ca="1" si="666"/>
        <v>-5.8819639330887324E-4</v>
      </c>
      <c r="BY413" s="223">
        <f t="shared" ca="1" si="667"/>
        <v>-1.3615969620838471E-4</v>
      </c>
      <c r="BZ413" s="223">
        <f t="shared" ca="1" si="668"/>
        <v>5.0914624637103754E-4</v>
      </c>
      <c r="CA413" s="223">
        <f t="shared" ca="1" si="669"/>
        <v>4.3175440381466201E-4</v>
      </c>
      <c r="CB413" s="223">
        <f t="shared" ca="1" si="670"/>
        <v>-2.5848287084197881E-4</v>
      </c>
      <c r="CC413" s="223">
        <f t="shared" ca="1" si="671"/>
        <v>-5.818216372910016E-4</v>
      </c>
      <c r="CD413" s="223">
        <f t="shared" ca="1" si="672"/>
        <v>-7.9304941559384264E-5</v>
      </c>
      <c r="CE413" s="223">
        <f t="shared" ca="1" si="673"/>
        <v>5.3577961856049927E-4</v>
      </c>
      <c r="CF413" s="223">
        <f t="shared" ca="1" si="674"/>
        <v>3.9036216886609309E-4</v>
      </c>
      <c r="CG413" s="223">
        <f t="shared" ca="1" si="675"/>
        <v>-3.0914730615720534E-4</v>
      </c>
      <c r="CH413" s="223">
        <f t="shared" ca="1" si="676"/>
        <v>-5.6984362084995727E-4</v>
      </c>
      <c r="CI413" s="223">
        <f t="shared" ca="1" si="677"/>
        <v>-2.1686436970675988E-5</v>
      </c>
      <c r="CJ413" s="223">
        <f t="shared" ca="1" si="678"/>
        <v>5.5725314013629098E-4</v>
      </c>
      <c r="CK413" s="223">
        <f t="shared" ca="1" si="679"/>
        <v>3.4521053283767544E-4</v>
      </c>
      <c r="CL413" s="223">
        <f t="shared" ca="1" si="680"/>
        <v>-3.5683448391703724E-4</v>
      </c>
      <c r="CM413" s="223">
        <f t="shared" ca="1" si="681"/>
        <v>-5.5237769883191763E-4</v>
      </c>
      <c r="CN413" s="223">
        <f t="shared" ca="1" si="682"/>
        <v>3.6140919861063896E-5</v>
      </c>
      <c r="CO413" s="223">
        <f t="shared" ca="1" si="683"/>
        <v>5.7336000934701662E-4</v>
      </c>
      <c r="CP413" s="223">
        <f t="shared" ca="1" si="684"/>
        <v>2.9673433066675775E-4</v>
      </c>
      <c r="CQ413" s="223">
        <f t="shared" ca="1" si="685"/>
        <v>-4.0108515053117674E-4</v>
      </c>
      <c r="CR413" s="223">
        <f t="shared" ca="1" si="686"/>
        <v>-5.2959207761376032E-4</v>
      </c>
      <c r="CS413" s="223">
        <f t="shared" ca="1" si="687"/>
        <v>9.3620219877913635E-5</v>
      </c>
      <c r="CT413" s="223">
        <f t="shared" ca="1" si="688"/>
        <v>5.8394510823726691E-4</v>
      </c>
      <c r="CU413" s="223">
        <f t="shared" ca="1" si="689"/>
        <v>2.4540041468004118E-4</v>
      </c>
      <c r="CV413" s="223">
        <f t="shared" ca="1" si="690"/>
        <v>-4.4147314789025468E-4</v>
      </c>
      <c r="CW413" s="223">
        <f t="shared" ca="1" si="691"/>
        <v>-5.0170619518370848E-4</v>
      </c>
      <c r="CX413" s="223">
        <f t="shared" ca="1" si="692"/>
        <v>1.5019790599932095E-4</v>
      </c>
      <c r="CY413" s="223">
        <f t="shared" ca="1" si="693"/>
        <v>5.8890649651832455E-4</v>
      </c>
      <c r="CZ413" s="223">
        <f t="shared" ca="1" si="694"/>
        <v>1.9170315855043598E-4</v>
      </c>
      <c r="DA413" s="223">
        <f t="shared" ca="1" si="695"/>
        <v>-4.7760951750137795E-4</v>
      </c>
      <c r="DB413" s="223">
        <f t="shared" ca="1" si="696"/>
        <v>-4.6898860783352927E-4</v>
      </c>
      <c r="DC413" s="223">
        <f t="shared" ca="1" si="697"/>
        <v>2.0532910417941948E-4</v>
      </c>
      <c r="DD413" s="223">
        <f t="shared" ca="1" si="698"/>
        <v>5.881963933088727E-4</v>
      </c>
      <c r="DE413" s="223">
        <f t="shared" ca="1" si="699"/>
        <v>1.361596962083836E-4</v>
      </c>
      <c r="DF413" s="223">
        <f t="shared" ca="1" si="700"/>
        <v>-5.0914624637103808E-4</v>
      </c>
      <c r="DG413" s="223">
        <f t="shared" ca="1" si="701"/>
        <v>-4.3175440381465545E-4</v>
      </c>
      <c r="DH413" s="223">
        <f t="shared" ca="1" si="702"/>
        <v>2.5848287084197978E-4</v>
      </c>
      <c r="DI413" s="223">
        <f t="shared" ca="1" si="703"/>
        <v>5.8182163729100138E-4</v>
      </c>
      <c r="DJ413" s="223">
        <f t="shared" ca="1" si="704"/>
        <v>7.930494155939142E-5</v>
      </c>
      <c r="DK413" s="223">
        <f t="shared" ca="1" si="705"/>
        <v>-5.3577961856050328E-4</v>
      </c>
      <c r="DL413" s="223">
        <f t="shared" ca="1" si="706"/>
        <v>-3.9036216886609223E-4</v>
      </c>
      <c r="DM413" s="223">
        <f t="shared" ca="1" si="707"/>
        <v>3.0914730615720632E-4</v>
      </c>
      <c r="DN413" s="223">
        <f t="shared" ca="1" si="708"/>
        <v>5.6984362084995489E-4</v>
      </c>
      <c r="DO413" s="223">
        <f t="shared" ca="1" si="709"/>
        <v>2.1686436970674822E-5</v>
      </c>
      <c r="DP413" s="223">
        <f t="shared" ca="1" si="710"/>
        <v>-5.5725314013629142E-4</v>
      </c>
      <c r="DQ413" s="223">
        <f t="shared" ca="1" si="711"/>
        <v>-3.4521053283768135E-4</v>
      </c>
      <c r="DR413" s="223">
        <f t="shared" ca="1" si="712"/>
        <v>3.5683448391704477E-4</v>
      </c>
      <c r="DS413" s="223">
        <f t="shared" ca="1" si="713"/>
        <v>5.5237769883191719E-4</v>
      </c>
      <c r="DT413" s="223">
        <f t="shared" ca="1" si="714"/>
        <v>-3.6140919861065061E-5</v>
      </c>
      <c r="DU413" s="223">
        <f t="shared" ca="1" si="715"/>
        <v>-5.73360009347015E-4</v>
      </c>
      <c r="DV413" s="223">
        <f t="shared" ca="1" si="716"/>
        <v>-2.9673433066675672E-4</v>
      </c>
      <c r="DW413" s="223">
        <f t="shared" ca="1" si="717"/>
        <v>4.0108515053117761E-4</v>
      </c>
      <c r="DX413" s="223">
        <f t="shared" ca="1" si="718"/>
        <v>5.2959207761376357E-4</v>
      </c>
      <c r="DY413" s="223">
        <f t="shared" ca="1" si="719"/>
        <v>-9.3620219877923013E-5</v>
      </c>
      <c r="DZ413" s="223">
        <f t="shared" ca="1" si="720"/>
        <v>-5.8394510823726702E-4</v>
      </c>
      <c r="EA413" s="223">
        <f t="shared" ca="1" si="721"/>
        <v>-2.4540041468004015E-4</v>
      </c>
      <c r="EB413" s="223">
        <f t="shared" ca="1" si="722"/>
        <v>4.4147314789024991E-4</v>
      </c>
      <c r="EC413" s="223">
        <f t="shared" ca="1" si="723"/>
        <v>5.017061951837036E-4</v>
      </c>
      <c r="ED413" s="223">
        <f t="shared" ca="1" si="724"/>
        <v>-1.5019790599932206E-4</v>
      </c>
      <c r="EE413" s="223">
        <f t="shared" ca="1" si="725"/>
        <v>-5.8890649651832444E-4</v>
      </c>
      <c r="EF413" s="223">
        <f t="shared" ca="1" si="726"/>
        <v>-1.9170315855042701E-4</v>
      </c>
      <c r="EG413" s="223">
        <f t="shared" ca="1" si="727"/>
        <v>4.776095175013786E-4</v>
      </c>
      <c r="EH413" s="223">
        <f t="shared" ca="1" si="728"/>
        <v>4.6898860783352867E-4</v>
      </c>
      <c r="EI413" s="223">
        <f t="shared" ca="1" si="729"/>
        <v>-2.0532910417942057E-4</v>
      </c>
      <c r="EJ413" s="223">
        <f t="shared" ca="1" si="730"/>
        <v>-5.881963933088727E-4</v>
      </c>
      <c r="EK413" s="223">
        <f t="shared" ca="1" si="731"/>
        <v>-1.3615969620838248E-4</v>
      </c>
      <c r="EL413" s="223">
        <f t="shared" ca="1" si="732"/>
        <v>5.0914624637103862E-4</v>
      </c>
      <c r="EM413" s="223">
        <f t="shared" ca="1" si="733"/>
        <v>4.3175440381465474E-4</v>
      </c>
      <c r="EN413" s="223">
        <f t="shared" ca="1" si="734"/>
        <v>-2.5848287084198087E-4</v>
      </c>
      <c r="EO413" s="223">
        <f t="shared" ca="1" si="735"/>
        <v>-5.8182163729100117E-4</v>
      </c>
      <c r="EP413" s="223">
        <f t="shared" ca="1" si="736"/>
        <v>-7.9304941559390254E-5</v>
      </c>
      <c r="EQ413" s="223">
        <f t="shared" ca="1" si="737"/>
        <v>5.3577961856050372E-4</v>
      </c>
      <c r="ER413" s="223">
        <f t="shared" ca="1" si="738"/>
        <v>3.9036216886609136E-4</v>
      </c>
      <c r="ES413" s="223">
        <f t="shared" ca="1" si="739"/>
        <v>-3.0914730615720729E-4</v>
      </c>
      <c r="ET413" s="223">
        <f t="shared" ca="1" si="740"/>
        <v>-5.6984362084995879E-4</v>
      </c>
      <c r="EU413" s="223">
        <f t="shared" ca="1" si="741"/>
        <v>-2.1686436970673684E-5</v>
      </c>
      <c r="EV413" s="223">
        <f t="shared" ca="1" si="742"/>
        <v>5.5725314013629174E-4</v>
      </c>
      <c r="EW413" s="223">
        <f t="shared" ca="1" si="743"/>
        <v>3.4521053283768037E-4</v>
      </c>
      <c r="EX413" s="223">
        <f t="shared" ca="1" si="744"/>
        <v>-3.5683448391704575E-4</v>
      </c>
      <c r="EY413" s="223">
        <f t="shared" ca="1" si="745"/>
        <v>-5.5237769883191676E-4</v>
      </c>
      <c r="EZ413" s="223">
        <f t="shared" ca="1" si="746"/>
        <v>3.61409198610662E-5</v>
      </c>
      <c r="FA413" s="223">
        <f t="shared" ca="1" si="747"/>
        <v>5.7336000934701532E-4</v>
      </c>
      <c r="FB413" s="223">
        <f t="shared" ca="1" si="748"/>
        <v>2.967343306667558E-4</v>
      </c>
      <c r="FC413" s="223">
        <f t="shared" ca="1" si="749"/>
        <v>-4.0108515053117848E-4</v>
      </c>
      <c r="FD413" s="223">
        <f t="shared" ca="1" si="750"/>
        <v>-5.2959207761376303E-4</v>
      </c>
      <c r="FE413" s="223">
        <f t="shared" ca="1" si="751"/>
        <v>9.3620219877924178E-5</v>
      </c>
      <c r="FF413" s="223">
        <f t="shared" ca="1" si="752"/>
        <v>5.8394510823726723E-4</v>
      </c>
      <c r="FG413" s="223">
        <f t="shared" ca="1" si="753"/>
        <v>2.4540041468003912E-4</v>
      </c>
      <c r="FH413" s="223">
        <f t="shared" ca="1" si="754"/>
        <v>-4.4147314789025072E-4</v>
      </c>
      <c r="FI413" s="223">
        <f t="shared" ca="1" si="755"/>
        <v>-5.0170619518370295E-4</v>
      </c>
      <c r="FJ413" s="223">
        <f t="shared" ca="1" si="756"/>
        <v>1.5019790599932317E-4</v>
      </c>
      <c r="FK413" s="223">
        <f t="shared" ca="1" si="757"/>
        <v>5.8890649651832433E-4</v>
      </c>
      <c r="FL413" s="223">
        <f t="shared" ca="1" si="758"/>
        <v>1.9170315855042584E-4</v>
      </c>
      <c r="FM413" s="223">
        <f t="shared" ca="1" si="759"/>
        <v>-4.7760951750137936E-4</v>
      </c>
      <c r="FN413" s="223">
        <f t="shared" ca="1" si="760"/>
        <v>-4.6898860783352797E-4</v>
      </c>
      <c r="FO413" s="223">
        <f t="shared" ca="1" si="761"/>
        <v>2.0532910417942165E-4</v>
      </c>
      <c r="FP413" s="223">
        <f t="shared" ca="1" si="762"/>
        <v>5.8819639330887259E-4</v>
      </c>
      <c r="FQ413" s="223">
        <f t="shared" ca="1" si="763"/>
        <v>1.3615969620838132E-4</v>
      </c>
      <c r="FR413" s="223">
        <f t="shared" ca="1" si="764"/>
        <v>-5.0914624637103927E-4</v>
      </c>
      <c r="FS413" s="223">
        <f t="shared" ca="1" si="765"/>
        <v>-4.3175440381465382E-4</v>
      </c>
      <c r="FT413" s="223">
        <f t="shared" ca="1" si="766"/>
        <v>2.5848287084198195E-4</v>
      </c>
      <c r="FU413" s="223">
        <f t="shared" ca="1" si="767"/>
        <v>5.8182163729100106E-4</v>
      </c>
      <c r="FV413" s="223">
        <f t="shared" ca="1" si="768"/>
        <v>7.9304941559389116E-5</v>
      </c>
      <c r="FW413" s="223">
        <f t="shared" ca="1" si="769"/>
        <v>-5.3577961856050426E-4</v>
      </c>
      <c r="FX413" s="223">
        <f t="shared" ca="1" si="770"/>
        <v>-3.9036216886609055E-4</v>
      </c>
      <c r="FY413" s="223">
        <f t="shared" ca="1" si="771"/>
        <v>3.0914730615720827E-4</v>
      </c>
      <c r="FZ413" s="223">
        <f t="shared" ca="1" si="772"/>
        <v>5.6984362084995424E-4</v>
      </c>
      <c r="GA413" s="223">
        <f t="shared" ca="1" si="773"/>
        <v>2.1686436970672546E-5</v>
      </c>
      <c r="GB413" s="223">
        <f t="shared" ca="1" si="774"/>
        <v>-5.5725314013629218E-4</v>
      </c>
      <c r="GC413" s="223">
        <f t="shared" ca="1" si="775"/>
        <v>-3.4521053283767945E-4</v>
      </c>
      <c r="GD413" s="223">
        <f t="shared" ca="1" si="776"/>
        <v>3.5683448391704667E-4</v>
      </c>
      <c r="GE413" s="223">
        <f t="shared" ca="1" si="777"/>
        <v>5.5237769883191643E-4</v>
      </c>
      <c r="GF413" s="223">
        <f t="shared" ca="1" si="778"/>
        <v>-3.6140919861067338E-5</v>
      </c>
      <c r="GG413" s="223">
        <f t="shared" ca="1" si="779"/>
        <v>-5.7336000934701554E-4</v>
      </c>
      <c r="GH413" s="223">
        <f t="shared" ca="1" si="780"/>
        <v>-2.9673433066675482E-4</v>
      </c>
      <c r="GI413" s="223">
        <f t="shared" ca="1" si="781"/>
        <v>4.0108515053117929E-4</v>
      </c>
      <c r="GJ413" s="223">
        <f t="shared" ca="1" si="782"/>
        <v>5.2959207761376259E-4</v>
      </c>
      <c r="GK413" s="223">
        <f t="shared" ca="1" si="783"/>
        <v>-9.3620219877925317E-5</v>
      </c>
      <c r="GL413" s="223">
        <f t="shared" ca="1" si="784"/>
        <v>-5.8394510823726734E-4</v>
      </c>
      <c r="GM413" s="223">
        <f t="shared" ca="1" si="785"/>
        <v>-2.4540041468003798E-4</v>
      </c>
      <c r="GN413" s="223">
        <f t="shared" ca="1" si="786"/>
        <v>4.4147314789025143E-4</v>
      </c>
      <c r="GO413" s="223">
        <f t="shared" ca="1" si="787"/>
        <v>5.017061951837023E-4</v>
      </c>
      <c r="GP413" s="223">
        <f t="shared" ca="1" si="788"/>
        <v>-1.5019790599932428E-4</v>
      </c>
      <c r="GQ413" s="223">
        <f t="shared" ca="1" si="789"/>
        <v>-5.8890649651832444E-4</v>
      </c>
      <c r="GR413" s="223">
        <f t="shared" ca="1" si="790"/>
        <v>-1.9170315855042476E-4</v>
      </c>
      <c r="GS413" s="223">
        <f t="shared" ca="1" si="791"/>
        <v>4.7760951750138001E-4</v>
      </c>
      <c r="GT413" s="223">
        <f t="shared" ca="1" si="792"/>
        <v>4.6898860783352715E-4</v>
      </c>
      <c r="GU413" s="223">
        <f t="shared" ca="1" si="793"/>
        <v>-2.0532910417942274E-4</v>
      </c>
      <c r="GV413" s="223">
        <f t="shared" ca="1" si="794"/>
        <v>-5.8819639330887248E-4</v>
      </c>
      <c r="GW413" s="223">
        <f t="shared" ca="1" si="795"/>
        <v>-1.3615969620838021E-4</v>
      </c>
      <c r="GX413" s="223">
        <f t="shared" ca="1" si="796"/>
        <v>5.0914624637103981E-4</v>
      </c>
      <c r="GY413" s="223">
        <f t="shared" ca="1" si="797"/>
        <v>4.3175440381465317E-4</v>
      </c>
      <c r="GZ413" s="223">
        <f t="shared" ca="1" si="798"/>
        <v>-2.5848287084196791E-4</v>
      </c>
      <c r="HA413" s="223">
        <f t="shared" ca="1" si="799"/>
        <v>-5.8182163729100084E-4</v>
      </c>
      <c r="HB413" s="223">
        <f t="shared" ca="1" si="800"/>
        <v>-7.9304941559371389E-5</v>
      </c>
      <c r="HC413" s="223">
        <f t="shared" ca="1" si="801"/>
        <v>5.3577961856049775E-4</v>
      </c>
      <c r="HD413" s="223">
        <f t="shared" ca="1" si="802"/>
        <v>3.9036216886608962E-4</v>
      </c>
      <c r="HE413" s="223">
        <f t="shared" ca="1" si="803"/>
        <v>-3.0914730615722356E-4</v>
      </c>
      <c r="HF413" s="223">
        <f t="shared" ca="1" si="804"/>
        <v>-5.6984362084995825E-4</v>
      </c>
      <c r="HG413" s="223">
        <f t="shared" ca="1" si="805"/>
        <v>-2.168643697067138E-5</v>
      </c>
      <c r="HH413" s="223">
        <f t="shared" ca="1" si="806"/>
        <v>5.5725314013629792E-4</v>
      </c>
      <c r="HI413" s="223">
        <f t="shared" ca="1" si="807"/>
        <v>3.4521053283767858E-4</v>
      </c>
      <c r="HJ413" s="223">
        <f t="shared" ca="1" si="808"/>
        <v>-3.5683448391704759E-4</v>
      </c>
      <c r="HK413" s="223">
        <f t="shared" ca="1" si="809"/>
        <v>-5.5237769883192186E-4</v>
      </c>
      <c r="HL413" s="223">
        <f t="shared" ca="1" si="810"/>
        <v>3.6140919861068517E-5</v>
      </c>
      <c r="HM413" s="223">
        <f t="shared" ca="1" si="811"/>
        <v>5.7336000934701966E-4</v>
      </c>
      <c r="HN413" s="223">
        <f t="shared" ca="1" si="812"/>
        <v>2.9673433066676827E-4</v>
      </c>
      <c r="HO413" s="223">
        <f t="shared" ca="1" si="813"/>
        <v>-4.010851505311801E-4</v>
      </c>
      <c r="HP413" s="223">
        <f t="shared" ca="1" si="814"/>
        <v>-5.2959207761375457E-4</v>
      </c>
      <c r="HQ413" s="223">
        <f t="shared" ca="1" si="815"/>
        <v>9.3620219877909935E-5</v>
      </c>
      <c r="HR413" s="223">
        <f t="shared" ca="1" si="816"/>
        <v>5.8394510823726745E-4</v>
      </c>
      <c r="HS413" s="223">
        <f t="shared" ca="1" si="817"/>
        <v>2.4540041468002177E-4</v>
      </c>
      <c r="HT413" s="223">
        <f t="shared" ca="1" si="818"/>
        <v>-4.4147314789025219E-4</v>
      </c>
      <c r="HU413" s="223">
        <f t="shared" ca="1" si="819"/>
        <v>-5.0170619518370176E-4</v>
      </c>
      <c r="HV413" s="223">
        <f t="shared" ca="1" si="820"/>
        <v>1.501979059993416E-4</v>
      </c>
      <c r="HW413" s="223">
        <f t="shared" ca="1" si="821"/>
        <v>5.8890649651832444E-4</v>
      </c>
      <c r="HX413" s="223">
        <f t="shared" ca="1" si="822"/>
        <v>1.9170315855042368E-4</v>
      </c>
      <c r="HY413" s="223">
        <f t="shared" ca="1" si="823"/>
        <v>-4.7760951750137084E-4</v>
      </c>
      <c r="HZ413" s="223">
        <f t="shared" ca="1" si="824"/>
        <v>-4.6898860783352645E-4</v>
      </c>
      <c r="IA413" s="223">
        <f t="shared" ca="1" si="825"/>
        <v>2.0532910417943952E-4</v>
      </c>
      <c r="IB413" s="223">
        <f t="shared" ca="1" si="826"/>
        <v>5.8819639330887346E-4</v>
      </c>
      <c r="IC413" s="223">
        <f t="shared" ca="1" si="827"/>
        <v>1.3615969620837907E-4</v>
      </c>
      <c r="ID413" s="223">
        <f t="shared" ca="1" si="828"/>
        <v>-5.0914624637104881E-4</v>
      </c>
      <c r="IE413" s="223">
        <f t="shared" ca="1" si="829"/>
        <v>-4.7450354308483668E-4</v>
      </c>
      <c r="IF413" s="223">
        <f t="shared" ca="1" si="830"/>
        <v>2.5848287084198396E-4</v>
      </c>
      <c r="IG413" s="223">
        <f t="shared" ca="1" si="831"/>
        <v>5.8182163729099802E-4</v>
      </c>
      <c r="IH413" s="223">
        <f t="shared" ca="1" si="832"/>
        <v>7.9304941559386839E-5</v>
      </c>
      <c r="II413" s="223">
        <f t="shared" ca="1" si="833"/>
        <v>-5.3577961856050523E-4</v>
      </c>
      <c r="IJ413" s="223">
        <f t="shared" ca="1" si="834"/>
        <v>-3.9036216886610128E-4</v>
      </c>
      <c r="IK413" s="223">
        <f t="shared" ca="1" si="835"/>
        <v>3.0914730615721022E-4</v>
      </c>
      <c r="IL413" s="223">
        <f t="shared" ca="1" si="836"/>
        <v>5.6984362084995369E-4</v>
      </c>
      <c r="IM413" s="223">
        <f t="shared" ca="1" si="837"/>
        <v>2.1686436970686965E-5</v>
      </c>
      <c r="IN413" s="223">
        <f t="shared" ca="1" si="838"/>
        <v>-5.5725314013629283E-4</v>
      </c>
      <c r="IO413" s="223">
        <f t="shared" ca="1" si="839"/>
        <v>-3.4521053283766406E-4</v>
      </c>
      <c r="IP413" s="223">
        <f t="shared" ca="1" si="840"/>
        <v>3.5683448391703518E-4</v>
      </c>
      <c r="IQ413" s="223">
        <f t="shared" ca="1" si="841"/>
        <v>5.5237769883191557E-4</v>
      </c>
      <c r="IR413" s="223">
        <f t="shared" ca="1" si="842"/>
        <v>-3.6140919861086366E-5</v>
      </c>
      <c r="IS413" s="223">
        <f t="shared" ca="1" si="843"/>
        <v>-5.7336000934701608E-4</v>
      </c>
      <c r="IT413" s="223">
        <f t="shared" ca="1" si="844"/>
        <v>-2.9673433066675282E-4</v>
      </c>
      <c r="IU413" s="223">
        <f t="shared" ca="1" si="845"/>
        <v>4.0108515053119322E-4</v>
      </c>
      <c r="IV413" s="223">
        <f t="shared" ca="1" si="846"/>
        <v>5.2959207761376151E-4</v>
      </c>
      <c r="IW413" s="223">
        <f t="shared" ca="1" si="847"/>
        <v>-9.3620219877927594E-5</v>
      </c>
      <c r="IX413" s="223">
        <f t="shared" ca="1" si="848"/>
        <v>-5.8394510823726539E-4</v>
      </c>
      <c r="IY413" s="223">
        <f t="shared" ca="1" si="849"/>
        <v>-2.4540041468003592E-4</v>
      </c>
      <c r="IZ413" s="223">
        <f t="shared" ca="1" si="850"/>
        <v>4.4147314789026411E-4</v>
      </c>
      <c r="JA413" s="223">
        <f t="shared" ca="1" si="851"/>
        <v>5.0170619518370989E-4</v>
      </c>
      <c r="JB413" s="223">
        <f t="shared" ca="1" si="852"/>
        <v>-1.5019790599932653E-4</v>
      </c>
    </row>
    <row r="414" spans="2:262">
      <c r="B414" s="230">
        <v>53</v>
      </c>
      <c r="C414" s="229">
        <f t="shared" si="853"/>
        <v>1.0351562500000005E-3</v>
      </c>
      <c r="D414" s="226">
        <f t="shared" ca="1" si="597"/>
        <v>24.2970834388552</v>
      </c>
      <c r="E414" s="225">
        <f ca="1">BG361</f>
        <v>0.29708343885519856</v>
      </c>
      <c r="F414" s="224">
        <v>53</v>
      </c>
      <c r="G414" s="223">
        <f t="shared" ca="1" si="854"/>
        <v>5.7452293190284975E-4</v>
      </c>
      <c r="H414" s="223">
        <f t="shared" ca="1" si="598"/>
        <v>8.8141410474582677E-5</v>
      </c>
      <c r="I414" s="223">
        <f t="shared" ca="1" si="599"/>
        <v>-5.2750605463204407E-4</v>
      </c>
      <c r="J414" s="223">
        <f t="shared" ca="1" si="600"/>
        <v>-3.6952659930581641E-4</v>
      </c>
      <c r="K414" s="223">
        <f t="shared" ca="1" si="601"/>
        <v>3.3039113810969173E-4</v>
      </c>
      <c r="L414" s="223">
        <f t="shared" ca="1" si="602"/>
        <v>5.4576566228682827E-4</v>
      </c>
      <c r="M414" s="223">
        <f t="shared" ca="1" si="603"/>
        <v>-3.926580866242348E-5</v>
      </c>
      <c r="N414" s="223">
        <f t="shared" ca="1" si="604"/>
        <v>-5.667110464925016E-4</v>
      </c>
      <c r="O414" s="223">
        <f t="shared" ca="1" si="605"/>
        <v>-2.630323231405774E-4</v>
      </c>
      <c r="P414" s="223">
        <f t="shared" ca="1" si="606"/>
        <v>4.2640289407279777E-4</v>
      </c>
      <c r="Q414" s="223">
        <f t="shared" ca="1" si="607"/>
        <v>4.9048650648744318E-4</v>
      </c>
      <c r="R414" s="223">
        <f t="shared" ca="1" si="608"/>
        <v>-1.6476487677380647E-4</v>
      </c>
      <c r="S414" s="223">
        <f t="shared" ca="1" si="609"/>
        <v>-5.7837629572615073E-4</v>
      </c>
      <c r="T414" s="223">
        <f t="shared" ca="1" si="610"/>
        <v>-1.4375579660867146E-4</v>
      </c>
      <c r="U414" s="223">
        <f t="shared" ca="1" si="611"/>
        <v>5.0169328589315149E-4</v>
      </c>
      <c r="V414" s="223">
        <f t="shared" ca="1" si="612"/>
        <v>4.1137179598308164E-4</v>
      </c>
      <c r="W414" s="223">
        <f t="shared" ca="1" si="613"/>
        <v>-2.8225707378505473E-4</v>
      </c>
      <c r="X414" s="223">
        <f t="shared" ca="1" si="614"/>
        <v>-5.6193492091509683E-4</v>
      </c>
      <c r="Y414" s="223">
        <f t="shared" ca="1" si="615"/>
        <v>-1.7493350772356057E-5</v>
      </c>
      <c r="Z414" s="223">
        <f t="shared" ca="1" si="616"/>
        <v>5.5260352127115583E-4</v>
      </c>
      <c r="AA414" s="223">
        <f t="shared" ca="1" si="617"/>
        <v>3.1226616866949147E-4</v>
      </c>
      <c r="AB414" s="223">
        <f t="shared" ca="1" si="618"/>
        <v>-3.8603277944723182E-4</v>
      </c>
      <c r="AC414" s="223">
        <f t="shared" ca="1" si="619"/>
        <v>-5.1818590283363381E-4</v>
      </c>
      <c r="AD414" s="223">
        <f t="shared" ca="1" si="620"/>
        <v>1.0961919738847558E-4</v>
      </c>
      <c r="AE414" s="223">
        <f t="shared" ca="1" si="621"/>
        <v>5.7665957964896444E-4</v>
      </c>
      <c r="AF414" s="223">
        <f t="shared" ca="1" si="622"/>
        <v>1.9798573583650468E-4</v>
      </c>
      <c r="AG414" s="223">
        <f t="shared" ca="1" si="623"/>
        <v>-4.710489365576608E-4</v>
      </c>
      <c r="AH414" s="223">
        <f t="shared" ca="1" si="624"/>
        <v>-4.4925525738633129E-4</v>
      </c>
      <c r="AI414" s="223">
        <f t="shared" ca="1" si="625"/>
        <v>2.3140471954245505E-4</v>
      </c>
      <c r="AJ414" s="223">
        <f t="shared" ca="1" si="626"/>
        <v>5.7269243907007855E-4</v>
      </c>
      <c r="AK414" s="223">
        <f t="shared" ca="1" si="627"/>
        <v>7.4084039676358476E-5</v>
      </c>
      <c r="AL414" s="223">
        <f t="shared" ca="1" si="628"/>
        <v>-5.3317412205615606E-4</v>
      </c>
      <c r="AM414" s="223">
        <f t="shared" ca="1" si="629"/>
        <v>-3.584927202920675E-4</v>
      </c>
      <c r="AN414" s="223">
        <f t="shared" ca="1" si="630"/>
        <v>3.4194495812860765E-4</v>
      </c>
      <c r="AO414" s="223">
        <f t="shared" ca="1" si="631"/>
        <v>5.4089488566630699E-4</v>
      </c>
      <c r="AP414" s="223">
        <f t="shared" ca="1" si="632"/>
        <v>-5.3417825208344874E-5</v>
      </c>
      <c r="AQ414" s="223">
        <f t="shared" ca="1" si="633"/>
        <v>-5.6938931658556647E-4</v>
      </c>
      <c r="AR414" s="223">
        <f t="shared" ca="1" si="634"/>
        <v>-2.5030896419822558E-4</v>
      </c>
      <c r="AS414" s="223">
        <f t="shared" ca="1" si="635"/>
        <v>4.3586812846157786E-4</v>
      </c>
      <c r="AT414" s="223">
        <f t="shared" ca="1" si="636"/>
        <v>4.8281214507304548E-4</v>
      </c>
      <c r="AU414" s="223">
        <f t="shared" ca="1" si="637"/>
        <v>-1.7832381135197425E-4</v>
      </c>
      <c r="AV414" s="223">
        <f t="shared" ca="1" si="638"/>
        <v>-5.7793461597128223E-4</v>
      </c>
      <c r="AW414" s="223">
        <f t="shared" ca="1" si="639"/>
        <v>-1.29961258779822E-4</v>
      </c>
      <c r="AX414" s="223">
        <f t="shared" ca="1" si="640"/>
        <v>5.0860996458313237E-4</v>
      </c>
      <c r="AY414" s="223">
        <f t="shared" ca="1" si="641"/>
        <v>4.0126679104617556E-4</v>
      </c>
      <c r="AZ414" s="223">
        <f t="shared" ca="1" si="642"/>
        <v>-2.9456401993707151E-4</v>
      </c>
      <c r="BA414" s="223">
        <f t="shared" ca="1" si="643"/>
        <v>-5.5839475506679211E-4</v>
      </c>
      <c r="BB414" s="223">
        <f t="shared" ca="1" si="644"/>
        <v>-3.297989829695834E-6</v>
      </c>
      <c r="BC414" s="223">
        <f t="shared" ca="1" si="645"/>
        <v>5.5663552314358746E-4</v>
      </c>
      <c r="BD414" s="223">
        <f t="shared" ca="1" si="646"/>
        <v>3.0022158040191163E-4</v>
      </c>
      <c r="BE414" s="223">
        <f t="shared" ca="1" si="647"/>
        <v>-3.9648967201865392E-4</v>
      </c>
      <c r="BF414" s="223">
        <f t="shared" ca="1" si="648"/>
        <v>-5.1171928787073831E-4</v>
      </c>
      <c r="BG414" s="223">
        <f t="shared" ca="1" si="649"/>
        <v>1.2352554737646277E-4</v>
      </c>
      <c r="BH414" s="223">
        <f t="shared" ca="1" si="650"/>
        <v>5.7761096658948477E-4</v>
      </c>
      <c r="BI414" s="223">
        <f t="shared" ca="1" si="651"/>
        <v>1.845868799171812E-4</v>
      </c>
      <c r="BJ414" s="223">
        <f t="shared" ca="1" si="652"/>
        <v>-4.7914761511668466E-4</v>
      </c>
      <c r="BK414" s="223">
        <f t="shared" ca="1" si="653"/>
        <v>-4.4017644324777076E-4</v>
      </c>
      <c r="BL414" s="223">
        <f t="shared" ca="1" si="654"/>
        <v>2.4434626920847549E-4</v>
      </c>
      <c r="BM414" s="223">
        <f t="shared" ca="1" si="655"/>
        <v>5.7051697772636056E-4</v>
      </c>
      <c r="BN414" s="223">
        <f t="shared" ca="1" si="656"/>
        <v>5.9982043422815998E-5</v>
      </c>
      <c r="BO414" s="223">
        <f t="shared" ca="1" si="657"/>
        <v>-5.3852102532580626E-4</v>
      </c>
      <c r="BP414" s="223">
        <f t="shared" ca="1" si="658"/>
        <v>-3.4724289866852419E-4</v>
      </c>
      <c r="BQ414" s="223">
        <f t="shared" ca="1" si="659"/>
        <v>3.532928032908916E-4</v>
      </c>
      <c r="BR414" s="223">
        <f t="shared" ca="1" si="660"/>
        <v>5.3569829419202234E-4</v>
      </c>
      <c r="BS414" s="223">
        <f t="shared" ca="1" si="661"/>
        <v>-6.753766485377883E-5</v>
      </c>
      <c r="BT414" s="223">
        <f t="shared" ca="1" si="662"/>
        <v>-5.7172460784515801E-4</v>
      </c>
      <c r="BU414" s="223">
        <f t="shared" ca="1" si="663"/>
        <v>-2.3743482849549296E-4</v>
      </c>
      <c r="BV414" s="223">
        <f t="shared" ca="1" si="664"/>
        <v>4.4507081218793582E-4</v>
      </c>
      <c r="BW414" s="223">
        <f t="shared" ca="1" si="665"/>
        <v>4.74846955675964E-4</v>
      </c>
      <c r="BX414" s="223">
        <f t="shared" ca="1" si="666"/>
        <v>-1.9177533033413652E-4</v>
      </c>
      <c r="BY414" s="223">
        <f t="shared" ca="1" si="667"/>
        <v>-5.7714481001411961E-4</v>
      </c>
      <c r="BZ414" s="223">
        <f t="shared" ca="1" si="668"/>
        <v>-1.1608843714824607E-4</v>
      </c>
      <c r="CA414" s="223">
        <f t="shared" ca="1" si="669"/>
        <v>5.1522027564859807E-4</v>
      </c>
      <c r="CB414" s="223">
        <f t="shared" ca="1" si="670"/>
        <v>3.9092007799867501E-4</v>
      </c>
      <c r="CC414" s="223">
        <f t="shared" ca="1" si="671"/>
        <v>-3.0669353173793989E-4</v>
      </c>
      <c r="CD414" s="223">
        <f t="shared" ca="1" si="672"/>
        <v>-5.5451823309776065E-4</v>
      </c>
      <c r="CE414" s="223">
        <f t="shared" ca="1" si="673"/>
        <v>1.0899357698717981E-5</v>
      </c>
      <c r="CF414" s="223">
        <f t="shared" ca="1" si="674"/>
        <v>5.6033222859081899E-4</v>
      </c>
      <c r="CG414" s="223">
        <f t="shared" ca="1" si="675"/>
        <v>2.8799614988030554E-4</v>
      </c>
      <c r="CH414" s="223">
        <f t="shared" ca="1" si="676"/>
        <v>-4.0670773403735723E-4</v>
      </c>
      <c r="CI414" s="223">
        <f t="shared" ca="1" si="677"/>
        <v>-5.0494443234325192E-4</v>
      </c>
      <c r="CJ414" s="223">
        <f t="shared" ca="1" si="678"/>
        <v>1.3735749019362805E-4</v>
      </c>
      <c r="CK414" s="223">
        <f t="shared" ca="1" si="679"/>
        <v>5.7821442228199709E-4</v>
      </c>
      <c r="CL414" s="223">
        <f t="shared" ca="1" si="680"/>
        <v>1.7107683576354364E-4</v>
      </c>
      <c r="CM414" s="223">
        <f t="shared" ca="1" si="681"/>
        <v>-4.8695767306884555E-4</v>
      </c>
      <c r="CN414" s="223">
        <f t="shared" ca="1" si="682"/>
        <v>-4.3083248327905244E-4</v>
      </c>
      <c r="CO414" s="223">
        <f t="shared" ca="1" si="683"/>
        <v>2.5714063381862025E-4</v>
      </c>
      <c r="CP414" s="223">
        <f t="shared" ca="1" si="684"/>
        <v>5.6799785828826423E-4</v>
      </c>
      <c r="CQ414" s="223">
        <f t="shared" ca="1" si="685"/>
        <v>4.5843916229184646E-5</v>
      </c>
      <c r="CR414" s="223">
        <f t="shared" ca="1" si="686"/>
        <v>-5.4354354366639831E-4</v>
      </c>
      <c r="CS414" s="223">
        <f t="shared" ca="1" si="687"/>
        <v>-3.3578391090706791E-4</v>
      </c>
      <c r="CT414" s="223">
        <f t="shared" ca="1" si="688"/>
        <v>3.6442783807893547E-4</v>
      </c>
      <c r="CU414" s="223">
        <f t="shared" ca="1" si="689"/>
        <v>5.3017901809636575E-4</v>
      </c>
      <c r="CV414" s="223">
        <f t="shared" ca="1" si="690"/>
        <v>-8.1616822335304898E-5</v>
      </c>
      <c r="CW414" s="223">
        <f t="shared" ca="1" si="691"/>
        <v>-5.7371551357914376E-4</v>
      </c>
      <c r="CX414" s="223">
        <f t="shared" ca="1" si="692"/>
        <v>-2.2441767093033473E-4</v>
      </c>
      <c r="CY414" s="223">
        <f t="shared" ca="1" si="693"/>
        <v>4.5400540189929352E-4</v>
      </c>
      <c r="CZ414" s="223">
        <f t="shared" ca="1" si="694"/>
        <v>4.665957362284546E-4</v>
      </c>
      <c r="DA414" s="223">
        <f t="shared" ca="1" si="695"/>
        <v>-2.0511133102825085E-4</v>
      </c>
      <c r="DB414" s="223">
        <f t="shared" ca="1" si="696"/>
        <v>-5.76007353604239E-4</v>
      </c>
      <c r="DC414" s="223">
        <f t="shared" ca="1" si="697"/>
        <v>-1.0214568818296633E-4</v>
      </c>
      <c r="DD414" s="223">
        <f t="shared" ca="1" si="698"/>
        <v>5.2152023728534202E-4</v>
      </c>
      <c r="DE414" s="223">
        <f t="shared" ca="1" si="699"/>
        <v>3.8033788931363121E-4</v>
      </c>
      <c r="DF414" s="223">
        <f t="shared" ca="1" si="700"/>
        <v>-3.1863830282330598E-4</v>
      </c>
      <c r="DG414" s="223">
        <f t="shared" ca="1" si="701"/>
        <v>-5.5030769007988211E-4</v>
      </c>
      <c r="DH414" s="223">
        <f t="shared" ca="1" si="702"/>
        <v>2.5090139861607368E-5</v>
      </c>
      <c r="DI414" s="223">
        <f t="shared" ca="1" si="703"/>
        <v>5.6369141085572201E-4</v>
      </c>
      <c r="DJ414" s="223">
        <f t="shared" ca="1" si="704"/>
        <v>2.7559724124688844E-4</v>
      </c>
      <c r="DK414" s="223">
        <f t="shared" ca="1" si="705"/>
        <v>-4.1668081052485817E-4</v>
      </c>
      <c r="DL414" s="223">
        <f t="shared" ca="1" si="706"/>
        <v>-4.9786541717080257E-4</v>
      </c>
      <c r="DM414" s="223">
        <f t="shared" ca="1" si="707"/>
        <v>1.5110669399482013E-4</v>
      </c>
      <c r="DN414" s="223">
        <f t="shared" ca="1" si="708"/>
        <v>5.7846958322735668E-4</v>
      </c>
      <c r="DO414" s="223">
        <f t="shared" ca="1" si="709"/>
        <v>1.5746374132101704E-4</v>
      </c>
      <c r="DP414" s="223">
        <f t="shared" ca="1" si="710"/>
        <v>-4.9447440592726561E-4</v>
      </c>
      <c r="DQ414" s="223">
        <f t="shared" ca="1" si="711"/>
        <v>-4.2122900593227097E-4</v>
      </c>
      <c r="DR414" s="223">
        <f t="shared" ca="1" si="712"/>
        <v>2.6978010652606023E-4</v>
      </c>
      <c r="DS414" s="223">
        <f t="shared" ca="1" si="713"/>
        <v>5.651365981791445E-4</v>
      </c>
      <c r="DT414" s="223">
        <f t="shared" ca="1" si="714"/>
        <v>3.1678174374631207E-5</v>
      </c>
      <c r="DU414" s="223">
        <f t="shared" ca="1" si="715"/>
        <v>-5.4823865170068793E-4</v>
      </c>
      <c r="DV414" s="223">
        <f t="shared" ca="1" si="716"/>
        <v>-3.2412265947345722E-4</v>
      </c>
      <c r="DW414" s="223">
        <f t="shared" ca="1" si="717"/>
        <v>3.7534335516416174E-4</v>
      </c>
      <c r="DX414" s="223">
        <f t="shared" ca="1" si="718"/>
        <v>5.2434038198487828E-4</v>
      </c>
      <c r="DY414" s="223">
        <f t="shared" ca="1" si="719"/>
        <v>-9.564681689491384E-5</v>
      </c>
      <c r="DZ414" s="223">
        <f t="shared" ca="1" si="720"/>
        <v>-5.7536083454035318E-4</v>
      </c>
      <c r="EA414" s="223">
        <f t="shared" ca="1" si="721"/>
        <v>-2.1126533255172531E-4</v>
      </c>
      <c r="EB414" s="223">
        <f t="shared" ca="1" si="722"/>
        <v>4.6266651573291279E-4</v>
      </c>
      <c r="EC414" s="223">
        <f t="shared" ca="1" si="723"/>
        <v>4.5806345695658464E-4</v>
      </c>
      <c r="ED414" s="223">
        <f t="shared" ca="1" si="724"/>
        <v>-2.1832378032616043E-4</v>
      </c>
      <c r="EE414" s="223">
        <f t="shared" ca="1" si="725"/>
        <v>-5.7452293190284932E-4</v>
      </c>
      <c r="EF414" s="223">
        <f t="shared" ca="1" si="726"/>
        <v>-8.8141410474590429E-5</v>
      </c>
      <c r="EG414" s="223">
        <f t="shared" ca="1" si="727"/>
        <v>5.2750605463204299E-4</v>
      </c>
      <c r="EH414" s="223">
        <f t="shared" ca="1" si="728"/>
        <v>3.6952659930581462E-4</v>
      </c>
      <c r="EI414" s="223">
        <f t="shared" ca="1" si="729"/>
        <v>-3.3039113810968442E-4</v>
      </c>
      <c r="EJ414" s="223">
        <f t="shared" ca="1" si="730"/>
        <v>-5.4576566228682947E-4</v>
      </c>
      <c r="EK414" s="223">
        <f t="shared" ca="1" si="731"/>
        <v>3.9265808662424862E-5</v>
      </c>
      <c r="EL414" s="223">
        <f t="shared" ca="1" si="732"/>
        <v>5.667110464925029E-4</v>
      </c>
      <c r="EM414" s="223">
        <f t="shared" ca="1" si="733"/>
        <v>2.6303232314058174E-4</v>
      </c>
      <c r="EN414" s="223">
        <f t="shared" ca="1" si="734"/>
        <v>-4.2640289407279799E-4</v>
      </c>
      <c r="EO414" s="223">
        <f t="shared" ca="1" si="735"/>
        <v>-4.9048650648744036E-4</v>
      </c>
      <c r="EP414" s="223">
        <f t="shared" ca="1" si="736"/>
        <v>1.6476487677380091E-4</v>
      </c>
      <c r="EQ414" s="223">
        <f t="shared" ca="1" si="737"/>
        <v>5.7837629572615084E-4</v>
      </c>
      <c r="ER414" s="223">
        <f t="shared" ca="1" si="738"/>
        <v>1.437557966086671E-4</v>
      </c>
      <c r="ES414" s="223">
        <f t="shared" ca="1" si="739"/>
        <v>-5.0169328589314856E-4</v>
      </c>
      <c r="ET414" s="223">
        <f t="shared" ca="1" si="740"/>
        <v>-4.1137179598308289E-4</v>
      </c>
      <c r="EU414" s="223">
        <f t="shared" ca="1" si="741"/>
        <v>2.8225707378505685E-4</v>
      </c>
      <c r="EV414" s="223">
        <f t="shared" ca="1" si="742"/>
        <v>5.6193492091509867E-4</v>
      </c>
      <c r="EW414" s="223">
        <f t="shared" ca="1" si="743"/>
        <v>1.7493350772357765E-5</v>
      </c>
      <c r="EX414" s="223">
        <f t="shared" ca="1" si="744"/>
        <v>-5.5260352127115659E-4</v>
      </c>
      <c r="EY414" s="223">
        <f t="shared" ca="1" si="745"/>
        <v>-3.1226616866949987E-4</v>
      </c>
      <c r="EZ414" s="223">
        <f t="shared" ca="1" si="746"/>
        <v>3.86032779447229E-4</v>
      </c>
      <c r="FA414" s="223">
        <f t="shared" ca="1" si="747"/>
        <v>5.1818590283363272E-4</v>
      </c>
      <c r="FB414" s="223">
        <f t="shared" ca="1" si="748"/>
        <v>-1.0961919738846584E-4</v>
      </c>
      <c r="FC414" s="223">
        <f t="shared" ca="1" si="749"/>
        <v>-5.7665957964896401E-4</v>
      </c>
      <c r="FD414" s="223">
        <f t="shared" ca="1" si="750"/>
        <v>-1.9798573583650631E-4</v>
      </c>
      <c r="FE414" s="223">
        <f t="shared" ca="1" si="751"/>
        <v>4.710489365576646E-4</v>
      </c>
      <c r="FF414" s="223">
        <f t="shared" ca="1" si="752"/>
        <v>4.4925525738633492E-4</v>
      </c>
      <c r="FG414" s="223">
        <f t="shared" ca="1" si="753"/>
        <v>-2.314047195424535E-4</v>
      </c>
      <c r="FH414" s="223">
        <f t="shared" ca="1" si="754"/>
        <v>-5.7269243907007758E-4</v>
      </c>
      <c r="FI414" s="223">
        <f t="shared" ca="1" si="755"/>
        <v>-7.4084039676364249E-5</v>
      </c>
      <c r="FJ414" s="223">
        <f t="shared" ca="1" si="756"/>
        <v>5.331741220561553E-4</v>
      </c>
      <c r="FK414" s="223">
        <f t="shared" ca="1" si="757"/>
        <v>3.5849272029206565E-4</v>
      </c>
      <c r="FL414" s="223">
        <f t="shared" ca="1" si="758"/>
        <v>-3.4194495812859963E-4</v>
      </c>
      <c r="FM414" s="223">
        <f t="shared" ca="1" si="759"/>
        <v>-5.4089488566630764E-4</v>
      </c>
      <c r="FN414" s="223">
        <f t="shared" ca="1" si="760"/>
        <v>5.3417825208347286E-5</v>
      </c>
      <c r="FO414" s="223">
        <f t="shared" ca="1" si="761"/>
        <v>5.6938931658556474E-4</v>
      </c>
      <c r="FP414" s="223">
        <f t="shared" ca="1" si="762"/>
        <v>2.503089641982271E-4</v>
      </c>
      <c r="FQ414" s="223">
        <f t="shared" ca="1" si="763"/>
        <v>-4.3586812846157944E-4</v>
      </c>
      <c r="FR414" s="223">
        <f t="shared" ca="1" si="764"/>
        <v>-4.828121450730419E-4</v>
      </c>
      <c r="FS414" s="223">
        <f t="shared" ca="1" si="765"/>
        <v>1.7832381135196872E-4</v>
      </c>
      <c r="FT414" s="223">
        <f t="shared" ca="1" si="766"/>
        <v>5.7793461597128223E-4</v>
      </c>
      <c r="FU414" s="223">
        <f t="shared" ca="1" si="767"/>
        <v>1.2996125877981566E-4</v>
      </c>
      <c r="FV414" s="223">
        <f t="shared" ca="1" si="768"/>
        <v>-5.0860996458312966E-4</v>
      </c>
      <c r="FW414" s="223">
        <f t="shared" ca="1" si="769"/>
        <v>-4.0126679104617681E-4</v>
      </c>
      <c r="FX414" s="223">
        <f t="shared" ca="1" si="770"/>
        <v>2.9456401993707714E-4</v>
      </c>
      <c r="FY414" s="223">
        <f t="shared" ca="1" si="771"/>
        <v>5.5839475506679363E-4</v>
      </c>
      <c r="FZ414" s="223">
        <f t="shared" ca="1" si="772"/>
        <v>3.2979898296975417E-6</v>
      </c>
      <c r="GA414" s="223">
        <f t="shared" ca="1" si="773"/>
        <v>-5.5663552314358811E-4</v>
      </c>
      <c r="GB414" s="223">
        <f t="shared" ca="1" si="774"/>
        <v>-3.0022158040192014E-4</v>
      </c>
      <c r="GC414" s="223">
        <f t="shared" ca="1" si="775"/>
        <v>3.9648967201865273E-4</v>
      </c>
      <c r="GD414" s="223">
        <f t="shared" ca="1" si="776"/>
        <v>5.1171928787073918E-4</v>
      </c>
      <c r="GE414" s="223">
        <f t="shared" ca="1" si="777"/>
        <v>-1.2352554737645306E-4</v>
      </c>
      <c r="GF414" s="223">
        <f t="shared" ca="1" si="778"/>
        <v>-5.7761096658948466E-4</v>
      </c>
      <c r="GG414" s="223">
        <f t="shared" ca="1" si="779"/>
        <v>-1.8458687991718283E-4</v>
      </c>
      <c r="GH414" s="223">
        <f t="shared" ca="1" si="780"/>
        <v>4.7914761511667903E-4</v>
      </c>
      <c r="GI414" s="223">
        <f t="shared" ca="1" si="781"/>
        <v>4.4017644324777179E-4</v>
      </c>
      <c r="GJ414" s="223">
        <f t="shared" ca="1" si="782"/>
        <v>-2.4434626920847398E-4</v>
      </c>
      <c r="GK414" s="223">
        <f t="shared" ca="1" si="783"/>
        <v>-5.7051697772635948E-4</v>
      </c>
      <c r="GL414" s="223">
        <f t="shared" ca="1" si="784"/>
        <v>-5.9982043422817733E-5</v>
      </c>
      <c r="GM414" s="223">
        <f t="shared" ca="1" si="785"/>
        <v>5.3852102532580561E-4</v>
      </c>
      <c r="GN414" s="223">
        <f t="shared" ca="1" si="786"/>
        <v>3.4724289866851893E-4</v>
      </c>
      <c r="GO414" s="223">
        <f t="shared" ca="1" si="787"/>
        <v>-3.5329280329088374E-4</v>
      </c>
      <c r="GP414" s="223">
        <f t="shared" ca="1" si="788"/>
        <v>-5.3569829419202299E-4</v>
      </c>
      <c r="GQ414" s="223">
        <f t="shared" ca="1" si="789"/>
        <v>6.7537664853785308E-5</v>
      </c>
      <c r="GR414" s="223">
        <f t="shared" ca="1" si="790"/>
        <v>5.717246078451565E-4</v>
      </c>
      <c r="GS414" s="223">
        <f t="shared" ca="1" si="791"/>
        <v>2.374348284954945E-4</v>
      </c>
      <c r="GT414" s="223">
        <f t="shared" ca="1" si="792"/>
        <v>-4.4507081218793474E-4</v>
      </c>
      <c r="GU414" s="223">
        <f t="shared" ca="1" si="793"/>
        <v>-4.7484695567596031E-4</v>
      </c>
      <c r="GV414" s="223">
        <f t="shared" ca="1" si="794"/>
        <v>1.917753303341349E-4</v>
      </c>
      <c r="GW414" s="223">
        <f t="shared" ca="1" si="795"/>
        <v>5.7714481001412091E-4</v>
      </c>
      <c r="GX414" s="223">
        <f t="shared" ca="1" si="796"/>
        <v>1.1608843714823968E-4</v>
      </c>
      <c r="GY414" s="223">
        <f t="shared" ca="1" si="797"/>
        <v>-5.1522027564859731E-4</v>
      </c>
      <c r="GZ414" s="223">
        <f t="shared" ca="1" si="798"/>
        <v>-3.909200779986884E-4</v>
      </c>
      <c r="HA414" s="223">
        <f t="shared" ca="1" si="799"/>
        <v>3.0669353173794537E-4</v>
      </c>
      <c r="HB414" s="223">
        <f t="shared" ca="1" si="800"/>
        <v>5.5451823309776108E-4</v>
      </c>
      <c r="HC414" s="223">
        <f t="shared" ca="1" si="801"/>
        <v>-1.0899357698699875E-5</v>
      </c>
      <c r="HD414" s="223">
        <f t="shared" ca="1" si="802"/>
        <v>-5.6033222859082062E-4</v>
      </c>
      <c r="HE414" s="223">
        <f t="shared" ca="1" si="803"/>
        <v>-2.8799614988031416E-4</v>
      </c>
      <c r="HF414" s="223">
        <f t="shared" ca="1" si="804"/>
        <v>4.0670773403736775E-4</v>
      </c>
      <c r="HG414" s="223">
        <f t="shared" ca="1" si="805"/>
        <v>5.0494443234324888E-4</v>
      </c>
      <c r="HH414" s="223">
        <f t="shared" ca="1" si="806"/>
        <v>-1.373574901936184E-4</v>
      </c>
      <c r="HI414" s="223">
        <f t="shared" ca="1" si="807"/>
        <v>-5.7821442228199753E-4</v>
      </c>
      <c r="HJ414" s="223">
        <f t="shared" ca="1" si="808"/>
        <v>-1.710768357635453E-4</v>
      </c>
      <c r="HK414" s="223">
        <f t="shared" ca="1" si="809"/>
        <v>4.8695767306884013E-4</v>
      </c>
      <c r="HL414" s="223">
        <f t="shared" ca="1" si="810"/>
        <v>4.3083248327904257E-4</v>
      </c>
      <c r="HM414" s="223">
        <f t="shared" ca="1" si="811"/>
        <v>-2.5714063381861868E-4</v>
      </c>
      <c r="HN414" s="223">
        <f t="shared" ca="1" si="812"/>
        <v>-5.6799785828826597E-4</v>
      </c>
      <c r="HO414" s="223">
        <f t="shared" ca="1" si="813"/>
        <v>-4.5843916229169955E-5</v>
      </c>
      <c r="HP414" s="223">
        <f t="shared" ca="1" si="814"/>
        <v>5.4354354366639777E-4</v>
      </c>
      <c r="HQ414" s="223">
        <f t="shared" ca="1" si="815"/>
        <v>3.3578391090707599E-4</v>
      </c>
      <c r="HR414" s="223">
        <f t="shared" ca="1" si="816"/>
        <v>-3.6442783807894691E-4</v>
      </c>
      <c r="HS414" s="223">
        <f t="shared" ca="1" si="817"/>
        <v>-5.301790180963664E-4</v>
      </c>
      <c r="HT414" s="223">
        <f t="shared" ca="1" si="818"/>
        <v>8.1616822335295059E-5</v>
      </c>
      <c r="HU414" s="223">
        <f t="shared" ca="1" si="819"/>
        <v>5.7371551357914463E-4</v>
      </c>
      <c r="HV414" s="223">
        <f t="shared" ca="1" si="820"/>
        <v>2.2441767093033628E-4</v>
      </c>
      <c r="HW414" s="223">
        <f t="shared" ca="1" si="821"/>
        <v>-4.5400540189928745E-4</v>
      </c>
      <c r="HX414" s="223">
        <f t="shared" ca="1" si="822"/>
        <v>-4.665957362284508E-4</v>
      </c>
      <c r="HY414" s="223">
        <f t="shared" ca="1" si="823"/>
        <v>2.0511133102824925E-4</v>
      </c>
      <c r="HZ414" s="223">
        <f t="shared" ca="1" si="824"/>
        <v>5.7600735360424063E-4</v>
      </c>
      <c r="IA414" s="223">
        <f t="shared" ca="1" si="825"/>
        <v>1.0214568818295183E-4</v>
      </c>
      <c r="IB414" s="223">
        <f t="shared" ca="1" si="826"/>
        <v>-5.2152023728534126E-4</v>
      </c>
      <c r="IC414" s="223">
        <f t="shared" ca="1" si="827"/>
        <v>-3.8033788931364488E-4</v>
      </c>
      <c r="ID414" s="223">
        <f t="shared" ca="1" si="828"/>
        <v>3.1863830282330462E-4</v>
      </c>
      <c r="IE414" s="223">
        <f t="shared" ca="1" si="829"/>
        <v>4.8216501055873569E-4</v>
      </c>
      <c r="IF414" s="223">
        <f t="shared" ca="1" si="830"/>
        <v>-2.5090139861589262E-5</v>
      </c>
      <c r="IG414" s="223">
        <f t="shared" ca="1" si="831"/>
        <v>-5.6369141085572158E-4</v>
      </c>
      <c r="IH414" s="223">
        <f t="shared" ca="1" si="832"/>
        <v>-2.7559724124688991E-4</v>
      </c>
      <c r="II414" s="223">
        <f t="shared" ca="1" si="833"/>
        <v>4.1668081052484559E-4</v>
      </c>
      <c r="IJ414" s="223">
        <f t="shared" ca="1" si="834"/>
        <v>4.9786541717080344E-4</v>
      </c>
      <c r="IK414" s="223">
        <f t="shared" ca="1" si="835"/>
        <v>-1.5110669399481845E-4</v>
      </c>
      <c r="IL414" s="223">
        <f t="shared" ca="1" si="836"/>
        <v>-5.7846958322735646E-4</v>
      </c>
      <c r="IM414" s="223">
        <f t="shared" ca="1" si="837"/>
        <v>-1.5746374132101862E-4</v>
      </c>
      <c r="IN414" s="223">
        <f t="shared" ca="1" si="838"/>
        <v>4.9447440592726485E-4</v>
      </c>
      <c r="IO414" s="223">
        <f t="shared" ca="1" si="839"/>
        <v>4.2122900593226077E-4</v>
      </c>
      <c r="IP414" s="223">
        <f t="shared" ca="1" si="840"/>
        <v>-2.6978010652605871E-4</v>
      </c>
      <c r="IQ414" s="223">
        <f t="shared" ca="1" si="841"/>
        <v>-5.6513659817914483E-4</v>
      </c>
      <c r="IR414" s="223">
        <f t="shared" ca="1" si="842"/>
        <v>-3.1678174374616489E-5</v>
      </c>
      <c r="IS414" s="223">
        <f t="shared" ca="1" si="843"/>
        <v>5.4823865170068738E-4</v>
      </c>
      <c r="IT414" s="223">
        <f t="shared" ca="1" si="844"/>
        <v>3.2412265947345863E-4</v>
      </c>
      <c r="IU414" s="223">
        <f t="shared" ca="1" si="845"/>
        <v>-3.7534335516417291E-4</v>
      </c>
      <c r="IV414" s="223">
        <f t="shared" ca="1" si="846"/>
        <v>-5.2434038198487893E-4</v>
      </c>
      <c r="IW414" s="223">
        <f t="shared" ca="1" si="847"/>
        <v>9.5646816894895951E-5</v>
      </c>
      <c r="IX414" s="223">
        <f t="shared" ca="1" si="848"/>
        <v>5.7536083454035481E-4</v>
      </c>
      <c r="IY414" s="223">
        <f t="shared" ca="1" si="849"/>
        <v>2.1126533255172683E-4</v>
      </c>
      <c r="IZ414" s="223">
        <f t="shared" ca="1" si="850"/>
        <v>-4.6266651573290178E-4</v>
      </c>
      <c r="JA414" s="223">
        <f t="shared" ca="1" si="851"/>
        <v>-4.5806345695657564E-4</v>
      </c>
      <c r="JB414" s="223">
        <f t="shared" ca="1" si="852"/>
        <v>2.1832378032615886E-4</v>
      </c>
    </row>
    <row r="415" spans="2:262">
      <c r="B415" s="230">
        <v>54</v>
      </c>
      <c r="C415" s="229">
        <f t="shared" si="853"/>
        <v>1.0546875000000005E-3</v>
      </c>
      <c r="D415" s="226">
        <f t="shared" ca="1" si="597"/>
        <v>24.290813450039984</v>
      </c>
      <c r="E415" s="225">
        <f ca="1">BH361</f>
        <v>0.29081345003998499</v>
      </c>
      <c r="F415" s="224">
        <v>54</v>
      </c>
      <c r="G415" s="223">
        <f t="shared" ca="1" si="854"/>
        <v>-3.0329772795921657E-4</v>
      </c>
      <c r="H415" s="223">
        <f t="shared" ca="1" si="598"/>
        <v>-6.0927214935656521E-5</v>
      </c>
      <c r="I415" s="223">
        <f t="shared" ca="1" si="599"/>
        <v>2.7368951666707525E-4</v>
      </c>
      <c r="J415" s="223">
        <f t="shared" ca="1" si="600"/>
        <v>1.9392947093046313E-4</v>
      </c>
      <c r="K415" s="223">
        <f t="shared" ca="1" si="601"/>
        <v>-1.7944748119661777E-4</v>
      </c>
      <c r="L415" s="223">
        <f t="shared" ca="1" si="602"/>
        <v>-2.8113383345914668E-4</v>
      </c>
      <c r="M415" s="223">
        <f t="shared" ca="1" si="603"/>
        <v>4.2827582335022056E-5</v>
      </c>
      <c r="N415" s="223">
        <f t="shared" ca="1" si="604"/>
        <v>3.0194634078031785E-4</v>
      </c>
      <c r="O415" s="223">
        <f t="shared" ca="1" si="605"/>
        <v>1.0390637007284516E-4</v>
      </c>
      <c r="P415" s="223">
        <f t="shared" ca="1" si="606"/>
        <v>-2.514519637935276E-4</v>
      </c>
      <c r="Q415" s="223">
        <f t="shared" ca="1" si="607"/>
        <v>-2.2610205687200634E-4</v>
      </c>
      <c r="R415" s="223">
        <f t="shared" ca="1" si="608"/>
        <v>1.4157532688301145E-4</v>
      </c>
      <c r="S415" s="223">
        <f t="shared" ca="1" si="609"/>
        <v>2.9490205366380115E-4</v>
      </c>
      <c r="T415" s="223">
        <f t="shared" ca="1" si="610"/>
        <v>1.7353812231339622E-6</v>
      </c>
      <c r="U415" s="223">
        <f t="shared" ca="1" si="611"/>
        <v>-2.9405872718020574E-4</v>
      </c>
      <c r="V415" s="223">
        <f t="shared" ca="1" si="612"/>
        <v>-1.4463626608787587E-4</v>
      </c>
      <c r="W415" s="223">
        <f t="shared" ca="1" si="613"/>
        <v>2.2377123527106906E-4</v>
      </c>
      <c r="X415" s="223">
        <f t="shared" ca="1" si="614"/>
        <v>2.5338021609455549E-4</v>
      </c>
      <c r="Y415" s="223">
        <f t="shared" ca="1" si="615"/>
        <v>-1.0063849428990253E-4</v>
      </c>
      <c r="Z415" s="223">
        <f t="shared" ca="1" si="616"/>
        <v>-3.022865349900641E-4</v>
      </c>
      <c r="AA415" s="223">
        <f t="shared" ca="1" si="617"/>
        <v>-4.6260779018537118E-5</v>
      </c>
      <c r="AB415" s="223">
        <f t="shared" ca="1" si="618"/>
        <v>2.7980563017328519E-4</v>
      </c>
      <c r="AC415" s="223">
        <f t="shared" ca="1" si="619"/>
        <v>1.822352237334397E-4</v>
      </c>
      <c r="AD415" s="223">
        <f t="shared" ca="1" si="620"/>
        <v>-1.9124653527836005E-4</v>
      </c>
      <c r="AE415" s="223">
        <f t="shared" ca="1" si="621"/>
        <v>-2.7517345882906353E-4</v>
      </c>
      <c r="AF415" s="223">
        <f t="shared" ca="1" si="622"/>
        <v>5.7523142216582211E-5</v>
      </c>
      <c r="AG415" s="223">
        <f t="shared" ca="1" si="623"/>
        <v>3.0312742571783527E-4</v>
      </c>
      <c r="AH415" s="223">
        <f t="shared" ca="1" si="624"/>
        <v>8.9784770652485179E-5</v>
      </c>
      <c r="AI415" s="223">
        <f t="shared" ca="1" si="625"/>
        <v>-2.5949558626640765E-4</v>
      </c>
      <c r="AJ415" s="223">
        <f t="shared" ca="1" si="626"/>
        <v>-2.1588933912271386E-4</v>
      </c>
      <c r="AK415" s="223">
        <f t="shared" ca="1" si="627"/>
        <v>1.5458192534794084E-4</v>
      </c>
      <c r="AL415" s="223">
        <f t="shared" ca="1" si="628"/>
        <v>2.9101002718438427E-4</v>
      </c>
      <c r="AM415" s="223">
        <f t="shared" ca="1" si="629"/>
        <v>-1.3162587830108449E-5</v>
      </c>
      <c r="AN415" s="223">
        <f t="shared" ca="1" si="630"/>
        <v>-2.974065231022893E-4</v>
      </c>
      <c r="AO415" s="223">
        <f t="shared" ca="1" si="631"/>
        <v>-1.3136519314548798E-4</v>
      </c>
      <c r="AP415" s="223">
        <f t="shared" ca="1" si="632"/>
        <v>2.3356824657525465E-4</v>
      </c>
      <c r="AQ415" s="223">
        <f t="shared" ca="1" si="633"/>
        <v>2.4487010229057781E-4</v>
      </c>
      <c r="AR415" s="223">
        <f t="shared" ca="1" si="634"/>
        <v>-1.1457108356026289E-4</v>
      </c>
      <c r="AS415" s="223">
        <f t="shared" ca="1" si="635"/>
        <v>-3.0054710728094728E-4</v>
      </c>
      <c r="AT415" s="223">
        <f t="shared" ca="1" si="636"/>
        <v>-3.1482896832796958E-5</v>
      </c>
      <c r="AU415" s="223">
        <f t="shared" ca="1" si="637"/>
        <v>2.8524766740832926E-4</v>
      </c>
      <c r="AV415" s="223">
        <f t="shared" ca="1" si="638"/>
        <v>1.7010195592052116E-4</v>
      </c>
      <c r="AW415" s="223">
        <f t="shared" ca="1" si="639"/>
        <v>-2.0258485970539852E-4</v>
      </c>
      <c r="AX415" s="223">
        <f t="shared" ca="1" si="640"/>
        <v>-2.6855016723431266E-4</v>
      </c>
      <c r="AY415" s="223">
        <f t="shared" ca="1" si="641"/>
        <v>7.2080123810109369E-5</v>
      </c>
      <c r="AZ415" s="223">
        <f t="shared" ca="1" si="642"/>
        <v>3.0357825013597182E-4</v>
      </c>
      <c r="BA415" s="223">
        <f t="shared" ca="1" si="643"/>
        <v>7.5446871855403135E-5</v>
      </c>
      <c r="BB415" s="223">
        <f t="shared" ca="1" si="644"/>
        <v>-2.6691406114284273E-4</v>
      </c>
      <c r="BC415" s="223">
        <f t="shared" ca="1" si="645"/>
        <v>-2.0515652504580201E-4</v>
      </c>
      <c r="BD415" s="223">
        <f t="shared" ca="1" si="646"/>
        <v>1.6721612241492675E-4</v>
      </c>
      <c r="BE415" s="223">
        <f t="shared" ca="1" si="647"/>
        <v>2.8641693206001169E-4</v>
      </c>
      <c r="BF415" s="223">
        <f t="shared" ca="1" si="648"/>
        <v>-2.8028847056363741E-5</v>
      </c>
      <c r="BG415" s="223">
        <f t="shared" ca="1" si="649"/>
        <v>-3.0003784066048449E-4</v>
      </c>
      <c r="BH415" s="223">
        <f t="shared" ca="1" si="650"/>
        <v>-1.1777764994658059E-4</v>
      </c>
      <c r="BI415" s="223">
        <f t="shared" ca="1" si="651"/>
        <v>2.4280257151527626E-4</v>
      </c>
      <c r="BJ415" s="223">
        <f t="shared" ca="1" si="652"/>
        <v>2.357700749620957E-4</v>
      </c>
      <c r="BK415" s="223">
        <f t="shared" ca="1" si="653"/>
        <v>-1.2822766105508685E-4</v>
      </c>
      <c r="BL415" s="223">
        <f t="shared" ca="1" si="654"/>
        <v>-2.980836352655732E-4</v>
      </c>
      <c r="BM415" s="223">
        <f t="shared" ca="1" si="655"/>
        <v>-1.6629169591010485E-5</v>
      </c>
      <c r="BN415" s="223">
        <f t="shared" ca="1" si="656"/>
        <v>2.900025180278419E-4</v>
      </c>
      <c r="BO415" s="223">
        <f t="shared" ca="1" si="657"/>
        <v>1.5755889759662113E-4</v>
      </c>
      <c r="BP415" s="223">
        <f t="shared" ca="1" si="658"/>
        <v>-2.1343513946107021E-4</v>
      </c>
      <c r="BQ415" s="223">
        <f t="shared" ca="1" si="659"/>
        <v>-2.6127991476447674E-4</v>
      </c>
      <c r="BR415" s="223">
        <f t="shared" ca="1" si="660"/>
        <v>8.6463458071904805E-5</v>
      </c>
      <c r="BS415" s="223">
        <f t="shared" ca="1" si="661"/>
        <v>3.0329772795921668E-4</v>
      </c>
      <c r="BT415" s="223">
        <f t="shared" ca="1" si="662"/>
        <v>6.0927214935660139E-5</v>
      </c>
      <c r="BU415" s="223">
        <f t="shared" ca="1" si="663"/>
        <v>-2.7368951666707515E-4</v>
      </c>
      <c r="BV415" s="223">
        <f t="shared" ca="1" si="664"/>
        <v>-1.9392947093046394E-4</v>
      </c>
      <c r="BW415" s="223">
        <f t="shared" ca="1" si="665"/>
        <v>1.794474811966163E-4</v>
      </c>
      <c r="BX415" s="223">
        <f t="shared" ca="1" si="666"/>
        <v>2.8113383345914765E-4</v>
      </c>
      <c r="BY415" s="223">
        <f t="shared" ca="1" si="667"/>
        <v>-4.2827582335018926E-5</v>
      </c>
      <c r="BZ415" s="223">
        <f t="shared" ca="1" si="668"/>
        <v>-3.0194634078031785E-4</v>
      </c>
      <c r="CA415" s="223">
        <f t="shared" ca="1" si="669"/>
        <v>-1.0390637007284612E-4</v>
      </c>
      <c r="CB415" s="223">
        <f t="shared" ca="1" si="670"/>
        <v>2.5145196379352673E-4</v>
      </c>
      <c r="CC415" s="223">
        <f t="shared" ca="1" si="671"/>
        <v>2.261020568720077E-4</v>
      </c>
      <c r="CD415" s="223">
        <f t="shared" ca="1" si="672"/>
        <v>-1.4157532688300863E-4</v>
      </c>
      <c r="CE415" s="223">
        <f t="shared" ca="1" si="673"/>
        <v>-2.9490205366380212E-4</v>
      </c>
      <c r="CF415" s="223">
        <f t="shared" ca="1" si="674"/>
        <v>-1.7353812231338944E-6</v>
      </c>
      <c r="CG415" s="223">
        <f t="shared" ca="1" si="675"/>
        <v>2.9405872718020546E-4</v>
      </c>
      <c r="CH415" s="223">
        <f t="shared" ca="1" si="676"/>
        <v>1.4463626608787771E-4</v>
      </c>
      <c r="CI415" s="223">
        <f t="shared" ca="1" si="677"/>
        <v>-2.2377123527106695E-4</v>
      </c>
      <c r="CJ415" s="223">
        <f t="shared" ca="1" si="678"/>
        <v>-2.5338021609455776E-4</v>
      </c>
      <c r="CK415" s="223">
        <f t="shared" ca="1" si="679"/>
        <v>1.006384942899026E-4</v>
      </c>
      <c r="CL415" s="223">
        <f t="shared" ca="1" si="680"/>
        <v>3.0228653499006421E-4</v>
      </c>
      <c r="CM415" s="223">
        <f t="shared" ca="1" si="681"/>
        <v>4.6260779018539205E-5</v>
      </c>
      <c r="CN415" s="223">
        <f t="shared" ca="1" si="682"/>
        <v>-2.7980563017328443E-4</v>
      </c>
      <c r="CO415" s="223">
        <f t="shared" ca="1" si="683"/>
        <v>-1.8223522373344225E-4</v>
      </c>
      <c r="CP415" s="223">
        <f t="shared" ca="1" si="684"/>
        <v>1.9124653527835675E-4</v>
      </c>
      <c r="CQ415" s="223">
        <f t="shared" ca="1" si="685"/>
        <v>2.7517345882906348E-4</v>
      </c>
      <c r="CR415" s="223">
        <f t="shared" ca="1" si="686"/>
        <v>-5.7523142216580172E-5</v>
      </c>
      <c r="CS415" s="223">
        <f t="shared" ca="1" si="687"/>
        <v>-3.0312742571783516E-4</v>
      </c>
      <c r="CT415" s="223">
        <f t="shared" ca="1" si="688"/>
        <v>-8.9784770652487158E-5</v>
      </c>
      <c r="CU415" s="223">
        <f t="shared" ca="1" si="689"/>
        <v>2.5949558626640548E-4</v>
      </c>
      <c r="CV415" s="223">
        <f t="shared" ca="1" si="690"/>
        <v>2.1588933912271378E-4</v>
      </c>
      <c r="CW415" s="223">
        <f t="shared" ca="1" si="691"/>
        <v>-1.5458192534793905E-4</v>
      </c>
      <c r="CX415" s="223">
        <f t="shared" ca="1" si="692"/>
        <v>-2.9101002718438486E-4</v>
      </c>
      <c r="CY415" s="223">
        <f t="shared" ca="1" si="693"/>
        <v>1.3162587830106362E-5</v>
      </c>
      <c r="CZ415" s="223">
        <f t="shared" ca="1" si="694"/>
        <v>2.9740652310228849E-4</v>
      </c>
      <c r="DA415" s="223">
        <f t="shared" ca="1" si="695"/>
        <v>1.3136519314549177E-4</v>
      </c>
      <c r="DB415" s="223">
        <f t="shared" ca="1" si="696"/>
        <v>-2.3356824657525056E-4</v>
      </c>
      <c r="DC415" s="223">
        <f t="shared" ca="1" si="697"/>
        <v>-2.4487010229058155E-4</v>
      </c>
      <c r="DD415" s="223">
        <f t="shared" ca="1" si="698"/>
        <v>1.1457108356026495E-4</v>
      </c>
      <c r="DE415" s="223">
        <f t="shared" ca="1" si="699"/>
        <v>3.0054710728094722E-4</v>
      </c>
      <c r="DF415" s="223">
        <f t="shared" ca="1" si="700"/>
        <v>3.1482896832796877E-5</v>
      </c>
      <c r="DG415" s="223">
        <f t="shared" ca="1" si="701"/>
        <v>-2.8524766740832926E-4</v>
      </c>
      <c r="DH415" s="223">
        <f t="shared" ca="1" si="702"/>
        <v>-1.7010195592052284E-4</v>
      </c>
      <c r="DI415" s="223">
        <f t="shared" ca="1" si="703"/>
        <v>2.0258485970539694E-4</v>
      </c>
      <c r="DJ415" s="223">
        <f t="shared" ca="1" si="704"/>
        <v>2.6855016723431363E-4</v>
      </c>
      <c r="DK415" s="223">
        <f t="shared" ca="1" si="705"/>
        <v>-7.2080123810105236E-5</v>
      </c>
      <c r="DL415" s="223">
        <f t="shared" ca="1" si="706"/>
        <v>-3.0357825013597182E-4</v>
      </c>
      <c r="DM415" s="223">
        <f t="shared" ca="1" si="707"/>
        <v>-7.5446871855409342E-5</v>
      </c>
      <c r="DN415" s="223">
        <f t="shared" ca="1" si="708"/>
        <v>2.6691406114283969E-4</v>
      </c>
      <c r="DO415" s="223">
        <f t="shared" ca="1" si="709"/>
        <v>2.0515652504580031E-4</v>
      </c>
      <c r="DP415" s="223">
        <f t="shared" ca="1" si="710"/>
        <v>-1.6721612241492865E-4</v>
      </c>
      <c r="DQ415" s="223">
        <f t="shared" ca="1" si="711"/>
        <v>-2.864169320600124E-4</v>
      </c>
      <c r="DR415" s="223">
        <f t="shared" ca="1" si="712"/>
        <v>2.8028847056361674E-5</v>
      </c>
      <c r="DS415" s="223">
        <f t="shared" ca="1" si="713"/>
        <v>3.0003784066048416E-4</v>
      </c>
      <c r="DT415" s="223">
        <f t="shared" ca="1" si="714"/>
        <v>1.1777764994658251E-4</v>
      </c>
      <c r="DU415" s="223">
        <f t="shared" ca="1" si="715"/>
        <v>-2.4280257151527502E-4</v>
      </c>
      <c r="DV415" s="223">
        <f t="shared" ca="1" si="716"/>
        <v>-2.3577007496209702E-4</v>
      </c>
      <c r="DW415" s="223">
        <f t="shared" ca="1" si="717"/>
        <v>1.2822766105508108E-4</v>
      </c>
      <c r="DX415" s="223">
        <f t="shared" ca="1" si="718"/>
        <v>2.980836352655744E-4</v>
      </c>
      <c r="DY415" s="223">
        <f t="shared" ca="1" si="719"/>
        <v>1.6629169591008262E-5</v>
      </c>
      <c r="DZ415" s="223">
        <f t="shared" ca="1" si="720"/>
        <v>-2.9000251802784255E-4</v>
      </c>
      <c r="EA415" s="223">
        <f t="shared" ca="1" si="721"/>
        <v>-1.5755889759661924E-4</v>
      </c>
      <c r="EB415" s="223">
        <f t="shared" ca="1" si="722"/>
        <v>2.1343513946106872E-4</v>
      </c>
      <c r="EC415" s="223">
        <f t="shared" ca="1" si="723"/>
        <v>2.6127991476447777E-4</v>
      </c>
      <c r="ED415" s="223">
        <f t="shared" ca="1" si="724"/>
        <v>-8.6463458071902799E-5</v>
      </c>
      <c r="EE415" s="223">
        <f t="shared" ca="1" si="725"/>
        <v>-3.0329772795921673E-4</v>
      </c>
      <c r="EF415" s="223">
        <f t="shared" ca="1" si="726"/>
        <v>-6.0927214935662172E-5</v>
      </c>
      <c r="EG415" s="223">
        <f t="shared" ca="1" si="727"/>
        <v>2.7368951666707238E-4</v>
      </c>
      <c r="EH415" s="223">
        <f t="shared" ca="1" si="728"/>
        <v>1.9392947093046885E-4</v>
      </c>
      <c r="EI415" s="223">
        <f t="shared" ca="1" si="729"/>
        <v>-1.7944748119661115E-4</v>
      </c>
      <c r="EJ415" s="223">
        <f t="shared" ca="1" si="730"/>
        <v>-2.8113383345914684E-4</v>
      </c>
      <c r="EK415" s="223">
        <f t="shared" ca="1" si="731"/>
        <v>4.2827582335021135E-5</v>
      </c>
      <c r="EL415" s="223">
        <f t="shared" ca="1" si="732"/>
        <v>3.0194634078031763E-4</v>
      </c>
      <c r="EM415" s="223">
        <f t="shared" ca="1" si="733"/>
        <v>1.039063700728481E-4</v>
      </c>
      <c r="EN415" s="223">
        <f t="shared" ca="1" si="734"/>
        <v>-2.5145196379352554E-4</v>
      </c>
      <c r="EO415" s="223">
        <f t="shared" ca="1" si="735"/>
        <v>-2.2610205687200916E-4</v>
      </c>
      <c r="EP415" s="223">
        <f t="shared" ca="1" si="736"/>
        <v>1.4157532688300681E-4</v>
      </c>
      <c r="EQ415" s="223">
        <f t="shared" ca="1" si="737"/>
        <v>2.9490205366380261E-4</v>
      </c>
      <c r="ER415" s="223">
        <f t="shared" ca="1" si="738"/>
        <v>1.7353812231402912E-6</v>
      </c>
      <c r="ES415" s="223">
        <f t="shared" ca="1" si="739"/>
        <v>-2.9405872718020389E-4</v>
      </c>
      <c r="ET415" s="223">
        <f t="shared" ca="1" si="740"/>
        <v>-1.4463626608787576E-4</v>
      </c>
      <c r="EU415" s="223">
        <f t="shared" ca="1" si="741"/>
        <v>2.2377123527106847E-4</v>
      </c>
      <c r="EV415" s="223">
        <f t="shared" ca="1" si="742"/>
        <v>2.5338021609455657E-4</v>
      </c>
      <c r="EW415" s="223">
        <f t="shared" ca="1" si="743"/>
        <v>-1.0063849428990063E-4</v>
      </c>
      <c r="EX415" s="223">
        <f t="shared" ca="1" si="744"/>
        <v>-3.0228653499006443E-4</v>
      </c>
      <c r="EY415" s="223">
        <f t="shared" ca="1" si="745"/>
        <v>-4.6260779018541265E-5</v>
      </c>
      <c r="EZ415" s="223">
        <f t="shared" ca="1" si="746"/>
        <v>2.7980563017328361E-4</v>
      </c>
      <c r="FA415" s="223">
        <f t="shared" ca="1" si="747"/>
        <v>1.8223522373344387E-4</v>
      </c>
      <c r="FB415" s="223">
        <f t="shared" ca="1" si="748"/>
        <v>-1.9124653527835512E-4</v>
      </c>
      <c r="FC415" s="223">
        <f t="shared" ca="1" si="749"/>
        <v>-2.7517345882906619E-4</v>
      </c>
      <c r="FD415" s="223">
        <f t="shared" ca="1" si="750"/>
        <v>5.7523142216573883E-5</v>
      </c>
      <c r="FE415" s="223">
        <f t="shared" ca="1" si="751"/>
        <v>3.0312742571783532E-4</v>
      </c>
      <c r="FF415" s="223">
        <f t="shared" ca="1" si="752"/>
        <v>8.9784770652485044E-5</v>
      </c>
      <c r="FG415" s="223">
        <f t="shared" ca="1" si="753"/>
        <v>-2.5949558626640662E-4</v>
      </c>
      <c r="FH415" s="223">
        <f t="shared" ca="1" si="754"/>
        <v>-2.1588933912271524E-4</v>
      </c>
      <c r="FI415" s="223">
        <f t="shared" ca="1" si="755"/>
        <v>1.5458192534793726E-4</v>
      </c>
      <c r="FJ415" s="223">
        <f t="shared" ca="1" si="756"/>
        <v>2.9101002718438546E-4</v>
      </c>
      <c r="FK415" s="223">
        <f t="shared" ca="1" si="757"/>
        <v>-1.3162587830104275E-5</v>
      </c>
      <c r="FL415" s="223">
        <f t="shared" ca="1" si="758"/>
        <v>-2.97406523102288E-4</v>
      </c>
      <c r="FM415" s="223">
        <f t="shared" ca="1" si="759"/>
        <v>-1.3136519314549364E-4</v>
      </c>
      <c r="FN415" s="223">
        <f t="shared" ca="1" si="760"/>
        <v>2.3356824657524923E-4</v>
      </c>
      <c r="FO415" s="223">
        <f t="shared" ca="1" si="761"/>
        <v>2.4487010229058286E-4</v>
      </c>
      <c r="FP415" s="223">
        <f t="shared" ca="1" si="762"/>
        <v>-1.1457108356026302E-4</v>
      </c>
      <c r="FQ415" s="223">
        <f t="shared" ca="1" si="763"/>
        <v>-3.0054710728094749E-4</v>
      </c>
      <c r="FR415" s="223">
        <f t="shared" ca="1" si="764"/>
        <v>-3.1482896832798937E-5</v>
      </c>
      <c r="FS415" s="223">
        <f t="shared" ca="1" si="765"/>
        <v>2.8524766740832856E-4</v>
      </c>
      <c r="FT415" s="223">
        <f t="shared" ca="1" si="766"/>
        <v>1.701019559205246E-4</v>
      </c>
      <c r="FU415" s="223">
        <f t="shared" ca="1" si="767"/>
        <v>-2.0258485970539537E-4</v>
      </c>
      <c r="FV415" s="223">
        <f t="shared" ca="1" si="768"/>
        <v>-2.6855016723431461E-4</v>
      </c>
      <c r="FW415" s="223">
        <f t="shared" ca="1" si="769"/>
        <v>7.2080123810103216E-5</v>
      </c>
      <c r="FX415" s="223">
        <f t="shared" ca="1" si="770"/>
        <v>3.0357825013597176E-4</v>
      </c>
      <c r="FY415" s="223">
        <f t="shared" ca="1" si="771"/>
        <v>7.5446871855411375E-5</v>
      </c>
      <c r="FZ415" s="223">
        <f t="shared" ca="1" si="772"/>
        <v>-2.6691406114283872E-4</v>
      </c>
      <c r="GA415" s="223">
        <f t="shared" ca="1" si="773"/>
        <v>-2.0515652504580191E-4</v>
      </c>
      <c r="GB415" s="223">
        <f t="shared" ca="1" si="774"/>
        <v>1.6721612241492692E-4</v>
      </c>
      <c r="GC415" s="223">
        <f t="shared" ca="1" si="775"/>
        <v>2.8641693206001305E-4</v>
      </c>
      <c r="GD415" s="223">
        <f t="shared" ca="1" si="776"/>
        <v>-2.8028847056359594E-5</v>
      </c>
      <c r="GE415" s="223">
        <f t="shared" ca="1" si="777"/>
        <v>-3.0003784066048389E-4</v>
      </c>
      <c r="GF415" s="223">
        <f t="shared" ca="1" si="778"/>
        <v>-1.1777764994658439E-4</v>
      </c>
      <c r="GG415" s="223">
        <f t="shared" ca="1" si="779"/>
        <v>2.428025715152738E-4</v>
      </c>
      <c r="GH415" s="223">
        <f t="shared" ca="1" si="780"/>
        <v>2.3577007496209838E-4</v>
      </c>
      <c r="GI415" s="223">
        <f t="shared" ca="1" si="781"/>
        <v>-1.2822766105507918E-4</v>
      </c>
      <c r="GJ415" s="223">
        <f t="shared" ca="1" si="782"/>
        <v>-2.9808363526557483E-4</v>
      </c>
      <c r="GK415" s="223">
        <f t="shared" ca="1" si="783"/>
        <v>-1.6629169591010336E-5</v>
      </c>
      <c r="GL415" s="223">
        <f t="shared" ca="1" si="784"/>
        <v>2.900025180278419E-4</v>
      </c>
      <c r="GM415" s="223">
        <f t="shared" ca="1" si="785"/>
        <v>1.5755889759662102E-4</v>
      </c>
      <c r="GN415" s="223">
        <f t="shared" ca="1" si="786"/>
        <v>-2.1343513946106725E-4</v>
      </c>
      <c r="GO415" s="223">
        <f t="shared" ca="1" si="787"/>
        <v>-2.6127991476447885E-4</v>
      </c>
      <c r="GP415" s="223">
        <f t="shared" ca="1" si="788"/>
        <v>8.6463458071900807E-5</v>
      </c>
      <c r="GQ415" s="223">
        <f t="shared" ca="1" si="789"/>
        <v>3.0329772795921684E-4</v>
      </c>
      <c r="GR415" s="223">
        <f t="shared" ca="1" si="790"/>
        <v>6.0927214935664218E-5</v>
      </c>
      <c r="GS415" s="223">
        <f t="shared" ca="1" si="791"/>
        <v>-2.7368951666707146E-4</v>
      </c>
      <c r="GT415" s="223">
        <f t="shared" ca="1" si="792"/>
        <v>-1.9392947093047042E-4</v>
      </c>
      <c r="GU415" s="223">
        <f t="shared" ca="1" si="793"/>
        <v>1.7944748119660947E-4</v>
      </c>
      <c r="GV415" s="223">
        <f t="shared" ca="1" si="794"/>
        <v>2.8113383345915085E-4</v>
      </c>
      <c r="GW415" s="223">
        <f t="shared" ca="1" si="795"/>
        <v>-4.2827582335010537E-5</v>
      </c>
      <c r="GX415" s="223">
        <f t="shared" ca="1" si="796"/>
        <v>-3.0194634078031655E-4</v>
      </c>
      <c r="GY415" s="223">
        <f t="shared" ca="1" si="797"/>
        <v>-1.0390637007285816E-4</v>
      </c>
      <c r="GZ415" s="223">
        <f t="shared" ca="1" si="798"/>
        <v>2.5145196379351958E-4</v>
      </c>
      <c r="HA415" s="223">
        <f t="shared" ca="1" si="799"/>
        <v>2.2610205687200477E-4</v>
      </c>
      <c r="HB415" s="223">
        <f t="shared" ca="1" si="800"/>
        <v>-1.4157532688301259E-4</v>
      </c>
      <c r="HC415" s="223">
        <f t="shared" ca="1" si="801"/>
        <v>-2.9490205366380109E-4</v>
      </c>
      <c r="HD415" s="223">
        <f t="shared" ca="1" si="802"/>
        <v>-1.7353812231337318E-6</v>
      </c>
      <c r="HE415" s="223">
        <f t="shared" ca="1" si="803"/>
        <v>2.9405872718020552E-4</v>
      </c>
      <c r="HF415" s="223">
        <f t="shared" ca="1" si="804"/>
        <v>1.4463626608787758E-4</v>
      </c>
      <c r="HG415" s="223">
        <f t="shared" ca="1" si="805"/>
        <v>-2.2377123527106708E-4</v>
      </c>
      <c r="HH415" s="223">
        <f t="shared" ca="1" si="806"/>
        <v>-2.5338021609455776E-4</v>
      </c>
      <c r="HI415" s="223">
        <f t="shared" ca="1" si="807"/>
        <v>1.0063849428989867E-4</v>
      </c>
      <c r="HJ415" s="223">
        <f t="shared" ca="1" si="808"/>
        <v>3.0228653499006459E-4</v>
      </c>
      <c r="HK415" s="223">
        <f t="shared" ca="1" si="809"/>
        <v>4.6260779018543312E-5</v>
      </c>
      <c r="HL415" s="223">
        <f t="shared" ca="1" si="810"/>
        <v>-2.7980563017328275E-4</v>
      </c>
      <c r="HM415" s="223">
        <f t="shared" ca="1" si="811"/>
        <v>-1.8223522373344555E-4</v>
      </c>
      <c r="HN415" s="223">
        <f t="shared" ca="1" si="812"/>
        <v>1.9124653527835349E-4</v>
      </c>
      <c r="HO415" s="223">
        <f t="shared" ca="1" si="813"/>
        <v>2.7517345882906706E-4</v>
      </c>
      <c r="HP415" s="223">
        <f t="shared" ca="1" si="814"/>
        <v>-5.7523142216571837E-5</v>
      </c>
      <c r="HQ415" s="223">
        <f t="shared" ca="1" si="815"/>
        <v>-3.0312742571783472E-4</v>
      </c>
      <c r="HR415" s="223">
        <f t="shared" ca="1" si="816"/>
        <v>-8.9784770652495262E-5</v>
      </c>
      <c r="HS415" s="223">
        <f t="shared" ca="1" si="817"/>
        <v>2.5949558626640103E-4</v>
      </c>
      <c r="HT415" s="223">
        <f t="shared" ca="1" si="818"/>
        <v>2.158893391227228E-4</v>
      </c>
      <c r="HU415" s="223">
        <f t="shared" ca="1" si="819"/>
        <v>-1.5458192534792802E-4</v>
      </c>
      <c r="HV415" s="223">
        <f t="shared" ca="1" si="820"/>
        <v>-2.9101002718438855E-4</v>
      </c>
      <c r="HW415" s="223">
        <f t="shared" ca="1" si="821"/>
        <v>1.3162587830110834E-5</v>
      </c>
      <c r="HX415" s="223">
        <f t="shared" ca="1" si="822"/>
        <v>2.9740652310228935E-4</v>
      </c>
      <c r="HY415" s="223">
        <f t="shared" ca="1" si="823"/>
        <v>1.3136519314548776E-4</v>
      </c>
      <c r="HZ415" s="223">
        <f t="shared" ca="1" si="824"/>
        <v>-2.335682465752534E-4</v>
      </c>
      <c r="IA415" s="223">
        <f t="shared" ca="1" si="825"/>
        <v>-2.448701022905789E-4</v>
      </c>
      <c r="IB415" s="223">
        <f t="shared" ca="1" si="826"/>
        <v>1.145710835602611E-4</v>
      </c>
      <c r="IC415" s="223">
        <f t="shared" ca="1" si="827"/>
        <v>3.0054710728094782E-4</v>
      </c>
      <c r="ID415" s="223">
        <f t="shared" ca="1" si="828"/>
        <v>3.148289683280101E-5</v>
      </c>
      <c r="IE415" s="223">
        <f t="shared" ca="1" si="829"/>
        <v>-1.2221589059634828E-4</v>
      </c>
      <c r="IF415" s="223">
        <f t="shared" ca="1" si="830"/>
        <v>-1.7010195592052633E-4</v>
      </c>
      <c r="IG415" s="223">
        <f t="shared" ca="1" si="831"/>
        <v>2.0258485970539385E-4</v>
      </c>
      <c r="IH415" s="223">
        <f t="shared" ca="1" si="832"/>
        <v>2.6855016723431553E-4</v>
      </c>
      <c r="II415" s="223">
        <f t="shared" ca="1" si="833"/>
        <v>-7.2080123810101197E-5</v>
      </c>
      <c r="IJ415" s="223">
        <f t="shared" ca="1" si="834"/>
        <v>-3.0357825013597182E-4</v>
      </c>
      <c r="IK415" s="223">
        <f t="shared" ca="1" si="835"/>
        <v>-7.5446871855413395E-5</v>
      </c>
      <c r="IL415" s="223">
        <f t="shared" ca="1" si="836"/>
        <v>2.6691406114283769E-4</v>
      </c>
      <c r="IM415" s="223">
        <f t="shared" ca="1" si="837"/>
        <v>2.0515652504580979E-4</v>
      </c>
      <c r="IN415" s="223">
        <f t="shared" ca="1" si="838"/>
        <v>-1.6721612241491797E-4</v>
      </c>
      <c r="IO415" s="223">
        <f t="shared" ca="1" si="839"/>
        <v>-2.8641693206001663E-4</v>
      </c>
      <c r="IP415" s="223">
        <f t="shared" ca="1" si="840"/>
        <v>2.8028847056348928E-5</v>
      </c>
      <c r="IQ415" s="223">
        <f t="shared" ca="1" si="841"/>
        <v>3.0003784066048221E-4</v>
      </c>
      <c r="IR415" s="223">
        <f t="shared" ca="1" si="842"/>
        <v>1.1777764994657836E-4</v>
      </c>
      <c r="IS415" s="223">
        <f t="shared" ca="1" si="843"/>
        <v>-2.4280257151527773E-4</v>
      </c>
      <c r="IT415" s="223">
        <f t="shared" ca="1" si="844"/>
        <v>-2.357700749620942E-4</v>
      </c>
      <c r="IU415" s="223">
        <f t="shared" ca="1" si="845"/>
        <v>1.2822766105508512E-4</v>
      </c>
      <c r="IV415" s="223">
        <f t="shared" ca="1" si="846"/>
        <v>2.9808363526557353E-4</v>
      </c>
      <c r="IW415" s="223">
        <f t="shared" ca="1" si="847"/>
        <v>1.6629169591012409E-5</v>
      </c>
      <c r="IX415" s="223">
        <f t="shared" ca="1" si="848"/>
        <v>-2.9000251802784131E-4</v>
      </c>
      <c r="IY415" s="223">
        <f t="shared" ca="1" si="849"/>
        <v>-1.5755889759662281E-4</v>
      </c>
      <c r="IZ415" s="223">
        <f t="shared" ca="1" si="850"/>
        <v>2.1343513946106576E-4</v>
      </c>
      <c r="JA415" s="223">
        <f t="shared" ca="1" si="851"/>
        <v>2.6127991476447988E-4</v>
      </c>
      <c r="JB415" s="223">
        <f t="shared" ca="1" si="852"/>
        <v>-8.6463458071898814E-5</v>
      </c>
    </row>
    <row r="416" spans="2:262">
      <c r="B416" s="230">
        <v>55</v>
      </c>
      <c r="C416" s="229">
        <f t="shared" si="853"/>
        <v>1.0742187500000005E-3</v>
      </c>
      <c r="D416" s="226">
        <f t="shared" ca="1" si="597"/>
        <v>24.287201419024939</v>
      </c>
      <c r="E416" s="225">
        <f ca="1">BI361</f>
        <v>0.28720141902494001</v>
      </c>
      <c r="F416" s="224">
        <v>55</v>
      </c>
      <c r="G416" s="223">
        <f t="shared" ca="1" si="854"/>
        <v>-1.3614652267514783E-3</v>
      </c>
      <c r="H416" s="223">
        <f t="shared" ca="1" si="598"/>
        <v>-1.5916225034924163E-4</v>
      </c>
      <c r="I416" s="223">
        <f t="shared" ca="1" si="599"/>
        <v>1.2917199338761244E-3</v>
      </c>
      <c r="J416" s="223">
        <f t="shared" ca="1" si="600"/>
        <v>7.2519712924445879E-4</v>
      </c>
      <c r="K416" s="223">
        <f t="shared" ca="1" si="601"/>
        <v>-9.7393675312479864E-4</v>
      </c>
      <c r="L416" s="223">
        <f t="shared" ca="1" si="602"/>
        <v>-1.1519786301324557E-3</v>
      </c>
      <c r="M416" s="223">
        <f t="shared" ca="1" si="603"/>
        <v>4.6913686013233302E-4</v>
      </c>
      <c r="N416" s="223">
        <f t="shared" ca="1" si="604"/>
        <v>1.3575555658490441E-3</v>
      </c>
      <c r="O416" s="223">
        <f t="shared" ca="1" si="605"/>
        <v>1.257473559864409E-4</v>
      </c>
      <c r="P416" s="223">
        <f t="shared" ca="1" si="606"/>
        <v>-1.3024527625628908E-3</v>
      </c>
      <c r="Q416" s="223">
        <f t="shared" ca="1" si="607"/>
        <v>-6.9648538703298243E-4</v>
      </c>
      <c r="R416" s="223">
        <f t="shared" ca="1" si="608"/>
        <v>9.9725113846276447E-4</v>
      </c>
      <c r="S416" s="223">
        <f t="shared" ca="1" si="609"/>
        <v>1.1334833094030646E-3</v>
      </c>
      <c r="T416" s="223">
        <f t="shared" ca="1" si="610"/>
        <v>-5.0055594088811532E-4</v>
      </c>
      <c r="U416" s="223">
        <f t="shared" ca="1" si="611"/>
        <v>-1.3528281642360145E-3</v>
      </c>
      <c r="V416" s="223">
        <f t="shared" ca="1" si="612"/>
        <v>-9.2256716118389826E-5</v>
      </c>
      <c r="W416" s="223">
        <f t="shared" ca="1" si="613"/>
        <v>1.3124010424073354E-3</v>
      </c>
      <c r="X416" s="223">
        <f t="shared" ca="1" si="614"/>
        <v>6.6735410806762212E-4</v>
      </c>
      <c r="Y416" s="223">
        <f t="shared" ca="1" si="615"/>
        <v>-1.0199648170045399E-3</v>
      </c>
      <c r="Z416" s="223">
        <f t="shared" ca="1" si="616"/>
        <v>-1.1143052207117613E-3</v>
      </c>
      <c r="AA416" s="223">
        <f t="shared" ca="1" si="617"/>
        <v>5.3167350546209653E-4</v>
      </c>
      <c r="AB416" s="223">
        <f t="shared" ca="1" si="618"/>
        <v>1.3472858695223527E-3</v>
      </c>
      <c r="AC416" s="223">
        <f t="shared" ca="1" si="619"/>
        <v>5.8710504254252244E-5</v>
      </c>
      <c r="AD416" s="223">
        <f t="shared" ca="1" si="620"/>
        <v>-1.3215587809376705E-3</v>
      </c>
      <c r="AE416" s="223">
        <f t="shared" ca="1" si="621"/>
        <v>-6.3782083994153721E-4</v>
      </c>
      <c r="AF416" s="223">
        <f t="shared" ca="1" si="622"/>
        <v>1.0420641068794958E-3</v>
      </c>
      <c r="AG416" s="223">
        <f t="shared" ca="1" si="623"/>
        <v>1.0944559162220544E-3</v>
      </c>
      <c r="AH416" s="223">
        <f t="shared" ca="1" si="624"/>
        <v>-5.6247080979694481E-4</v>
      </c>
      <c r="AI416" s="223">
        <f t="shared" ca="1" si="625"/>
        <v>-1.3409320201791535E-3</v>
      </c>
      <c r="AJ416" s="223">
        <f t="shared" ca="1" si="626"/>
        <v>-2.5128927377674241E-5</v>
      </c>
      <c r="AK416" s="223">
        <f t="shared" ca="1" si="627"/>
        <v>1.3299204618746328E-3</v>
      </c>
      <c r="AL416" s="223">
        <f t="shared" ca="1" si="628"/>
        <v>6.0790337239113293E-4</v>
      </c>
      <c r="AM416" s="223">
        <f t="shared" ca="1" si="629"/>
        <v>-1.0635356963017513E-3</v>
      </c>
      <c r="AN416" s="223">
        <f t="shared" ca="1" si="630"/>
        <v>-1.0739473524127609E-3</v>
      </c>
      <c r="AO416" s="223">
        <f t="shared" ca="1" si="631"/>
        <v>5.9292930274810519E-4</v>
      </c>
      <c r="AP416" s="223">
        <f t="shared" ca="1" si="632"/>
        <v>1.333770443527677E-3</v>
      </c>
      <c r="AQ416" s="223">
        <f t="shared" ca="1" si="633"/>
        <v>-8.4677862251201228E-6</v>
      </c>
      <c r="AR416" s="223">
        <f t="shared" ca="1" si="634"/>
        <v>-1.3374810484542913E-3</v>
      </c>
      <c r="AS416" s="223">
        <f t="shared" ca="1" si="635"/>
        <v>-5.776197265801716E-4</v>
      </c>
      <c r="AT416" s="223">
        <f t="shared" ca="1" si="636"/>
        <v>1.0843666515887155E-3</v>
      </c>
      <c r="AU416" s="223">
        <f t="shared" ca="1" si="637"/>
        <v>1.052791882875852E-3</v>
      </c>
      <c r="AV416" s="223">
        <f t="shared" ca="1" si="638"/>
        <v>-6.2303063725834484E-4</v>
      </c>
      <c r="AW416" s="223">
        <f t="shared" ca="1" si="639"/>
        <v>-1.3258054534339085E-3</v>
      </c>
      <c r="AX416" s="223">
        <f t="shared" ca="1" si="640"/>
        <v>4.2059399150123379E-5</v>
      </c>
      <c r="AY416" s="223">
        <f t="shared" ca="1" si="641"/>
        <v>1.3442359864619983E-3</v>
      </c>
      <c r="AZ416" s="223">
        <f t="shared" ca="1" si="642"/>
        <v>5.4698814424451129E-4</v>
      </c>
      <c r="BA416" s="223">
        <f t="shared" ca="1" si="643"/>
        <v>-1.1045444249518437E-3</v>
      </c>
      <c r="BB416" s="223">
        <f t="shared" ca="1" si="644"/>
        <v>-1.0310022508751163E-3</v>
      </c>
      <c r="BC416" s="223">
        <f t="shared" ca="1" si="645"/>
        <v>6.5275668140932469E-4</v>
      </c>
      <c r="BD416" s="223">
        <f t="shared" ca="1" si="646"/>
        <v>1.3170418477100483E-3</v>
      </c>
      <c r="BE416" s="223">
        <f t="shared" ca="1" si="647"/>
        <v>-7.562567706579054E-5</v>
      </c>
      <c r="BF416" s="223">
        <f t="shared" ca="1" si="648"/>
        <v>-1.3501812069756838E-3</v>
      </c>
      <c r="BG416" s="223">
        <f t="shared" ca="1" si="649"/>
        <v>-5.1602707670395304E-4</v>
      </c>
      <c r="BH416" s="223">
        <f t="shared" ca="1" si="650"/>
        <v>1.1240568620549628E-3</v>
      </c>
      <c r="BI416" s="223">
        <f t="shared" ca="1" si="651"/>
        <v>1.0085915816701173E-3</v>
      </c>
      <c r="BJ416" s="223">
        <f t="shared" ca="1" si="652"/>
        <v>-6.8208952934355931E-4</v>
      </c>
      <c r="BK416" s="223">
        <f t="shared" ca="1" si="653"/>
        <v>-1.3074849052244963E-3</v>
      </c>
      <c r="BL416" s="223">
        <f t="shared" ca="1" si="654"/>
        <v>1.0914640090140974E-4</v>
      </c>
      <c r="BM416" s="223">
        <f t="shared" ca="1" si="655"/>
        <v>1.3553131288168122E-3</v>
      </c>
      <c r="BN416" s="223">
        <f t="shared" ca="1" si="656"/>
        <v>4.8475517374789266E-4</v>
      </c>
      <c r="BO416" s="223">
        <f t="shared" ca="1" si="657"/>
        <v>-1.1428922093355675E-3</v>
      </c>
      <c r="BP416" s="223">
        <f t="shared" ca="1" si="658"/>
        <v>-9.8557337460998843E-4</v>
      </c>
      <c r="BQ416" s="223">
        <f t="shared" ca="1" si="659"/>
        <v>7.1101151205028791E-4</v>
      </c>
      <c r="BR416" s="223">
        <f t="shared" ca="1" si="660"/>
        <v>1.2971403827220472E-3</v>
      </c>
      <c r="BS416" s="223">
        <f t="shared" ca="1" si="661"/>
        <v>-1.426013790263728E-4</v>
      </c>
      <c r="BT416" s="223">
        <f t="shared" ca="1" si="662"/>
        <v>-1.3596286607075634E-3</v>
      </c>
      <c r="BU416" s="223">
        <f t="shared" ca="1" si="663"/>
        <v>-4.5319127240132988E-4</v>
      </c>
      <c r="BV416" s="223">
        <f t="shared" ca="1" si="664"/>
        <v>1.1610391210847609E-3</v>
      </c>
      <c r="BW416" s="223">
        <f t="shared" ca="1" si="665"/>
        <v>9.6196149500195685E-4</v>
      </c>
      <c r="BX416" s="223">
        <f t="shared" ca="1" si="666"/>
        <v>-7.3950520800859006E-4</v>
      </c>
      <c r="BY416" s="223">
        <f t="shared" ca="1" si="667"/>
        <v>-1.2860145113562493E-3</v>
      </c>
      <c r="BZ416" s="223">
        <f t="shared" ca="1" si="668"/>
        <v>1.7597045941281932E-4</v>
      </c>
      <c r="CA416" s="223">
        <f t="shared" ca="1" si="669"/>
        <v>1.3631252031328952E-3</v>
      </c>
      <c r="CB416" s="223">
        <f t="shared" ca="1" si="670"/>
        <v>4.2135438557818595E-4</v>
      </c>
      <c r="CC416" s="223">
        <f t="shared" ca="1" si="671"/>
        <v>-1.1784866662814619E-3</v>
      </c>
      <c r="CD416" s="223">
        <f t="shared" ca="1" si="672"/>
        <v>-9.3777016575939318E-4</v>
      </c>
      <c r="CE416" s="223">
        <f t="shared" ca="1" si="673"/>
        <v>7.6755345368146883E-4</v>
      </c>
      <c r="CF416" s="223">
        <f t="shared" ca="1" si="674"/>
        <v>1.2741139929359901E-3</v>
      </c>
      <c r="CG416" s="223">
        <f t="shared" ca="1" si="675"/>
        <v>-2.0923354177447491E-4</v>
      </c>
      <c r="CH416" s="223">
        <f t="shared" ca="1" si="676"/>
        <v>-1.3658006499063936E-3</v>
      </c>
      <c r="CI416" s="223">
        <f t="shared" ca="1" si="677"/>
        <v>-3.8926369062862481E-4</v>
      </c>
      <c r="CJ416" s="223">
        <f t="shared" ca="1" si="678"/>
        <v>1.19522433517685E-3</v>
      </c>
      <c r="CK416" s="223">
        <f t="shared" ca="1" si="679"/>
        <v>9.1301395883446122E-4</v>
      </c>
      <c r="CL416" s="223">
        <f t="shared" ca="1" si="680"/>
        <v>-7.9513935385452212E-4</v>
      </c>
      <c r="CM416" s="223">
        <f t="shared" ca="1" si="681"/>
        <v>-1.2614459958885775E-3</v>
      </c>
      <c r="CN416" s="223">
        <f t="shared" ca="1" si="682"/>
        <v>2.4237058967431168E-4</v>
      </c>
      <c r="CO416" s="223">
        <f t="shared" ca="1" si="683"/>
        <v>1.3676533894389645E-3</v>
      </c>
      <c r="CP416" s="223">
        <f t="shared" ca="1" si="684"/>
        <v>3.5693851778733591E-4</v>
      </c>
      <c r="CQ416" s="223">
        <f t="shared" ca="1" si="685"/>
        <v>-1.2112420456250439E-3</v>
      </c>
      <c r="CR416" s="223">
        <f t="shared" ca="1" si="686"/>
        <v>-8.8770778644051856E-4</v>
      </c>
      <c r="CS416" s="223">
        <f t="shared" ca="1" si="687"/>
        <v>8.2224629181298892E-4</v>
      </c>
      <c r="CT416" s="223">
        <f t="shared" ca="1" si="688"/>
        <v>1.2480181509417455E-3</v>
      </c>
      <c r="CU416" s="223">
        <f t="shared" ca="1" si="689"/>
        <v>-2.7536164259374862E-4</v>
      </c>
      <c r="CV416" s="223">
        <f t="shared" ca="1" si="690"/>
        <v>-1.3686823057095915E-3</v>
      </c>
      <c r="CW416" s="223">
        <f t="shared" ca="1" si="691"/>
        <v>-3.2439833852972291E-4</v>
      </c>
      <c r="CX416" s="223">
        <f t="shared" ca="1" si="692"/>
        <v>1.2265301491562195E-3</v>
      </c>
      <c r="CY416" s="223">
        <f t="shared" ca="1" si="693"/>
        <v>8.618668920695559E-4</v>
      </c>
      <c r="CZ416" s="223">
        <f t="shared" ca="1" si="694"/>
        <v>-8.4885793935105219E-4</v>
      </c>
      <c r="DA416" s="223">
        <f t="shared" ca="1" si="695"/>
        <v>-1.2338385465271906E-3</v>
      </c>
      <c r="DB416" s="223">
        <f t="shared" ca="1" si="696"/>
        <v>3.0818682795614115E-4</v>
      </c>
      <c r="DC416" s="223">
        <f t="shared" ca="1" si="697"/>
        <v>1.3688867789375871E-3</v>
      </c>
      <c r="DD416" s="223">
        <f t="shared" ca="1" si="698"/>
        <v>2.9166275384299577E-4</v>
      </c>
      <c r="DE416" s="223">
        <f t="shared" ca="1" si="699"/>
        <v>-1.2410794367884422E-3</v>
      </c>
      <c r="DF416" s="223">
        <f t="shared" ca="1" si="700"/>
        <v>-8.3550684131007409E-4</v>
      </c>
      <c r="DG416" s="223">
        <f t="shared" ca="1" si="701"/>
        <v>8.7495826660726264E-4</v>
      </c>
      <c r="DH416" s="223">
        <f t="shared" ca="1" si="702"/>
        <v>1.2189157239083941E-3</v>
      </c>
      <c r="DI416" s="223">
        <f t="shared" ca="1" si="703"/>
        <v>-3.4082637309718273E-4</v>
      </c>
      <c r="DJ416" s="223">
        <f t="shared" ca="1" si="704"/>
        <v>-1.3682666859559239E-3</v>
      </c>
      <c r="DK416" s="223">
        <f t="shared" ca="1" si="705"/>
        <v>-2.5875148241936443E-4</v>
      </c>
      <c r="DL416" s="223">
        <f t="shared" ca="1" si="706"/>
        <v>1.2548811445749096E-3</v>
      </c>
      <c r="DM416" s="223">
        <f t="shared" ca="1" si="707"/>
        <v>8.0864351247103127E-4</v>
      </c>
      <c r="DN416" s="223">
        <f t="shared" ca="1" si="708"/>
        <v>-9.0053155172049588E-4</v>
      </c>
      <c r="DO416" s="223">
        <f t="shared" ca="1" si="709"/>
        <v>-1.203258672035727E-3</v>
      </c>
      <c r="DP416" s="223">
        <f t="shared" ca="1" si="710"/>
        <v>3.7326061717542723E-4</v>
      </c>
      <c r="DQ416" s="223">
        <f t="shared" ca="1" si="711"/>
        <v>1.3668224002854285E-3</v>
      </c>
      <c r="DR416" s="223">
        <f t="shared" ca="1" si="712"/>
        <v>2.2568434877802656E-4</v>
      </c>
      <c r="DS416" s="223">
        <f t="shared" ca="1" si="713"/>
        <v>-1.2679269588828977E-3</v>
      </c>
      <c r="DT416" s="223">
        <f t="shared" ca="1" si="714"/>
        <v>-7.8129308701717294E-4</v>
      </c>
      <c r="DU416" s="223">
        <f t="shared" ca="1" si="715"/>
        <v>9.2556239029998688E-4</v>
      </c>
      <c r="DV416" s="223">
        <f t="shared" ca="1" si="716"/>
        <v>1.1868768221317473E-3</v>
      </c>
      <c r="DW416" s="223">
        <f t="shared" ca="1" si="717"/>
        <v>-4.0547002301496136E-4</v>
      </c>
      <c r="DX416" s="223">
        <f t="shared" ca="1" si="718"/>
        <v>-1.3645547919097808E-3</v>
      </c>
      <c r="DY416" s="223">
        <f t="shared" ca="1" si="719"/>
        <v>-1.9248127132390452E-4</v>
      </c>
      <c r="DZ416" s="223">
        <f t="shared" ca="1" si="720"/>
        <v>1.280209021401712E-3</v>
      </c>
      <c r="EA416" s="223">
        <f t="shared" ca="1" si="721"/>
        <v>7.5347203982215776E-4</v>
      </c>
      <c r="EB416" s="223">
        <f t="shared" ca="1" si="722"/>
        <v>-9.5003570470459677E-4</v>
      </c>
      <c r="EC416" s="223">
        <f t="shared" ca="1" si="723"/>
        <v>-1.1697800420103178E-3</v>
      </c>
      <c r="ED416" s="223">
        <f t="shared" ca="1" si="724"/>
        <v>4.3743518887416909E-4</v>
      </c>
      <c r="EE416" s="223">
        <f t="shared" ca="1" si="725"/>
        <v>1.3614652267514757E-3</v>
      </c>
      <c r="EF416" s="223">
        <f t="shared" ca="1" si="726"/>
        <v>1.5916225034923691E-4</v>
      </c>
      <c r="EG416" s="223">
        <f t="shared" ca="1" si="727"/>
        <v>-1.2917199338761324E-3</v>
      </c>
      <c r="EH416" s="223">
        <f t="shared" ca="1" si="728"/>
        <v>-7.2519712924445543E-4</v>
      </c>
      <c r="EI416" s="223">
        <f t="shared" ca="1" si="729"/>
        <v>9.7393675312481523E-4</v>
      </c>
      <c r="EJ416" s="223">
        <f t="shared" ca="1" si="730"/>
        <v>1.1519786301324541E-3</v>
      </c>
      <c r="EK416" s="223">
        <f t="shared" ca="1" si="731"/>
        <v>-4.69136860132354E-4</v>
      </c>
      <c r="EL416" s="223">
        <f t="shared" ca="1" si="732"/>
        <v>-1.3575555658490437E-3</v>
      </c>
      <c r="EM416" s="223">
        <f t="shared" ca="1" si="733"/>
        <v>-1.2574735598641857E-4</v>
      </c>
      <c r="EN416" s="223">
        <f t="shared" ca="1" si="734"/>
        <v>1.3024527625628917E-3</v>
      </c>
      <c r="EO416" s="223">
        <f t="shared" ca="1" si="735"/>
        <v>6.9648538703296313E-4</v>
      </c>
      <c r="EP416" s="223">
        <f t="shared" ca="1" si="736"/>
        <v>-9.9725113846276491E-4</v>
      </c>
      <c r="EQ416" s="223">
        <f t="shared" ca="1" si="737"/>
        <v>-1.1334833094030533E-3</v>
      </c>
      <c r="ER416" s="223">
        <f t="shared" ca="1" si="738"/>
        <v>5.0055594088811576E-4</v>
      </c>
      <c r="ES416" s="223">
        <f t="shared" ca="1" si="739"/>
        <v>1.3528281642360114E-3</v>
      </c>
      <c r="ET416" s="223">
        <f t="shared" ca="1" si="740"/>
        <v>9.2256716118389339E-5</v>
      </c>
      <c r="EU416" s="223">
        <f t="shared" ca="1" si="741"/>
        <v>-1.312401042407341E-3</v>
      </c>
      <c r="EV416" s="223">
        <f t="shared" ca="1" si="742"/>
        <v>-6.6735410806762169E-4</v>
      </c>
      <c r="EW416" s="223">
        <f t="shared" ca="1" si="743"/>
        <v>1.0199648170045531E-3</v>
      </c>
      <c r="EX416" s="223">
        <f t="shared" ca="1" si="744"/>
        <v>1.114305220711761E-3</v>
      </c>
      <c r="EY416" s="223">
        <f t="shared" ca="1" si="745"/>
        <v>-5.3167350546211496E-4</v>
      </c>
      <c r="EZ416" s="223">
        <f t="shared" ca="1" si="746"/>
        <v>-1.3472858695223527E-3</v>
      </c>
      <c r="FA416" s="223">
        <f t="shared" ca="1" si="747"/>
        <v>-5.8710504254232295E-5</v>
      </c>
      <c r="FB416" s="223">
        <f t="shared" ca="1" si="748"/>
        <v>1.3215587809376694E-3</v>
      </c>
      <c r="FC416" s="223">
        <f t="shared" ca="1" si="749"/>
        <v>6.3782083994152366E-4</v>
      </c>
      <c r="FD416" s="223">
        <f t="shared" ca="1" si="750"/>
        <v>-1.0420641068794928E-3</v>
      </c>
      <c r="FE416" s="223">
        <f t="shared" ca="1" si="751"/>
        <v>-1.0944559162220453E-3</v>
      </c>
      <c r="FF416" s="223">
        <f t="shared" ca="1" si="752"/>
        <v>5.624708097969409E-4</v>
      </c>
      <c r="FG416" s="223">
        <f t="shared" ca="1" si="753"/>
        <v>1.3409320201791504E-3</v>
      </c>
      <c r="FH416" s="223">
        <f t="shared" ca="1" si="754"/>
        <v>2.5128927377678632E-5</v>
      </c>
      <c r="FI416" s="223">
        <f t="shared" ca="1" si="755"/>
        <v>-1.3299204618746363E-3</v>
      </c>
      <c r="FJ416" s="223">
        <f t="shared" ca="1" si="756"/>
        <v>-6.0790337239113694E-4</v>
      </c>
      <c r="FK416" s="223">
        <f t="shared" ca="1" si="757"/>
        <v>1.0635356963017606E-3</v>
      </c>
      <c r="FL416" s="223">
        <f t="shared" ca="1" si="758"/>
        <v>1.0739473524127637E-3</v>
      </c>
      <c r="FM416" s="223">
        <f t="shared" ca="1" si="759"/>
        <v>-5.9292930274811885E-4</v>
      </c>
      <c r="FN416" s="223">
        <f t="shared" ca="1" si="760"/>
        <v>-1.3337704435276779E-3</v>
      </c>
      <c r="FO416" s="223">
        <f t="shared" ca="1" si="761"/>
        <v>8.4677862251351932E-6</v>
      </c>
      <c r="FP416" s="223">
        <f t="shared" ca="1" si="762"/>
        <v>1.3374810484542902E-3</v>
      </c>
      <c r="FQ416" s="223">
        <f t="shared" ca="1" si="763"/>
        <v>5.7761972658015794E-4</v>
      </c>
      <c r="FR416" s="223">
        <f t="shared" ca="1" si="764"/>
        <v>-1.0843666515887129E-3</v>
      </c>
      <c r="FS416" s="223">
        <f t="shared" ca="1" si="765"/>
        <v>-1.0527918828758423E-3</v>
      </c>
      <c r="FT416" s="223">
        <f t="shared" ca="1" si="766"/>
        <v>6.2303063725834093E-4</v>
      </c>
      <c r="FU416" s="223">
        <f t="shared" ca="1" si="767"/>
        <v>1.325805453433905E-3</v>
      </c>
      <c r="FV416" s="223">
        <f t="shared" ca="1" si="768"/>
        <v>-4.2059399150119043E-5</v>
      </c>
      <c r="FW416" s="223">
        <f t="shared" ca="1" si="769"/>
        <v>-1.3442359864620013E-3</v>
      </c>
      <c r="FX416" s="223">
        <f t="shared" ca="1" si="770"/>
        <v>-5.469881442445153E-4</v>
      </c>
      <c r="FY416" s="223">
        <f t="shared" ca="1" si="771"/>
        <v>1.1045444249518526E-3</v>
      </c>
      <c r="FZ416" s="223">
        <f t="shared" ca="1" si="772"/>
        <v>1.0310022508751256E-3</v>
      </c>
      <c r="GA416" s="223">
        <f t="shared" ca="1" si="773"/>
        <v>-6.5275668140932946E-4</v>
      </c>
      <c r="GB416" s="223">
        <f t="shared" ca="1" si="774"/>
        <v>-1.317041847710052E-3</v>
      </c>
      <c r="GC416" s="223">
        <f t="shared" ca="1" si="775"/>
        <v>7.5625677065795907E-5</v>
      </c>
      <c r="GD416" s="223">
        <f t="shared" ca="1" si="776"/>
        <v>1.3501812069756812E-3</v>
      </c>
      <c r="GE416" s="223">
        <f t="shared" ca="1" si="777"/>
        <v>5.1602707670394816E-4</v>
      </c>
      <c r="GF416" s="223">
        <f t="shared" ca="1" si="778"/>
        <v>-1.1240568620549548E-3</v>
      </c>
      <c r="GG416" s="223">
        <f t="shared" ca="1" si="779"/>
        <v>-1.0085915816701136E-3</v>
      </c>
      <c r="GH416" s="223">
        <f t="shared" ca="1" si="780"/>
        <v>6.8208952934354717E-4</v>
      </c>
      <c r="GI416" s="223">
        <f t="shared" ca="1" si="781"/>
        <v>1.3074849052244948E-3</v>
      </c>
      <c r="GJ416" s="223">
        <f t="shared" ca="1" si="782"/>
        <v>-1.091464009013957E-4</v>
      </c>
      <c r="GK416" s="223">
        <f t="shared" ca="1" si="783"/>
        <v>-1.3553131288168128E-3</v>
      </c>
      <c r="GL416" s="223">
        <f t="shared" ca="1" si="784"/>
        <v>-4.8475517374790584E-4</v>
      </c>
      <c r="GM416" s="223">
        <f t="shared" ca="1" si="785"/>
        <v>1.1428922093355705E-3</v>
      </c>
      <c r="GN416" s="223">
        <f t="shared" ca="1" si="786"/>
        <v>9.8557337460999841E-4</v>
      </c>
      <c r="GO416" s="223">
        <f t="shared" ca="1" si="787"/>
        <v>-7.1101151205029247E-4</v>
      </c>
      <c r="GP416" s="223">
        <f t="shared" ca="1" si="788"/>
        <v>-1.2971403827220392E-3</v>
      </c>
      <c r="GQ416" s="223">
        <f t="shared" ca="1" si="789"/>
        <v>1.4260137902641682E-4</v>
      </c>
      <c r="GR416" s="223">
        <f t="shared" ca="1" si="790"/>
        <v>1.3596286607075619E-3</v>
      </c>
      <c r="GS416" s="223">
        <f t="shared" ca="1" si="791"/>
        <v>4.5319127240132489E-4</v>
      </c>
      <c r="GT416" s="223">
        <f t="shared" ca="1" si="792"/>
        <v>-1.1610391210847741E-3</v>
      </c>
      <c r="GU416" s="223">
        <f t="shared" ca="1" si="793"/>
        <v>-9.619614950019253E-4</v>
      </c>
      <c r="GV416" s="223">
        <f t="shared" ca="1" si="794"/>
        <v>7.3950520800857825E-4</v>
      </c>
      <c r="GW416" s="223">
        <f t="shared" ca="1" si="795"/>
        <v>1.2860145113562475E-3</v>
      </c>
      <c r="GX416" s="223">
        <f t="shared" ca="1" si="796"/>
        <v>-1.7597045941284399E-4</v>
      </c>
      <c r="GY416" s="223">
        <f t="shared" ca="1" si="797"/>
        <v>-1.3631252031328991E-3</v>
      </c>
      <c r="GZ416" s="223">
        <f t="shared" ca="1" si="798"/>
        <v>-4.2135438557819923E-4</v>
      </c>
      <c r="HA416" s="223">
        <f t="shared" ca="1" si="799"/>
        <v>1.1784866662814648E-3</v>
      </c>
      <c r="HB416" s="223">
        <f t="shared" ca="1" si="800"/>
        <v>9.3777016575937507E-4</v>
      </c>
      <c r="HC416" s="223">
        <f t="shared" ca="1" si="801"/>
        <v>-7.6755345368150559E-4</v>
      </c>
      <c r="HD416" s="223">
        <f t="shared" ca="1" si="802"/>
        <v>-1.2741139929359955E-3</v>
      </c>
      <c r="HE416" s="223">
        <f t="shared" ca="1" si="803"/>
        <v>2.0923354177448025E-4</v>
      </c>
      <c r="HF416" s="223">
        <f t="shared" ca="1" si="804"/>
        <v>1.3658006499063953E-3</v>
      </c>
      <c r="HG416" s="223">
        <f t="shared" ca="1" si="805"/>
        <v>3.8926369062858236E-4</v>
      </c>
      <c r="HH416" s="223">
        <f t="shared" ca="1" si="806"/>
        <v>-1.195224335176843E-3</v>
      </c>
      <c r="HI416" s="223">
        <f t="shared" ca="1" si="807"/>
        <v>-9.1301395883445732E-4</v>
      </c>
      <c r="HJ416" s="223">
        <f t="shared" ca="1" si="808"/>
        <v>7.9513935385454228E-4</v>
      </c>
      <c r="HK416" s="223">
        <f t="shared" ca="1" si="809"/>
        <v>1.2614459958885603E-3</v>
      </c>
      <c r="HL416" s="223">
        <f t="shared" ca="1" si="810"/>
        <v>-2.4237058967429775E-4</v>
      </c>
      <c r="HM416" s="223">
        <f t="shared" ca="1" si="811"/>
        <v>-1.3676533894389647E-3</v>
      </c>
      <c r="HN416" s="223">
        <f t="shared" ca="1" si="812"/>
        <v>-3.56938517787312E-4</v>
      </c>
      <c r="HO416" s="223">
        <f t="shared" ca="1" si="813"/>
        <v>1.2112420456250645E-3</v>
      </c>
      <c r="HP416" s="223">
        <f t="shared" ca="1" si="814"/>
        <v>8.8770778644052908E-4</v>
      </c>
      <c r="HQ416" s="223">
        <f t="shared" ca="1" si="815"/>
        <v>-8.2224629181299326E-4</v>
      </c>
      <c r="HR416" s="223">
        <f t="shared" ca="1" si="816"/>
        <v>-1.2480181509417353E-3</v>
      </c>
      <c r="HS416" s="223">
        <f t="shared" ca="1" si="817"/>
        <v>2.7536164259379204E-4</v>
      </c>
      <c r="HT416" s="223">
        <f t="shared" ca="1" si="818"/>
        <v>1.3686823057095915E-3</v>
      </c>
      <c r="HU416" s="223">
        <f t="shared" ca="1" si="819"/>
        <v>3.2439833852971776E-4</v>
      </c>
      <c r="HV416" s="223">
        <f t="shared" ca="1" si="820"/>
        <v>-1.2265301491562219E-3</v>
      </c>
      <c r="HW416" s="223">
        <f t="shared" ca="1" si="821"/>
        <v>-8.6186689206952164E-4</v>
      </c>
      <c r="HX416" s="223">
        <f t="shared" ca="1" si="822"/>
        <v>8.4885793935102595E-4</v>
      </c>
      <c r="HY416" s="223">
        <f t="shared" ca="1" si="823"/>
        <v>1.2338385465271884E-3</v>
      </c>
      <c r="HZ416" s="223">
        <f t="shared" ca="1" si="824"/>
        <v>-3.0818682795614636E-4</v>
      </c>
      <c r="IA416" s="223">
        <f t="shared" ca="1" si="825"/>
        <v>-1.3688867789375869E-3</v>
      </c>
      <c r="IB416" s="223">
        <f t="shared" ca="1" si="826"/>
        <v>-2.9166275384302857E-4</v>
      </c>
      <c r="IC416" s="223">
        <f t="shared" ca="1" si="827"/>
        <v>1.2410794367884446E-3</v>
      </c>
      <c r="ID416" s="223">
        <f t="shared" ca="1" si="828"/>
        <v>8.3550684131007008E-4</v>
      </c>
      <c r="IE416" s="223">
        <f t="shared" ca="1" si="829"/>
        <v>2.8584313623922946E-4</v>
      </c>
      <c r="IF416" s="223">
        <f t="shared" ca="1" si="830"/>
        <v>-1.218915723908409E-3</v>
      </c>
      <c r="IG416" s="223">
        <f t="shared" ca="1" si="831"/>
        <v>3.4082637309718798E-4</v>
      </c>
      <c r="IH416" s="223">
        <f t="shared" ca="1" si="832"/>
        <v>1.3682666859559235E-3</v>
      </c>
      <c r="II416" s="223">
        <f t="shared" ca="1" si="833"/>
        <v>2.587514824193209E-4</v>
      </c>
      <c r="IJ416" s="223">
        <f t="shared" ca="1" si="834"/>
        <v>-1.2548811445748961E-3</v>
      </c>
      <c r="IK416" s="223">
        <f t="shared" ca="1" si="835"/>
        <v>-8.0864351247102693E-4</v>
      </c>
      <c r="IL416" s="223">
        <f t="shared" ca="1" si="836"/>
        <v>9.0053155172049979E-4</v>
      </c>
      <c r="IM416" s="223">
        <f t="shared" ca="1" si="837"/>
        <v>1.203258672035706E-3</v>
      </c>
      <c r="IN416" s="223">
        <f t="shared" ca="1" si="838"/>
        <v>-3.7326061717539492E-4</v>
      </c>
      <c r="IO416" s="223">
        <f t="shared" ca="1" si="839"/>
        <v>-1.3668224002854282E-3</v>
      </c>
      <c r="IP416" s="223">
        <f t="shared" ca="1" si="840"/>
        <v>-2.2568434877802131E-4</v>
      </c>
      <c r="IQ416" s="223">
        <f t="shared" ca="1" si="841"/>
        <v>1.2679269588829144E-3</v>
      </c>
      <c r="IR416" s="223">
        <f t="shared" ca="1" si="842"/>
        <v>7.8129308701720037E-4</v>
      </c>
      <c r="IS416" s="223">
        <f t="shared" ca="1" si="843"/>
        <v>-9.2556239029999089E-4</v>
      </c>
      <c r="IT416" s="223">
        <f t="shared" ca="1" si="844"/>
        <v>-1.1868768221317445E-3</v>
      </c>
      <c r="IU416" s="223">
        <f t="shared" ca="1" si="845"/>
        <v>4.0547002301500359E-4</v>
      </c>
      <c r="IV416" s="223">
        <f t="shared" ca="1" si="846"/>
        <v>1.3645547919097837E-3</v>
      </c>
      <c r="IW416" s="223">
        <f t="shared" ca="1" si="847"/>
        <v>1.9248127132389932E-4</v>
      </c>
      <c r="IX416" s="223">
        <f t="shared" ca="1" si="848"/>
        <v>-1.2802090214017142E-3</v>
      </c>
      <c r="IY416" s="223">
        <f t="shared" ca="1" si="849"/>
        <v>-7.5347203982212079E-4</v>
      </c>
      <c r="IZ416" s="223">
        <f t="shared" ca="1" si="850"/>
        <v>9.5003570470457259E-4</v>
      </c>
      <c r="JA416" s="223">
        <f t="shared" ca="1" si="851"/>
        <v>1.169780042010315E-3</v>
      </c>
      <c r="JB416" s="223">
        <f t="shared" ca="1" si="852"/>
        <v>-4.3743518887417418E-4</v>
      </c>
    </row>
    <row r="417" spans="2:262">
      <c r="B417" s="230">
        <v>56</v>
      </c>
      <c r="C417" s="229">
        <f t="shared" si="853"/>
        <v>1.0937500000000005E-3</v>
      </c>
      <c r="D417" s="226">
        <f t="shared" ca="1" si="597"/>
        <v>24.284332469399754</v>
      </c>
      <c r="E417" s="225">
        <f ca="1">BJ361</f>
        <v>0.28433246939975293</v>
      </c>
      <c r="F417" s="224">
        <v>56</v>
      </c>
      <c r="G417" s="223">
        <f t="shared" ca="1" si="854"/>
        <v>-5.5304892376674473E-4</v>
      </c>
      <c r="H417" s="223">
        <f t="shared" ca="1" si="598"/>
        <v>-6.6148109263495256E-5</v>
      </c>
      <c r="I417" s="223">
        <f t="shared" ca="1" si="599"/>
        <v>5.2723921189279811E-4</v>
      </c>
      <c r="J417" s="223">
        <f t="shared" ca="1" si="600"/>
        <v>2.7186664451888661E-4</v>
      </c>
      <c r="K417" s="223">
        <f t="shared" ca="1" si="601"/>
        <v>-4.2116210944353024E-4</v>
      </c>
      <c r="L417" s="223">
        <f t="shared" ca="1" si="602"/>
        <v>-4.3619594762354686E-4</v>
      </c>
      <c r="M417" s="223">
        <f t="shared" ca="1" si="603"/>
        <v>2.5096689367551389E-4</v>
      </c>
      <c r="N417" s="223">
        <f t="shared" ca="1" si="604"/>
        <v>5.3411837182863406E-4</v>
      </c>
      <c r="O417" s="223">
        <f t="shared" ca="1" si="605"/>
        <v>-4.256424336595786E-5</v>
      </c>
      <c r="P417" s="223">
        <f t="shared" ca="1" si="606"/>
        <v>-5.5072611571790908E-4</v>
      </c>
      <c r="Q417" s="223">
        <f t="shared" ca="1" si="607"/>
        <v>-1.7231842715023922E-4</v>
      </c>
      <c r="R417" s="223">
        <f t="shared" ca="1" si="608"/>
        <v>4.8349080083380335E-4</v>
      </c>
      <c r="S417" s="223">
        <f t="shared" ca="1" si="609"/>
        <v>3.6096717920324427E-4</v>
      </c>
      <c r="T417" s="223">
        <f t="shared" ca="1" si="610"/>
        <v>-3.4264839437777369E-4</v>
      </c>
      <c r="U417" s="223">
        <f t="shared" ca="1" si="611"/>
        <v>-4.9466195039818265E-4</v>
      </c>
      <c r="V417" s="223">
        <f t="shared" ca="1" si="612"/>
        <v>1.4964087599315915E-4</v>
      </c>
      <c r="W417" s="223">
        <f t="shared" ca="1" si="613"/>
        <v>5.5304892376674484E-4</v>
      </c>
      <c r="X417" s="223">
        <f t="shared" ca="1" si="614"/>
        <v>6.6148109263494985E-5</v>
      </c>
      <c r="Y417" s="223">
        <f t="shared" ca="1" si="615"/>
        <v>-5.2723921189279789E-4</v>
      </c>
      <c r="Z417" s="223">
        <f t="shared" ca="1" si="616"/>
        <v>-2.7186664451888743E-4</v>
      </c>
      <c r="AA417" s="223">
        <f t="shared" ca="1" si="617"/>
        <v>4.2116210944353051E-4</v>
      </c>
      <c r="AB417" s="223">
        <f t="shared" ca="1" si="618"/>
        <v>4.3619594762354718E-4</v>
      </c>
      <c r="AC417" s="223">
        <f t="shared" ca="1" si="619"/>
        <v>-2.5096689367551351E-4</v>
      </c>
      <c r="AD417" s="223">
        <f t="shared" ca="1" si="620"/>
        <v>-5.3411837182863384E-4</v>
      </c>
      <c r="AE417" s="223">
        <f t="shared" ca="1" si="621"/>
        <v>4.2564243365955434E-5</v>
      </c>
      <c r="AF417" s="223">
        <f t="shared" ca="1" si="622"/>
        <v>5.5072611571790897E-4</v>
      </c>
      <c r="AG417" s="223">
        <f t="shared" ca="1" si="623"/>
        <v>1.7231842715023871E-4</v>
      </c>
      <c r="AH417" s="223">
        <f t="shared" ca="1" si="624"/>
        <v>-4.8349080083380215E-4</v>
      </c>
      <c r="AI417" s="223">
        <f t="shared" ca="1" si="625"/>
        <v>-3.6096717920324465E-4</v>
      </c>
      <c r="AJ417" s="223">
        <f t="shared" ca="1" si="626"/>
        <v>3.4264839437777488E-4</v>
      </c>
      <c r="AK417" s="223">
        <f t="shared" ca="1" si="627"/>
        <v>4.9466195039818363E-4</v>
      </c>
      <c r="AL417" s="223">
        <f t="shared" ca="1" si="628"/>
        <v>-1.4964087599315869E-4</v>
      </c>
      <c r="AM417" s="223">
        <f t="shared" ca="1" si="629"/>
        <v>-5.5304892376674462E-4</v>
      </c>
      <c r="AN417" s="223">
        <f t="shared" ca="1" si="630"/>
        <v>-6.6148109263497397E-5</v>
      </c>
      <c r="AO417" s="223">
        <f t="shared" ca="1" si="631"/>
        <v>5.2723921189279778E-4</v>
      </c>
      <c r="AP417" s="223">
        <f t="shared" ca="1" si="632"/>
        <v>2.7186664451888613E-4</v>
      </c>
      <c r="AQ417" s="223">
        <f t="shared" ca="1" si="633"/>
        <v>-4.2116210944352899E-4</v>
      </c>
      <c r="AR417" s="223">
        <f t="shared" ca="1" si="634"/>
        <v>-4.361959476235474E-4</v>
      </c>
      <c r="AS417" s="223">
        <f t="shared" ca="1" si="635"/>
        <v>2.5096689367551481E-4</v>
      </c>
      <c r="AT417" s="223">
        <f t="shared" ca="1" si="636"/>
        <v>5.3411837182863449E-4</v>
      </c>
      <c r="AU417" s="223">
        <f t="shared" ca="1" si="637"/>
        <v>-4.2564243365956898E-5</v>
      </c>
      <c r="AV417" s="223">
        <f t="shared" ca="1" si="638"/>
        <v>-5.5072611571790908E-4</v>
      </c>
      <c r="AW417" s="223">
        <f t="shared" ca="1" si="639"/>
        <v>-1.7231842715024107E-4</v>
      </c>
      <c r="AX417" s="223">
        <f t="shared" ca="1" si="640"/>
        <v>4.8349080083380291E-4</v>
      </c>
      <c r="AY417" s="223">
        <f t="shared" ca="1" si="641"/>
        <v>3.6096717920324346E-4</v>
      </c>
      <c r="AZ417" s="223">
        <f t="shared" ca="1" si="642"/>
        <v>-3.4264839437777298E-4</v>
      </c>
      <c r="BA417" s="223">
        <f t="shared" ca="1" si="643"/>
        <v>-4.9466195039818298E-4</v>
      </c>
      <c r="BB417" s="223">
        <f t="shared" ca="1" si="644"/>
        <v>1.4964087599316013E-4</v>
      </c>
      <c r="BC417" s="223">
        <f t="shared" ca="1" si="645"/>
        <v>5.5304892376674452E-4</v>
      </c>
      <c r="BD417" s="223">
        <f t="shared" ca="1" si="646"/>
        <v>6.6148109263499863E-5</v>
      </c>
      <c r="BE417" s="223">
        <f t="shared" ca="1" si="647"/>
        <v>-5.2723921189279702E-4</v>
      </c>
      <c r="BF417" s="223">
        <f t="shared" ca="1" si="648"/>
        <v>-2.7186664451888829E-4</v>
      </c>
      <c r="BG417" s="223">
        <f t="shared" ca="1" si="649"/>
        <v>4.2116210944352991E-4</v>
      </c>
      <c r="BH417" s="223">
        <f t="shared" ca="1" si="650"/>
        <v>4.3619594762354648E-4</v>
      </c>
      <c r="BI417" s="223">
        <f t="shared" ca="1" si="651"/>
        <v>-2.5096689367551611E-4</v>
      </c>
      <c r="BJ417" s="223">
        <f t="shared" ca="1" si="652"/>
        <v>-5.3411837182863514E-4</v>
      </c>
      <c r="BK417" s="223">
        <f t="shared" ca="1" si="653"/>
        <v>4.2564243365954472E-5</v>
      </c>
      <c r="BL417" s="223">
        <f t="shared" ca="1" si="654"/>
        <v>5.5072611571790886E-4</v>
      </c>
      <c r="BM417" s="223">
        <f t="shared" ca="1" si="655"/>
        <v>1.7231842715023966E-4</v>
      </c>
      <c r="BN417" s="223">
        <f t="shared" ca="1" si="656"/>
        <v>-4.8349080083380362E-4</v>
      </c>
      <c r="BO417" s="223">
        <f t="shared" ca="1" si="657"/>
        <v>-3.6096717920324238E-4</v>
      </c>
      <c r="BP417" s="223">
        <f t="shared" ca="1" si="658"/>
        <v>3.4264839437777108E-4</v>
      </c>
      <c r="BQ417" s="223">
        <f t="shared" ca="1" si="659"/>
        <v>4.9466195039818406E-4</v>
      </c>
      <c r="BR417" s="223">
        <f t="shared" ca="1" si="660"/>
        <v>-1.4964087599315777E-4</v>
      </c>
      <c r="BS417" s="223">
        <f t="shared" ca="1" si="661"/>
        <v>-5.5304892376674462E-4</v>
      </c>
      <c r="BT417" s="223">
        <f t="shared" ca="1" si="662"/>
        <v>-6.6148109263494415E-5</v>
      </c>
      <c r="BU417" s="223">
        <f t="shared" ca="1" si="663"/>
        <v>5.2723921189279626E-4</v>
      </c>
      <c r="BV417" s="223">
        <f t="shared" ca="1" si="664"/>
        <v>2.7186664451889041E-4</v>
      </c>
      <c r="BW417" s="223">
        <f t="shared" ca="1" si="665"/>
        <v>-4.2116210944352834E-4</v>
      </c>
      <c r="BX417" s="223">
        <f t="shared" ca="1" si="666"/>
        <v>-4.3619594762354805E-4</v>
      </c>
      <c r="BY417" s="223">
        <f t="shared" ca="1" si="667"/>
        <v>2.5096689367551394E-4</v>
      </c>
      <c r="BZ417" s="223">
        <f t="shared" ca="1" si="668"/>
        <v>5.3411837182863373E-4</v>
      </c>
      <c r="CA417" s="223">
        <f t="shared" ca="1" si="669"/>
        <v>-4.2564243365952032E-5</v>
      </c>
      <c r="CB417" s="223">
        <f t="shared" ca="1" si="670"/>
        <v>-5.5072611571790853E-4</v>
      </c>
      <c r="CC417" s="223">
        <f t="shared" ca="1" si="671"/>
        <v>-1.7231842715024199E-4</v>
      </c>
      <c r="CD417" s="223">
        <f t="shared" ca="1" si="672"/>
        <v>4.8349080083380242E-4</v>
      </c>
      <c r="CE417" s="223">
        <f t="shared" ca="1" si="673"/>
        <v>3.6096717920324422E-4</v>
      </c>
      <c r="CF417" s="223">
        <f t="shared" ca="1" si="674"/>
        <v>-3.4264839437777531E-4</v>
      </c>
      <c r="CG417" s="223">
        <f t="shared" ca="1" si="675"/>
        <v>-4.9466195039818515E-4</v>
      </c>
      <c r="CH417" s="223">
        <f t="shared" ca="1" si="676"/>
        <v>1.4964087599315541E-4</v>
      </c>
      <c r="CI417" s="223">
        <f t="shared" ca="1" si="677"/>
        <v>5.5304892376674495E-4</v>
      </c>
      <c r="CJ417" s="223">
        <f t="shared" ca="1" si="678"/>
        <v>6.6148109263496855E-5</v>
      </c>
      <c r="CK417" s="223">
        <f t="shared" ca="1" si="679"/>
        <v>-5.27239211892798E-4</v>
      </c>
      <c r="CL417" s="223">
        <f t="shared" ca="1" si="680"/>
        <v>-2.7186664451888569E-4</v>
      </c>
      <c r="CM417" s="223">
        <f t="shared" ca="1" si="681"/>
        <v>4.2116210944352677E-4</v>
      </c>
      <c r="CN417" s="223">
        <f t="shared" ca="1" si="682"/>
        <v>4.3619594762354957E-4</v>
      </c>
      <c r="CO417" s="223">
        <f t="shared" ca="1" si="683"/>
        <v>-2.5096689367551178E-4</v>
      </c>
      <c r="CP417" s="223">
        <f t="shared" ca="1" si="684"/>
        <v>-5.3411837182863438E-4</v>
      </c>
      <c r="CQ417" s="223">
        <f t="shared" ca="1" si="685"/>
        <v>4.256424336595744E-5</v>
      </c>
      <c r="CR417" s="223">
        <f t="shared" ca="1" si="686"/>
        <v>5.5072611571790908E-4</v>
      </c>
      <c r="CS417" s="223">
        <f t="shared" ca="1" si="687"/>
        <v>1.7231842715024429E-4</v>
      </c>
      <c r="CT417" s="223">
        <f t="shared" ca="1" si="688"/>
        <v>-4.8349080083380123E-4</v>
      </c>
      <c r="CU417" s="223">
        <f t="shared" ca="1" si="689"/>
        <v>-3.6096717920324606E-4</v>
      </c>
      <c r="CV417" s="223">
        <f t="shared" ca="1" si="690"/>
        <v>3.4264839437777342E-4</v>
      </c>
      <c r="CW417" s="223">
        <f t="shared" ca="1" si="691"/>
        <v>4.9466195039818276E-4</v>
      </c>
      <c r="CX417" s="223">
        <f t="shared" ca="1" si="692"/>
        <v>-1.4964087599316067E-4</v>
      </c>
      <c r="CY417" s="223">
        <f t="shared" ca="1" si="693"/>
        <v>-5.5304892376674452E-4</v>
      </c>
      <c r="CZ417" s="223">
        <f t="shared" ca="1" si="694"/>
        <v>-6.6148109263491488E-5</v>
      </c>
      <c r="DA417" s="223">
        <f t="shared" ca="1" si="695"/>
        <v>5.2723921189279474E-4</v>
      </c>
      <c r="DB417" s="223">
        <f t="shared" ca="1" si="696"/>
        <v>2.7186664451889464E-4</v>
      </c>
      <c r="DC417" s="223">
        <f t="shared" ca="1" si="697"/>
        <v>-4.211621094435252E-4</v>
      </c>
      <c r="DD417" s="223">
        <f t="shared" ca="1" si="698"/>
        <v>-4.3619594762355103E-4</v>
      </c>
      <c r="DE417" s="223">
        <f t="shared" ca="1" si="699"/>
        <v>2.5096689367550961E-4</v>
      </c>
      <c r="DF417" s="223">
        <f t="shared" ca="1" si="700"/>
        <v>5.3411837182863503E-4</v>
      </c>
      <c r="DG417" s="223">
        <f t="shared" ca="1" si="701"/>
        <v>-4.2564243365955E-5</v>
      </c>
      <c r="DH417" s="223">
        <f t="shared" ca="1" si="702"/>
        <v>-5.5072611571790886E-4</v>
      </c>
      <c r="DI417" s="223">
        <f t="shared" ca="1" si="703"/>
        <v>-1.7231842715023914E-4</v>
      </c>
      <c r="DJ417" s="223">
        <f t="shared" ca="1" si="704"/>
        <v>4.8349080083380394E-4</v>
      </c>
      <c r="DK417" s="223">
        <f t="shared" ca="1" si="705"/>
        <v>3.6096717920324194E-4</v>
      </c>
      <c r="DL417" s="223">
        <f t="shared" ca="1" si="706"/>
        <v>-3.426483943777777E-4</v>
      </c>
      <c r="DM417" s="223">
        <f t="shared" ca="1" si="707"/>
        <v>-4.9466195039818742E-4</v>
      </c>
      <c r="DN417" s="223">
        <f t="shared" ca="1" si="708"/>
        <v>1.4964087599315072E-4</v>
      </c>
      <c r="DO417" s="223">
        <f t="shared" ca="1" si="709"/>
        <v>5.5304892376674528E-4</v>
      </c>
      <c r="DP417" s="223">
        <f t="shared" ca="1" si="710"/>
        <v>6.6148109263501734E-5</v>
      </c>
      <c r="DQ417" s="223">
        <f t="shared" ca="1" si="711"/>
        <v>-5.2723921189279637E-4</v>
      </c>
      <c r="DR417" s="223">
        <f t="shared" ca="1" si="712"/>
        <v>-2.7186664451888992E-4</v>
      </c>
      <c r="DS417" s="223">
        <f t="shared" ca="1" si="713"/>
        <v>4.2116210944352867E-4</v>
      </c>
      <c r="DT417" s="223">
        <f t="shared" ca="1" si="714"/>
        <v>4.3619594762354773E-4</v>
      </c>
      <c r="DU417" s="223">
        <f t="shared" ca="1" si="715"/>
        <v>-2.5096689367551443E-4</v>
      </c>
      <c r="DV417" s="223">
        <f t="shared" ca="1" si="716"/>
        <v>-5.3411837182863362E-4</v>
      </c>
      <c r="DW417" s="223">
        <f t="shared" ca="1" si="717"/>
        <v>4.2564243365960421E-5</v>
      </c>
      <c r="DX417" s="223">
        <f t="shared" ca="1" si="718"/>
        <v>5.5072611571790951E-4</v>
      </c>
      <c r="DY417" s="223">
        <f t="shared" ca="1" si="719"/>
        <v>1.7231842715024893E-4</v>
      </c>
      <c r="DZ417" s="223">
        <f t="shared" ca="1" si="720"/>
        <v>-4.8349080083379885E-4</v>
      </c>
      <c r="EA417" s="223">
        <f t="shared" ca="1" si="721"/>
        <v>-3.6096717920324975E-4</v>
      </c>
      <c r="EB417" s="223">
        <f t="shared" ca="1" si="722"/>
        <v>3.4264839437776957E-4</v>
      </c>
      <c r="EC417" s="223">
        <f t="shared" ca="1" si="723"/>
        <v>4.9466195039818493E-4</v>
      </c>
      <c r="ED417" s="223">
        <f t="shared" ca="1" si="724"/>
        <v>-1.4964087599315595E-4</v>
      </c>
      <c r="EE417" s="223">
        <f t="shared" ca="1" si="725"/>
        <v>-5.5304892376674484E-4</v>
      </c>
      <c r="EF417" s="223">
        <f t="shared" ca="1" si="726"/>
        <v>-6.6148109263496313E-5</v>
      </c>
      <c r="EG417" s="223">
        <f t="shared" ca="1" si="727"/>
        <v>5.2723921189279811E-4</v>
      </c>
      <c r="EH417" s="223">
        <f t="shared" ca="1" si="728"/>
        <v>2.7186664451888515E-4</v>
      </c>
      <c r="EI417" s="223">
        <f t="shared" ca="1" si="729"/>
        <v>-4.2116210944353214E-4</v>
      </c>
      <c r="EJ417" s="223">
        <f t="shared" ca="1" si="730"/>
        <v>-4.3619594762355407E-4</v>
      </c>
      <c r="EK417" s="223">
        <f t="shared" ca="1" si="731"/>
        <v>2.5096689367550522E-4</v>
      </c>
      <c r="EL417" s="223">
        <f t="shared" ca="1" si="732"/>
        <v>5.3411837182863633E-4</v>
      </c>
      <c r="EM417" s="223">
        <f t="shared" ca="1" si="733"/>
        <v>-4.2564243365950121E-5</v>
      </c>
      <c r="EN417" s="223">
        <f t="shared" ca="1" si="734"/>
        <v>-5.5072611571790832E-4</v>
      </c>
      <c r="EO417" s="223">
        <f t="shared" ca="1" si="735"/>
        <v>-1.7231842715024378E-4</v>
      </c>
      <c r="EP417" s="223">
        <f t="shared" ca="1" si="736"/>
        <v>4.834908008338015E-4</v>
      </c>
      <c r="EQ417" s="223">
        <f t="shared" ca="1" si="737"/>
        <v>3.6096717920324568E-4</v>
      </c>
      <c r="ER417" s="223">
        <f t="shared" ca="1" si="738"/>
        <v>-3.426483943777738E-4</v>
      </c>
      <c r="ES417" s="223">
        <f t="shared" ca="1" si="739"/>
        <v>-4.9466195039818243E-4</v>
      </c>
      <c r="ET417" s="223">
        <f t="shared" ca="1" si="740"/>
        <v>1.4964087599316118E-4</v>
      </c>
      <c r="EU417" s="223">
        <f t="shared" ca="1" si="741"/>
        <v>5.5304892376674452E-4</v>
      </c>
      <c r="EV417" s="223">
        <f t="shared" ca="1" si="742"/>
        <v>6.6148109263506558E-5</v>
      </c>
      <c r="EW417" s="223">
        <f t="shared" ca="1" si="743"/>
        <v>-5.2723921189279485E-4</v>
      </c>
      <c r="EX417" s="223">
        <f t="shared" ca="1" si="744"/>
        <v>-2.7186664451889415E-4</v>
      </c>
      <c r="EY417" s="223">
        <f t="shared" ca="1" si="745"/>
        <v>4.2116210944352547E-4</v>
      </c>
      <c r="EZ417" s="223">
        <f t="shared" ca="1" si="746"/>
        <v>4.3619594762355071E-4</v>
      </c>
      <c r="FA417" s="223">
        <f t="shared" ca="1" si="747"/>
        <v>-2.509668936755101E-4</v>
      </c>
      <c r="FB417" s="223">
        <f t="shared" ca="1" si="748"/>
        <v>-5.3411837182863492E-4</v>
      </c>
      <c r="FC417" s="223">
        <f t="shared" ca="1" si="749"/>
        <v>4.256424336595557E-5</v>
      </c>
      <c r="FD417" s="223">
        <f t="shared" ca="1" si="750"/>
        <v>5.5072611571790886E-4</v>
      </c>
      <c r="FE417" s="223">
        <f t="shared" ca="1" si="751"/>
        <v>1.7231842715023857E-4</v>
      </c>
      <c r="FF417" s="223">
        <f t="shared" ca="1" si="752"/>
        <v>-4.8349080083380416E-4</v>
      </c>
      <c r="FG417" s="223">
        <f t="shared" ca="1" si="753"/>
        <v>-3.6096717920324151E-4</v>
      </c>
      <c r="FH417" s="223">
        <f t="shared" ca="1" si="754"/>
        <v>3.4264839437776572E-4</v>
      </c>
      <c r="FI417" s="223">
        <f t="shared" ca="1" si="755"/>
        <v>4.946619503981872E-4</v>
      </c>
      <c r="FJ417" s="223">
        <f t="shared" ca="1" si="756"/>
        <v>-1.4964087599315124E-4</v>
      </c>
      <c r="FK417" s="223">
        <f t="shared" ca="1" si="757"/>
        <v>-5.5304892376674528E-4</v>
      </c>
      <c r="FL417" s="223">
        <f t="shared" ca="1" si="758"/>
        <v>-6.6148109263501165E-5</v>
      </c>
      <c r="FM417" s="223">
        <f t="shared" ca="1" si="759"/>
        <v>5.2723921189279659E-4</v>
      </c>
      <c r="FN417" s="223">
        <f t="shared" ca="1" si="760"/>
        <v>2.7186664451888949E-4</v>
      </c>
      <c r="FO417" s="223">
        <f t="shared" ca="1" si="761"/>
        <v>-4.2116210944352899E-4</v>
      </c>
      <c r="FP417" s="223">
        <f t="shared" ca="1" si="762"/>
        <v>-4.3619594762354735E-4</v>
      </c>
      <c r="FQ417" s="223">
        <f t="shared" ca="1" si="763"/>
        <v>2.5096689367551492E-4</v>
      </c>
      <c r="FR417" s="223">
        <f t="shared" ca="1" si="764"/>
        <v>5.3411837182863341E-4</v>
      </c>
      <c r="FS417" s="223">
        <f t="shared" ca="1" si="765"/>
        <v>-4.2564243365945243E-5</v>
      </c>
      <c r="FT417" s="223">
        <f t="shared" ca="1" si="766"/>
        <v>-5.5072611571790767E-4</v>
      </c>
      <c r="FU417" s="223">
        <f t="shared" ca="1" si="767"/>
        <v>-1.7231842715024841E-4</v>
      </c>
      <c r="FV417" s="223">
        <f t="shared" ca="1" si="768"/>
        <v>4.8349080083379912E-4</v>
      </c>
      <c r="FW417" s="223">
        <f t="shared" ca="1" si="769"/>
        <v>3.6096717920324937E-4</v>
      </c>
      <c r="FX417" s="223">
        <f t="shared" ca="1" si="770"/>
        <v>-3.4264839437777E-4</v>
      </c>
      <c r="FY417" s="223">
        <f t="shared" ca="1" si="771"/>
        <v>-4.9466195039818471E-4</v>
      </c>
      <c r="FZ417" s="223">
        <f t="shared" ca="1" si="772"/>
        <v>1.4964087599315647E-4</v>
      </c>
      <c r="GA417" s="223">
        <f t="shared" ca="1" si="773"/>
        <v>5.5304892376674484E-4</v>
      </c>
      <c r="GB417" s="223">
        <f t="shared" ca="1" si="774"/>
        <v>6.6148109263495771E-5</v>
      </c>
      <c r="GC417" s="223">
        <f t="shared" ca="1" si="775"/>
        <v>-5.2723921189279821E-4</v>
      </c>
      <c r="GD417" s="223">
        <f t="shared" ca="1" si="776"/>
        <v>-2.7186664451888472E-4</v>
      </c>
      <c r="GE417" s="223">
        <f t="shared" ca="1" si="777"/>
        <v>4.2116210944352227E-4</v>
      </c>
      <c r="GF417" s="223">
        <f t="shared" ca="1" si="778"/>
        <v>4.3619594762355374E-4</v>
      </c>
      <c r="GG417" s="223">
        <f t="shared" ca="1" si="779"/>
        <v>-2.509668936755057E-4</v>
      </c>
      <c r="GH417" s="223">
        <f t="shared" ca="1" si="780"/>
        <v>-5.3411837182863622E-4</v>
      </c>
      <c r="GI417" s="223">
        <f t="shared" ca="1" si="781"/>
        <v>4.2564243365950677E-5</v>
      </c>
      <c r="GJ417" s="223">
        <f t="shared" ca="1" si="782"/>
        <v>5.5072611571790832E-4</v>
      </c>
      <c r="GK417" s="223">
        <f t="shared" ca="1" si="783"/>
        <v>1.723184271502582E-4</v>
      </c>
      <c r="GL417" s="223">
        <f t="shared" ca="1" si="784"/>
        <v>-4.8349080083380177E-4</v>
      </c>
      <c r="GM417" s="223">
        <f t="shared" ca="1" si="785"/>
        <v>-3.6096717920325717E-4</v>
      </c>
      <c r="GN417" s="223">
        <f t="shared" ca="1" si="786"/>
        <v>3.4264839437777428E-4</v>
      </c>
      <c r="GO417" s="223">
        <f t="shared" ca="1" si="787"/>
        <v>4.9466195039818937E-4</v>
      </c>
      <c r="GP417" s="223">
        <f t="shared" ca="1" si="788"/>
        <v>-1.496408759931617E-4</v>
      </c>
      <c r="GQ417" s="223">
        <f t="shared" ca="1" si="789"/>
        <v>-5.530489237667456E-4</v>
      </c>
      <c r="GR417" s="223">
        <f t="shared" ca="1" si="790"/>
        <v>-6.6148109263490377E-5</v>
      </c>
      <c r="GS417" s="223">
        <f t="shared" ca="1" si="791"/>
        <v>5.2723921189279507E-4</v>
      </c>
      <c r="GT417" s="223">
        <f t="shared" ca="1" si="792"/>
        <v>2.7186664451888E-4</v>
      </c>
      <c r="GU417" s="223">
        <f t="shared" ca="1" si="793"/>
        <v>-4.2116210944352585E-4</v>
      </c>
      <c r="GV417" s="223">
        <f t="shared" ca="1" si="794"/>
        <v>-4.3619594762356009E-4</v>
      </c>
      <c r="GW417" s="223">
        <f t="shared" ca="1" si="795"/>
        <v>2.5096689367551058E-4</v>
      </c>
      <c r="GX417" s="223">
        <f t="shared" ca="1" si="796"/>
        <v>5.3411837182863904E-4</v>
      </c>
      <c r="GY417" s="223">
        <f t="shared" ca="1" si="797"/>
        <v>-4.2564243365956098E-5</v>
      </c>
      <c r="GZ417" s="223">
        <f t="shared" ca="1" si="798"/>
        <v>-5.5072611571790712E-4</v>
      </c>
      <c r="HA417" s="223">
        <f t="shared" ca="1" si="799"/>
        <v>-1.7231842715023811E-4</v>
      </c>
      <c r="HB417" s="223">
        <f t="shared" ca="1" si="800"/>
        <v>4.8349080083379668E-4</v>
      </c>
      <c r="HC417" s="223">
        <f t="shared" ca="1" si="801"/>
        <v>3.6096717920324113E-4</v>
      </c>
      <c r="HD417" s="223">
        <f t="shared" ca="1" si="802"/>
        <v>-3.4264839437776615E-4</v>
      </c>
      <c r="HE417" s="223">
        <f t="shared" ca="1" si="803"/>
        <v>-4.9466195039817983E-4</v>
      </c>
      <c r="HF417" s="223">
        <f t="shared" ca="1" si="804"/>
        <v>1.4964087599315175E-4</v>
      </c>
      <c r="HG417" s="223">
        <f t="shared" ca="1" si="805"/>
        <v>5.5304892376674397E-4</v>
      </c>
      <c r="HH417" s="223">
        <f t="shared" ca="1" si="806"/>
        <v>6.614810926350065E-5</v>
      </c>
      <c r="HI417" s="223">
        <f t="shared" ca="1" si="807"/>
        <v>-5.2723921189279182E-4</v>
      </c>
      <c r="HJ417" s="223">
        <f t="shared" ca="1" si="808"/>
        <v>-2.7186664451888895E-4</v>
      </c>
      <c r="HK417" s="223">
        <f t="shared" ca="1" si="809"/>
        <v>4.2116210944351912E-4</v>
      </c>
      <c r="HL417" s="223">
        <f t="shared" ca="1" si="810"/>
        <v>4.3619594762354702E-4</v>
      </c>
      <c r="HM417" s="223">
        <f t="shared" ca="1" si="811"/>
        <v>-2.5096689367550137E-4</v>
      </c>
      <c r="HN417" s="223">
        <f t="shared" ca="1" si="812"/>
        <v>-5.341183718286333E-4</v>
      </c>
      <c r="HO417" s="223">
        <f t="shared" ca="1" si="813"/>
        <v>4.2564243365945798E-5</v>
      </c>
      <c r="HP417" s="223">
        <f t="shared" ca="1" si="814"/>
        <v>5.5072611571790973E-4</v>
      </c>
      <c r="HQ417" s="223">
        <f t="shared" ca="1" si="815"/>
        <v>1.7231842715024795E-4</v>
      </c>
      <c r="HR417" s="223">
        <f t="shared" ca="1" si="816"/>
        <v>-4.8349080083380709E-4</v>
      </c>
      <c r="HS417" s="223">
        <f t="shared" ca="1" si="817"/>
        <v>-3.6096717920324894E-4</v>
      </c>
      <c r="HT417" s="223">
        <f t="shared" ca="1" si="818"/>
        <v>3.4264839437775802E-4</v>
      </c>
      <c r="HU417" s="223">
        <f t="shared" ca="1" si="819"/>
        <v>4.9466195039818449E-4</v>
      </c>
      <c r="HV417" s="223">
        <f t="shared" ca="1" si="820"/>
        <v>-1.496408759931418E-4</v>
      </c>
      <c r="HW417" s="223">
        <f t="shared" ca="1" si="821"/>
        <v>-5.5304892376674473E-4</v>
      </c>
      <c r="HX417" s="223">
        <f t="shared" ca="1" si="822"/>
        <v>-6.6148109263510895E-5</v>
      </c>
      <c r="HY417" s="223">
        <f t="shared" ca="1" si="823"/>
        <v>5.2723921189279843E-4</v>
      </c>
      <c r="HZ417" s="223">
        <f t="shared" ca="1" si="824"/>
        <v>2.71866644518898E-4</v>
      </c>
      <c r="IA417" s="223">
        <f t="shared" ca="1" si="825"/>
        <v>-4.2116210944353289E-4</v>
      </c>
      <c r="IB417" s="223">
        <f t="shared" ca="1" si="826"/>
        <v>-4.3619594762355336E-4</v>
      </c>
      <c r="IC417" s="223">
        <f t="shared" ca="1" si="827"/>
        <v>2.5096689367552023E-4</v>
      </c>
      <c r="ID417" s="223">
        <f t="shared" ca="1" si="828"/>
        <v>5.3411837182863612E-4</v>
      </c>
      <c r="IE417" s="223">
        <f t="shared" ca="1" si="829"/>
        <v>3.7708986856172953E-4</v>
      </c>
      <c r="IF417" s="223">
        <f t="shared" ca="1" si="830"/>
        <v>-5.5072611571790853E-4</v>
      </c>
      <c r="IG417" s="223">
        <f t="shared" ca="1" si="831"/>
        <v>-1.7231842715025774E-4</v>
      </c>
      <c r="IH417" s="223">
        <f t="shared" ca="1" si="832"/>
        <v>4.8349080083380204E-4</v>
      </c>
      <c r="II417" s="223">
        <f t="shared" ca="1" si="833"/>
        <v>3.609671792032568E-4</v>
      </c>
      <c r="IJ417" s="223">
        <f t="shared" ca="1" si="834"/>
        <v>-3.4264839437777472E-4</v>
      </c>
      <c r="IK417" s="223">
        <f t="shared" ca="1" si="835"/>
        <v>-4.9466195039818916E-4</v>
      </c>
      <c r="IL417" s="223">
        <f t="shared" ca="1" si="836"/>
        <v>1.4964087599316224E-4</v>
      </c>
      <c r="IM417" s="223">
        <f t="shared" ca="1" si="837"/>
        <v>5.5304892376674549E-4</v>
      </c>
      <c r="IN417" s="223">
        <f t="shared" ca="1" si="838"/>
        <v>6.6148109263489835E-5</v>
      </c>
      <c r="IO417" s="223">
        <f t="shared" ca="1" si="839"/>
        <v>-5.2723921189279518E-4</v>
      </c>
      <c r="IP417" s="223">
        <f t="shared" ca="1" si="840"/>
        <v>-2.7186664451887946E-4</v>
      </c>
      <c r="IQ417" s="223">
        <f t="shared" ca="1" si="841"/>
        <v>4.2116210944352623E-4</v>
      </c>
      <c r="IR417" s="223">
        <f t="shared" ca="1" si="842"/>
        <v>4.3619594762355976E-4</v>
      </c>
      <c r="IS417" s="223">
        <f t="shared" ca="1" si="843"/>
        <v>-2.5096689367551102E-4</v>
      </c>
      <c r="IT417" s="223">
        <f t="shared" ca="1" si="844"/>
        <v>-5.3411837182863883E-4</v>
      </c>
      <c r="IU417" s="223">
        <f t="shared" ca="1" si="845"/>
        <v>4.256424336595664E-5</v>
      </c>
      <c r="IV417" s="223">
        <f t="shared" ca="1" si="846"/>
        <v>5.5072611571790712E-4</v>
      </c>
      <c r="IW417" s="223">
        <f t="shared" ca="1" si="847"/>
        <v>1.723184271502376E-4</v>
      </c>
      <c r="IX417" s="223">
        <f t="shared" ca="1" si="848"/>
        <v>-4.8349080083379695E-4</v>
      </c>
      <c r="IY417" s="223">
        <f t="shared" ca="1" si="849"/>
        <v>-3.609671792032407E-4</v>
      </c>
      <c r="IZ417" s="223">
        <f t="shared" ca="1" si="850"/>
        <v>3.4264839437776653E-4</v>
      </c>
      <c r="JA417" s="223">
        <f t="shared" ca="1" si="851"/>
        <v>4.9466195039817951E-4</v>
      </c>
      <c r="JB417" s="223">
        <f t="shared" ca="1" si="852"/>
        <v>-1.4964087599315229E-4</v>
      </c>
    </row>
    <row r="418" spans="2:262">
      <c r="B418" s="230">
        <v>57</v>
      </c>
      <c r="C418" s="229">
        <f t="shared" si="853"/>
        <v>1.1132812500000006E-3</v>
      </c>
      <c r="D418" s="226">
        <f t="shared" ca="1" si="597"/>
        <v>24.283921789079219</v>
      </c>
      <c r="E418" s="225">
        <f ca="1">BK361</f>
        <v>0.28392178907921872</v>
      </c>
      <c r="F418" s="224">
        <v>57</v>
      </c>
      <c r="G418" s="223">
        <f t="shared" ca="1" si="854"/>
        <v>4.3361560445694634E-4</v>
      </c>
      <c r="H418" s="223">
        <f t="shared" ca="1" si="598"/>
        <v>-3.7618592087329203E-5</v>
      </c>
      <c r="I418" s="223">
        <f t="shared" ca="1" si="599"/>
        <v>-4.4647829556845257E-4</v>
      </c>
      <c r="J418" s="223">
        <f t="shared" ca="1" si="600"/>
        <v>-1.1504295331439627E-4</v>
      </c>
      <c r="K418" s="223">
        <f t="shared" ca="1" si="601"/>
        <v>4.0714237439406782E-4</v>
      </c>
      <c r="L418" s="223">
        <f t="shared" ca="1" si="602"/>
        <v>2.5425461195592331E-4</v>
      </c>
      <c r="M418" s="223">
        <f t="shared" ca="1" si="603"/>
        <v>-3.2020667702206359E-4</v>
      </c>
      <c r="N418" s="223">
        <f t="shared" ca="1" si="604"/>
        <v>-3.6374088855062699E-4</v>
      </c>
      <c r="O418" s="223">
        <f t="shared" ca="1" si="605"/>
        <v>1.9583501837013248E-4</v>
      </c>
      <c r="P418" s="223">
        <f t="shared" ca="1" si="606"/>
        <v>4.307015378025594E-4</v>
      </c>
      <c r="Q418" s="223">
        <f t="shared" ca="1" si="607"/>
        <v>-4.8567921580748493E-5</v>
      </c>
      <c r="R418" s="223">
        <f t="shared" ca="1" si="608"/>
        <v>-4.4730806501577347E-4</v>
      </c>
      <c r="S418" s="223">
        <f t="shared" ca="1" si="609"/>
        <v>-1.0437734172487627E-4</v>
      </c>
      <c r="T418" s="223">
        <f t="shared" ca="1" si="610"/>
        <v>4.1161897004564514E-4</v>
      </c>
      <c r="U418" s="223">
        <f t="shared" ca="1" si="611"/>
        <v>2.4511965486202314E-4</v>
      </c>
      <c r="V418" s="223">
        <f t="shared" ca="1" si="612"/>
        <v>-3.2780673171067592E-4</v>
      </c>
      <c r="W418" s="223">
        <f t="shared" ca="1" si="613"/>
        <v>-3.5720457086521921E-4</v>
      </c>
      <c r="X418" s="223">
        <f t="shared" ca="1" si="614"/>
        <v>2.0566999549281401E-4</v>
      </c>
      <c r="Y418" s="223">
        <f t="shared" ca="1" si="615"/>
        <v>4.2752803264676787E-4</v>
      </c>
      <c r="Z418" s="223">
        <f t="shared" ca="1" si="616"/>
        <v>-5.9487995574279316E-5</v>
      </c>
      <c r="AA418" s="223">
        <f t="shared" ca="1" si="617"/>
        <v>-4.4786839281065458E-4</v>
      </c>
      <c r="AB418" s="223">
        <f t="shared" ca="1" si="618"/>
        <v>-9.3648857127621044E-5</v>
      </c>
      <c r="AC418" s="223">
        <f t="shared" ca="1" si="619"/>
        <v>4.1584762182109083E-4</v>
      </c>
      <c r="AD418" s="223">
        <f t="shared" ca="1" si="620"/>
        <v>2.3583704685364637E-4</v>
      </c>
      <c r="AE418" s="223">
        <f t="shared" ca="1" si="621"/>
        <v>-3.3520932788158895E-4</v>
      </c>
      <c r="AF418" s="223">
        <f t="shared" ca="1" si="622"/>
        <v>-3.5045308650306288E-4</v>
      </c>
      <c r="AG418" s="223">
        <f t="shared" ca="1" si="623"/>
        <v>2.1538108470070855E-4</v>
      </c>
      <c r="AH418" s="223">
        <f t="shared" ca="1" si="624"/>
        <v>4.2409700059041288E-4</v>
      </c>
      <c r="AI418" s="223">
        <f t="shared" ca="1" si="625"/>
        <v>-7.0372236223675586E-5</v>
      </c>
      <c r="AJ418" s="223">
        <f t="shared" ca="1" si="626"/>
        <v>-4.4815894143258455E-4</v>
      </c>
      <c r="AK418" s="223">
        <f t="shared" ca="1" si="627"/>
        <v>-8.2863961960586867E-5</v>
      </c>
      <c r="AL418" s="223">
        <f t="shared" ca="1" si="628"/>
        <v>4.198257825386969E-4</v>
      </c>
      <c r="AM418" s="223">
        <f t="shared" ca="1" si="629"/>
        <v>2.264123794267629E-4</v>
      </c>
      <c r="AN418" s="223">
        <f t="shared" ca="1" si="630"/>
        <v>-3.4241000648767126E-4</v>
      </c>
      <c r="AO418" s="223">
        <f t="shared" ca="1" si="631"/>
        <v>-3.4349050230588011E-4</v>
      </c>
      <c r="AP418" s="223">
        <f t="shared" ca="1" si="632"/>
        <v>2.2496243639679407E-4</v>
      </c>
      <c r="AQ418" s="223">
        <f t="shared" ca="1" si="633"/>
        <v>4.204105083589112E-4</v>
      </c>
      <c r="AR418" s="223">
        <f t="shared" ca="1" si="634"/>
        <v>-8.1214087269359733E-5</v>
      </c>
      <c r="AS418" s="223">
        <f t="shared" ca="1" si="635"/>
        <v>-4.4817953586593777E-4</v>
      </c>
      <c r="AT418" s="223">
        <f t="shared" ca="1" si="636"/>
        <v>-7.2029152641353941E-5</v>
      </c>
      <c r="AU418" s="223">
        <f t="shared" ca="1" si="637"/>
        <v>4.2355105590319872E-4</v>
      </c>
      <c r="AV418" s="223">
        <f t="shared" ca="1" si="638"/>
        <v>2.1685132964861413E-4</v>
      </c>
      <c r="AW418" s="223">
        <f t="shared" ca="1" si="639"/>
        <v>-3.4940443010937823E-4</v>
      </c>
      <c r="AX418" s="223">
        <f t="shared" ca="1" si="640"/>
        <v>-3.3632101227404755E-4</v>
      </c>
      <c r="AY418" s="223">
        <f t="shared" ca="1" si="641"/>
        <v>2.3440827913308426E-4</v>
      </c>
      <c r="AZ418" s="223">
        <f t="shared" ca="1" si="642"/>
        <v>4.1647077655733558E-4</v>
      </c>
      <c r="BA418" s="223">
        <f t="shared" ca="1" si="643"/>
        <v>-9.2007017985660001E-5</v>
      </c>
      <c r="BB418" s="223">
        <f t="shared" ca="1" si="644"/>
        <v>-4.4793016370539757E-4</v>
      </c>
      <c r="BC418" s="223">
        <f t="shared" ca="1" si="645"/>
        <v>-6.1150955653913313E-5</v>
      </c>
      <c r="BD418" s="223">
        <f t="shared" ca="1" si="646"/>
        <v>4.2702119794921749E-4</v>
      </c>
      <c r="BE418" s="223">
        <f t="shared" ca="1" si="647"/>
        <v>2.0715965673807852E-4</v>
      </c>
      <c r="BF418" s="223">
        <f t="shared" ca="1" si="648"/>
        <v>-3.5618838556746051E-4</v>
      </c>
      <c r="BG418" s="223">
        <f t="shared" ca="1" si="649"/>
        <v>-3.2894893504027163E-4</v>
      </c>
      <c r="BH418" s="223">
        <f t="shared" ca="1" si="650"/>
        <v>2.4371292308711479E-4</v>
      </c>
      <c r="BI418" s="223">
        <f t="shared" ca="1" si="651"/>
        <v>4.1228017833280605E-4</v>
      </c>
      <c r="BJ418" s="223">
        <f t="shared" ca="1" si="652"/>
        <v>-1.0274452711469279E-4</v>
      </c>
      <c r="BK418" s="223">
        <f t="shared" ca="1" si="653"/>
        <v>-4.4741097516342877E-4</v>
      </c>
      <c r="BL418" s="223">
        <f t="shared" ca="1" si="654"/>
        <v>-5.0235923617365189E-5</v>
      </c>
      <c r="BM418" s="223">
        <f t="shared" ca="1" si="655"/>
        <v>4.3023411839294371E-4</v>
      </c>
      <c r="BN418" s="223">
        <f t="shared" ca="1" si="656"/>
        <v>1.9734319859652805E-4</v>
      </c>
      <c r="BO418" s="223">
        <f t="shared" ca="1" si="657"/>
        <v>-3.6275778646082052E-4</v>
      </c>
      <c r="BP418" s="223">
        <f t="shared" ca="1" si="658"/>
        <v>-3.213787112682203E-4</v>
      </c>
      <c r="BQ418" s="223">
        <f t="shared" ca="1" si="659"/>
        <v>2.5287076348928545E-4</v>
      </c>
      <c r="BR418" s="223">
        <f t="shared" ca="1" si="660"/>
        <v>4.0784123794499762E-4</v>
      </c>
      <c r="BS418" s="223">
        <f t="shared" ca="1" si="661"/>
        <v>-1.1342014678245703E-4</v>
      </c>
      <c r="BT418" s="223">
        <f t="shared" ca="1" si="662"/>
        <v>-4.4662228297979593E-4</v>
      </c>
      <c r="BU418" s="223">
        <f t="shared" ca="1" si="663"/>
        <v>-3.9290631338872035E-5</v>
      </c>
      <c r="BV418" s="223">
        <f t="shared" ca="1" si="664"/>
        <v>4.3318788189123991E-4</v>
      </c>
      <c r="BW418" s="223">
        <f t="shared" ca="1" si="665"/>
        <v>1.874078682912749E-4</v>
      </c>
      <c r="BX418" s="223">
        <f t="shared" ca="1" si="666"/>
        <v>-3.6910867562800378E-4</v>
      </c>
      <c r="BY418" s="223">
        <f t="shared" ca="1" si="667"/>
        <v>-3.1361490097762967E-4</v>
      </c>
      <c r="BZ418" s="223">
        <f t="shared" ca="1" si="668"/>
        <v>2.6187628399898245E-4</v>
      </c>
      <c r="CA418" s="223">
        <f t="shared" ca="1" si="669"/>
        <v>4.0315662924561726E-4</v>
      </c>
      <c r="CB418" s="223">
        <f t="shared" ca="1" si="670"/>
        <v>-1.2402744639484586E-4</v>
      </c>
      <c r="CC418" s="223">
        <f t="shared" ca="1" si="671"/>
        <v>-4.4556456223317854E-4</v>
      </c>
      <c r="CD418" s="223">
        <f t="shared" ca="1" si="672"/>
        <v>-2.8321671853231783E-5</v>
      </c>
      <c r="CE418" s="223">
        <f t="shared" ca="1" si="673"/>
        <v>4.3588070920742145E-4</v>
      </c>
      <c r="CF418" s="223">
        <f t="shared" ca="1" si="674"/>
        <v>1.7735965049379461E-4</v>
      </c>
      <c r="CG418" s="223">
        <f t="shared" ca="1" si="675"/>
        <v>-3.7523722753085109E-4</v>
      </c>
      <c r="CH418" s="223">
        <f t="shared" ca="1" si="676"/>
        <v>-3.0566218079750203E-4</v>
      </c>
      <c r="CI418" s="223">
        <f t="shared" ca="1" si="677"/>
        <v>2.7072406002738336E-4</v>
      </c>
      <c r="CJ418" s="223">
        <f t="shared" ca="1" si="678"/>
        <v>3.9822917406777663E-4</v>
      </c>
      <c r="CK418" s="223">
        <f t="shared" ca="1" si="679"/>
        <v>-1.3456003651121748E-4</v>
      </c>
      <c r="CL418" s="223">
        <f t="shared" ca="1" si="680"/>
        <v>-4.4423845005500386E-4</v>
      </c>
      <c r="CM418" s="223">
        <f t="shared" ca="1" si="681"/>
        <v>-1.7335652451488964E-5</v>
      </c>
      <c r="CN418" s="223">
        <f t="shared" ca="1" si="682"/>
        <v>4.3831097828300752E-4</v>
      </c>
      <c r="CO418" s="223">
        <f t="shared" ca="1" si="683"/>
        <v>1.6720459787476134E-4</v>
      </c>
      <c r="CP418" s="223">
        <f t="shared" ca="1" si="684"/>
        <v>-3.8113975055885412E-4</v>
      </c>
      <c r="CQ418" s="223">
        <f t="shared" ca="1" si="685"/>
        <v>-2.9752534114910705E-4</v>
      </c>
      <c r="CR418" s="223">
        <f t="shared" ca="1" si="686"/>
        <v>2.7940876200504839E-4</v>
      </c>
      <c r="CS418" s="223">
        <f t="shared" ca="1" si="687"/>
        <v>3.9306184052622853E-4</v>
      </c>
      <c r="CT418" s="223">
        <f t="shared" ca="1" si="688"/>
        <v>-1.4501157269311256E-4</v>
      </c>
      <c r="CU418" s="223">
        <f t="shared" ca="1" si="689"/>
        <v>-4.4264474524566164E-4</v>
      </c>
      <c r="CV418" s="223">
        <f t="shared" ca="1" si="690"/>
        <v>-6.3391907009248134E-6</v>
      </c>
      <c r="CW418" s="223">
        <f t="shared" ca="1" si="691"/>
        <v>4.4047722521477786E-4</v>
      </c>
      <c r="CX418" s="223">
        <f t="shared" ca="1" si="692"/>
        <v>1.569488274581509E-4</v>
      </c>
      <c r="CY418" s="223">
        <f t="shared" ca="1" si="693"/>
        <v>-3.868126892528571E-4</v>
      </c>
      <c r="CZ418" s="223">
        <f t="shared" ca="1" si="694"/>
        <v>-2.8920928336039782E-4</v>
      </c>
      <c r="DA418" s="223">
        <f t="shared" ca="1" si="695"/>
        <v>2.8792515859224808E-4</v>
      </c>
      <c r="DB418" s="223">
        <f t="shared" ca="1" si="696"/>
        <v>3.8765774122947338E-4</v>
      </c>
      <c r="DC418" s="223">
        <f t="shared" ca="1" si="697"/>
        <v>-1.553757593259553E-4</v>
      </c>
      <c r="DD418" s="223">
        <f t="shared" ca="1" si="698"/>
        <v>-4.4078440779333648E-4</v>
      </c>
      <c r="DE418" s="223">
        <f t="shared" ca="1" si="699"/>
        <v>4.6610895410799694E-6</v>
      </c>
      <c r="DF418" s="223">
        <f t="shared" ca="1" si="700"/>
        <v>4.4237814513658439E-4</v>
      </c>
      <c r="DG418" s="223">
        <f t="shared" ca="1" si="701"/>
        <v>1.4659851693657431E-4</v>
      </c>
      <c r="DH418" s="223">
        <f t="shared" ca="1" si="702"/>
        <v>-3.9225262644671226E-4</v>
      </c>
      <c r="DI418" s="223">
        <f t="shared" ca="1" si="703"/>
        <v>-2.8071901671361912E-4</v>
      </c>
      <c r="DJ418" s="223">
        <f t="shared" ca="1" si="704"/>
        <v>2.9626811983012692E-4</v>
      </c>
      <c r="DK418" s="223">
        <f t="shared" ca="1" si="705"/>
        <v>3.8202013140485803E-4</v>
      </c>
      <c r="DL418" s="223">
        <f t="shared" ca="1" si="706"/>
        <v>-1.6564635341125394E-4</v>
      </c>
      <c r="DM418" s="223">
        <f t="shared" ca="1" si="707"/>
        <v>-4.3865855829574717E-4</v>
      </c>
      <c r="DN418" s="223">
        <f t="shared" ca="1" si="708"/>
        <v>1.5658562117034524E-5</v>
      </c>
      <c r="DO418" s="223">
        <f t="shared" ca="1" si="709"/>
        <v>4.4401259300534489E-4</v>
      </c>
      <c r="DP418" s="223">
        <f t="shared" ca="1" si="710"/>
        <v>1.3615990095006676E-4</v>
      </c>
      <c r="DQ418" s="223">
        <f t="shared" ca="1" si="711"/>
        <v>-3.9745628532566622E-4</v>
      </c>
      <c r="DR418" s="223">
        <f t="shared" ca="1" si="712"/>
        <v>-2.720596554279322E-4</v>
      </c>
      <c r="DS418" s="223">
        <f t="shared" ca="1" si="713"/>
        <v>3.0443262023078924E-4</v>
      </c>
      <c r="DT418" s="223">
        <f t="shared" ca="1" si="714"/>
        <v>3.7615240693773724E-4</v>
      </c>
      <c r="DU418" s="223">
        <f t="shared" ca="1" si="715"/>
        <v>-1.7581716832717375E-4</v>
      </c>
      <c r="DV418" s="223">
        <f t="shared" ca="1" si="716"/>
        <v>-4.3626847728514334E-4</v>
      </c>
      <c r="DW418" s="223">
        <f t="shared" ca="1" si="717"/>
        <v>2.664660256068119E-5</v>
      </c>
      <c r="DX418" s="223">
        <f t="shared" ca="1" si="718"/>
        <v>4.453795842907791E-4</v>
      </c>
      <c r="DY418" s="223">
        <f t="shared" ca="1" si="719"/>
        <v>1.2563926733058574E-4</v>
      </c>
      <c r="DZ418" s="223">
        <f t="shared" ca="1" si="720"/>
        <v>-4.0242053140018781E-4</v>
      </c>
      <c r="EA418" s="223">
        <f t="shared" ca="1" si="721"/>
        <v>-2.6323641557878127E-4</v>
      </c>
      <c r="EB418" s="223">
        <f t="shared" ca="1" si="722"/>
        <v>3.1241374180450291E-4</v>
      </c>
      <c r="EC418" s="223">
        <f t="shared" ca="1" si="723"/>
        <v>3.7005810232592154E-4</v>
      </c>
      <c r="ED418" s="223">
        <f t="shared" ca="1" si="724"/>
        <v>-1.8588207755512062E-4</v>
      </c>
      <c r="EE418" s="223">
        <f t="shared" ca="1" si="725"/>
        <v>-4.3361560445694938E-4</v>
      </c>
      <c r="EF418" s="223">
        <f t="shared" ca="1" si="726"/>
        <v>3.7618592087325896E-5</v>
      </c>
      <c r="EG418" s="223">
        <f t="shared" ca="1" si="727"/>
        <v>4.4647829556845192E-4</v>
      </c>
      <c r="EH418" s="223">
        <f t="shared" ca="1" si="728"/>
        <v>1.1504295331440738E-4</v>
      </c>
      <c r="EI418" s="223">
        <f t="shared" ca="1" si="729"/>
        <v>-4.0714237439406662E-4</v>
      </c>
      <c r="EJ418" s="223">
        <f t="shared" ca="1" si="730"/>
        <v>-2.5425461195592916E-4</v>
      </c>
      <c r="EK418" s="223">
        <f t="shared" ca="1" si="731"/>
        <v>3.2020667702205578E-4</v>
      </c>
      <c r="EL418" s="223">
        <f t="shared" ca="1" si="732"/>
        <v>3.6374088855062835E-4</v>
      </c>
      <c r="EM418" s="223">
        <f t="shared" ca="1" si="733"/>
        <v>-1.9583501837012679E-4</v>
      </c>
      <c r="EN418" s="223">
        <f t="shared" ca="1" si="734"/>
        <v>-4.3070153780256227E-4</v>
      </c>
      <c r="EO418" s="223">
        <f t="shared" ca="1" si="735"/>
        <v>4.8567921580746975E-5</v>
      </c>
      <c r="EP418" s="223">
        <f t="shared" ca="1" si="736"/>
        <v>4.4730806501577303E-4</v>
      </c>
      <c r="EQ418" s="223">
        <f t="shared" ca="1" si="737"/>
        <v>1.0437734172488551E-4</v>
      </c>
      <c r="ER418" s="223">
        <f t="shared" ca="1" si="738"/>
        <v>-4.1161897004563945E-4</v>
      </c>
      <c r="ES418" s="223">
        <f t="shared" ca="1" si="739"/>
        <v>-2.451196548620271E-4</v>
      </c>
      <c r="ET418" s="223">
        <f t="shared" ca="1" si="740"/>
        <v>3.2780673171066942E-4</v>
      </c>
      <c r="EU418" s="223">
        <f t="shared" ca="1" si="741"/>
        <v>3.5720457086522783E-4</v>
      </c>
      <c r="EV418" s="223">
        <f t="shared" ca="1" si="742"/>
        <v>-2.0566999549280983E-4</v>
      </c>
      <c r="EW418" s="223">
        <f t="shared" ca="1" si="743"/>
        <v>-4.2752803264677069E-4</v>
      </c>
      <c r="EX418" s="223">
        <f t="shared" ca="1" si="744"/>
        <v>5.9487995574266752E-5</v>
      </c>
      <c r="EY418" s="223">
        <f t="shared" ca="1" si="745"/>
        <v>4.4786839281065437E-4</v>
      </c>
      <c r="EZ418" s="223">
        <f t="shared" ca="1" si="746"/>
        <v>9.3648857127628769E-5</v>
      </c>
      <c r="FA418" s="223">
        <f t="shared" ca="1" si="747"/>
        <v>-4.1584762182108671E-4</v>
      </c>
      <c r="FB418" s="223">
        <f t="shared" ca="1" si="748"/>
        <v>-2.3583704685365041E-4</v>
      </c>
      <c r="FC418" s="223">
        <f t="shared" ca="1" si="749"/>
        <v>3.352093278815837E-4</v>
      </c>
      <c r="FD418" s="223">
        <f t="shared" ca="1" si="750"/>
        <v>3.5045308650306982E-4</v>
      </c>
      <c r="FE418" s="223">
        <f t="shared" ca="1" si="751"/>
        <v>-2.1538108470070441E-4</v>
      </c>
      <c r="FF418" s="223">
        <f t="shared" ca="1" si="752"/>
        <v>-4.2409700059041548E-4</v>
      </c>
      <c r="FG418" s="223">
        <f t="shared" ca="1" si="753"/>
        <v>7.0372236223664663E-5</v>
      </c>
      <c r="FH418" s="223">
        <f t="shared" ca="1" si="754"/>
        <v>4.4815894143258449E-4</v>
      </c>
      <c r="FI418" s="223">
        <f t="shared" ca="1" si="755"/>
        <v>8.2863961960594646E-5</v>
      </c>
      <c r="FJ418" s="223">
        <f t="shared" ca="1" si="756"/>
        <v>-4.19825782538693E-4</v>
      </c>
      <c r="FK418" s="223">
        <f t="shared" ca="1" si="757"/>
        <v>-2.264123794267642E-4</v>
      </c>
      <c r="FL418" s="223">
        <f t="shared" ca="1" si="758"/>
        <v>3.4241000648766617E-4</v>
      </c>
      <c r="FM418" s="223">
        <f t="shared" ca="1" si="759"/>
        <v>3.4349050230588727E-4</v>
      </c>
      <c r="FN418" s="223">
        <f t="shared" ca="1" si="760"/>
        <v>-2.2496243639679277E-4</v>
      </c>
      <c r="FO418" s="223">
        <f t="shared" ca="1" si="761"/>
        <v>-4.2041050835891282E-4</v>
      </c>
      <c r="FP418" s="223">
        <f t="shared" ca="1" si="762"/>
        <v>8.1214087269348796E-5</v>
      </c>
      <c r="FQ418" s="223">
        <f t="shared" ca="1" si="763"/>
        <v>4.4817953586593793E-4</v>
      </c>
      <c r="FR418" s="223">
        <f t="shared" ca="1" si="764"/>
        <v>7.2029152641358603E-5</v>
      </c>
      <c r="FS418" s="223">
        <f t="shared" ca="1" si="765"/>
        <v>-4.2355105590319503E-4</v>
      </c>
      <c r="FT418" s="223">
        <f t="shared" ca="1" si="766"/>
        <v>-2.1685132964862665E-4</v>
      </c>
      <c r="FU418" s="223">
        <f t="shared" ca="1" si="767"/>
        <v>3.4940443010937524E-4</v>
      </c>
      <c r="FV418" s="223">
        <f t="shared" ca="1" si="768"/>
        <v>3.363210122740527E-4</v>
      </c>
      <c r="FW418" s="223">
        <f t="shared" ca="1" si="769"/>
        <v>-2.3440827913307212E-4</v>
      </c>
      <c r="FX418" s="223">
        <f t="shared" ca="1" si="770"/>
        <v>-4.1647077655733618E-4</v>
      </c>
      <c r="FY418" s="223">
        <f t="shared" ca="1" si="771"/>
        <v>9.2007017985652249E-5</v>
      </c>
      <c r="FZ418" s="223">
        <f t="shared" ca="1" si="772"/>
        <v>4.4793016370539806E-4</v>
      </c>
      <c r="GA418" s="223">
        <f t="shared" ca="1" si="773"/>
        <v>6.1150955653914831E-5</v>
      </c>
      <c r="GB418" s="223">
        <f t="shared" ca="1" si="774"/>
        <v>-4.2702119794921505E-4</v>
      </c>
      <c r="GC418" s="223">
        <f t="shared" ca="1" si="775"/>
        <v>-2.0715965673809121E-4</v>
      </c>
      <c r="GD418" s="223">
        <f t="shared" ca="1" si="776"/>
        <v>3.5618838556745959E-4</v>
      </c>
      <c r="GE418" s="223">
        <f t="shared" ca="1" si="777"/>
        <v>3.28948935040277E-4</v>
      </c>
      <c r="GF418" s="223">
        <f t="shared" ca="1" si="778"/>
        <v>-2.4371292308710278E-4</v>
      </c>
      <c r="GG418" s="223">
        <f t="shared" ca="1" si="779"/>
        <v>-4.1228017833281163E-4</v>
      </c>
      <c r="GH418" s="223">
        <f t="shared" ca="1" si="780"/>
        <v>1.0274452711467272E-4</v>
      </c>
      <c r="GI418" s="223">
        <f t="shared" ca="1" si="781"/>
        <v>4.4741097516342888E-4</v>
      </c>
      <c r="GJ418" s="223">
        <f t="shared" ca="1" si="782"/>
        <v>5.0235923617366707E-5</v>
      </c>
      <c r="GK418" s="223">
        <f t="shared" ca="1" si="783"/>
        <v>-4.3023411839294149E-4</v>
      </c>
      <c r="GL418" s="223">
        <f t="shared" ca="1" si="784"/>
        <v>-1.9734319859653516E-4</v>
      </c>
      <c r="GM418" s="223">
        <f t="shared" ca="1" si="785"/>
        <v>3.6275778646081212E-4</v>
      </c>
      <c r="GN418" s="223">
        <f t="shared" ca="1" si="786"/>
        <v>3.2137871126823467E-4</v>
      </c>
      <c r="GO418" s="223">
        <f t="shared" ca="1" si="787"/>
        <v>-2.5287076348928946E-4</v>
      </c>
      <c r="GP418" s="223">
        <f t="shared" ca="1" si="788"/>
        <v>-4.0784123794499827E-4</v>
      </c>
      <c r="GQ418" s="223">
        <f t="shared" ca="1" si="789"/>
        <v>1.1342014678244938E-4</v>
      </c>
      <c r="GR418" s="223">
        <f t="shared" ca="1" si="790"/>
        <v>4.4662228297979659E-4</v>
      </c>
      <c r="GS418" s="223">
        <f t="shared" ca="1" si="791"/>
        <v>3.9290631338886292E-5</v>
      </c>
      <c r="GT418" s="223">
        <f t="shared" ca="1" si="792"/>
        <v>-4.3318788189123454E-4</v>
      </c>
      <c r="GU418" s="223">
        <f t="shared" ca="1" si="793"/>
        <v>-1.8740786829127051E-4</v>
      </c>
      <c r="GV418" s="223">
        <f t="shared" ca="1" si="794"/>
        <v>3.6910867562800292E-4</v>
      </c>
      <c r="GW418" s="223">
        <f t="shared" ca="1" si="795"/>
        <v>3.1361490097763076E-4</v>
      </c>
      <c r="GX418" s="223">
        <f t="shared" ca="1" si="796"/>
        <v>-2.61876283998976E-4</v>
      </c>
      <c r="GY418" s="223">
        <f t="shared" ca="1" si="797"/>
        <v>-4.0315662924562349E-4</v>
      </c>
      <c r="GZ418" s="223">
        <f t="shared" ca="1" si="798"/>
        <v>1.2402744639483209E-4</v>
      </c>
      <c r="HA418" s="223">
        <f t="shared" ca="1" si="799"/>
        <v>4.45564562233178E-4</v>
      </c>
      <c r="HB418" s="223">
        <f t="shared" ca="1" si="800"/>
        <v>2.8321671853233273E-5</v>
      </c>
      <c r="HC418" s="223">
        <f t="shared" ca="1" si="801"/>
        <v>-4.3588070920742107E-4</v>
      </c>
      <c r="HD418" s="223">
        <f t="shared" ca="1" si="802"/>
        <v>-1.7735965049380187E-4</v>
      </c>
      <c r="HE418" s="223">
        <f t="shared" ca="1" si="803"/>
        <v>3.7523722753084329E-4</v>
      </c>
      <c r="HF418" s="223">
        <f t="shared" ca="1" si="804"/>
        <v>3.0566218079751249E-4</v>
      </c>
      <c r="HG418" s="223">
        <f t="shared" ca="1" si="805"/>
        <v>-2.7072406002736694E-4</v>
      </c>
      <c r="HH418" s="223">
        <f t="shared" ca="1" si="806"/>
        <v>-3.9822917406777728E-4</v>
      </c>
      <c r="HI418" s="223">
        <f t="shared" ca="1" si="807"/>
        <v>1.3456003651121602E-4</v>
      </c>
      <c r="HJ418" s="223">
        <f t="shared" ca="1" si="808"/>
        <v>4.4423845005500494E-4</v>
      </c>
      <c r="HK418" s="223">
        <f t="shared" ca="1" si="809"/>
        <v>1.7335652451496851E-5</v>
      </c>
      <c r="HL418" s="223">
        <f t="shared" ca="1" si="810"/>
        <v>-4.3831097828300454E-4</v>
      </c>
      <c r="HM418" s="223">
        <f t="shared" ca="1" si="811"/>
        <v>-1.6720459787478048E-4</v>
      </c>
      <c r="HN418" s="223">
        <f t="shared" ca="1" si="812"/>
        <v>3.8113975055885661E-4</v>
      </c>
      <c r="HO418" s="223">
        <f t="shared" ca="1" si="813"/>
        <v>2.9752534114910824E-4</v>
      </c>
      <c r="HP418" s="223">
        <f t="shared" ca="1" si="814"/>
        <v>-2.7940876200504221E-4</v>
      </c>
      <c r="HQ418" s="223">
        <f t="shared" ca="1" si="815"/>
        <v>-3.9306184052623232E-4</v>
      </c>
      <c r="HR418" s="223">
        <f t="shared" ca="1" si="816"/>
        <v>1.4501157269310508E-4</v>
      </c>
      <c r="HS418" s="223">
        <f t="shared" ca="1" si="817"/>
        <v>4.4264474524566489E-4</v>
      </c>
      <c r="HT418" s="223">
        <f t="shared" ca="1" si="818"/>
        <v>6.3391907009199887E-6</v>
      </c>
      <c r="HU418" s="223">
        <f t="shared" ca="1" si="819"/>
        <v>-4.4047722521477878E-4</v>
      </c>
      <c r="HV418" s="223">
        <f t="shared" ca="1" si="820"/>
        <v>-1.5694882745815832E-4</v>
      </c>
      <c r="HW418" s="223">
        <f t="shared" ca="1" si="821"/>
        <v>3.8681268925285314E-4</v>
      </c>
      <c r="HX418" s="223">
        <f t="shared" ca="1" si="822"/>
        <v>2.892092833604039E-4</v>
      </c>
      <c r="HY418" s="223">
        <f t="shared" ca="1" si="823"/>
        <v>-2.8792515859223225E-4</v>
      </c>
      <c r="HZ418" s="223">
        <f t="shared" ca="1" si="824"/>
        <v>-3.8765774122947089E-4</v>
      </c>
      <c r="IA418" s="223">
        <f t="shared" ca="1" si="825"/>
        <v>1.5537575932595985E-4</v>
      </c>
      <c r="IB418" s="223">
        <f t="shared" ca="1" si="826"/>
        <v>4.4078440779333789E-4</v>
      </c>
      <c r="IC418" s="223">
        <f t="shared" ca="1" si="827"/>
        <v>-4.6610895410720548E-6</v>
      </c>
      <c r="ID418" s="223">
        <f t="shared" ca="1" si="828"/>
        <v>-4.4237814513658309E-4</v>
      </c>
      <c r="IE418" s="223">
        <f t="shared" ca="1" si="829"/>
        <v>-1.9882024987851352E-4</v>
      </c>
      <c r="IF418" s="223">
        <f t="shared" ca="1" si="830"/>
        <v>3.9225262644670229E-4</v>
      </c>
      <c r="IG418" s="223">
        <f t="shared" ca="1" si="831"/>
        <v>2.8071901671361532E-4</v>
      </c>
      <c r="IH418" s="223">
        <f t="shared" ca="1" si="832"/>
        <v>-2.9626811983012101E-4</v>
      </c>
      <c r="II418" s="223">
        <f t="shared" ca="1" si="833"/>
        <v>-3.820201314048622E-4</v>
      </c>
      <c r="IJ418" s="223">
        <f t="shared" ca="1" si="834"/>
        <v>1.6564635341124659E-4</v>
      </c>
      <c r="IK418" s="223">
        <f t="shared" ca="1" si="835"/>
        <v>4.3865855829575135E-4</v>
      </c>
      <c r="IL418" s="223">
        <f t="shared" ca="1" si="836"/>
        <v>-1.5658562117013897E-5</v>
      </c>
      <c r="IM418" s="223">
        <f t="shared" ca="1" si="837"/>
        <v>-4.4401259300534549E-4</v>
      </c>
      <c r="IN418" s="223">
        <f t="shared" ca="1" si="838"/>
        <v>-1.3615990095007427E-4</v>
      </c>
      <c r="IO418" s="223">
        <f t="shared" ca="1" si="839"/>
        <v>3.9745628532566259E-4</v>
      </c>
      <c r="IP418" s="223">
        <f t="shared" ca="1" si="840"/>
        <v>2.7205965542793849E-4</v>
      </c>
      <c r="IQ418" s="223">
        <f t="shared" ca="1" si="841"/>
        <v>-3.0443262023078344E-4</v>
      </c>
      <c r="IR418" s="223">
        <f t="shared" ca="1" si="842"/>
        <v>-3.7615240693774846E-4</v>
      </c>
      <c r="IS418" s="223">
        <f t="shared" ca="1" si="843"/>
        <v>1.7581716832717819E-4</v>
      </c>
      <c r="IT418" s="223">
        <f t="shared" ca="1" si="844"/>
        <v>4.362684772851422E-4</v>
      </c>
      <c r="IU418" s="223">
        <f t="shared" ca="1" si="845"/>
        <v>-2.6646602560673275E-5</v>
      </c>
      <c r="IV418" s="223">
        <f t="shared" ca="1" si="846"/>
        <v>-4.4537958429077828E-4</v>
      </c>
      <c r="IW418" s="223">
        <f t="shared" ca="1" si="847"/>
        <v>-1.256392673305933E-4</v>
      </c>
      <c r="IX418" s="223">
        <f t="shared" ca="1" si="848"/>
        <v>4.024205314001787E-4</v>
      </c>
      <c r="IY418" s="223">
        <f t="shared" ca="1" si="849"/>
        <v>2.6323641557877725E-4</v>
      </c>
      <c r="IZ418" s="223">
        <f t="shared" ca="1" si="850"/>
        <v>-3.1241374180450643E-4</v>
      </c>
      <c r="JA418" s="223">
        <f t="shared" ca="1" si="851"/>
        <v>-3.7005810232592598E-4</v>
      </c>
      <c r="JB418" s="223">
        <f t="shared" ca="1" si="852"/>
        <v>1.8588207755511341E-4</v>
      </c>
    </row>
    <row r="419" spans="2:262">
      <c r="B419" s="230">
        <v>58</v>
      </c>
      <c r="C419" s="229">
        <f t="shared" si="853"/>
        <v>1.1328125000000006E-3</v>
      </c>
      <c r="D419" s="226">
        <f t="shared" ca="1" si="597"/>
        <v>24.28247730185123</v>
      </c>
      <c r="E419" s="225">
        <f ca="1">BL361</f>
        <v>0.28247730185122871</v>
      </c>
      <c r="F419" s="224">
        <v>58</v>
      </c>
      <c r="G419" s="223">
        <f t="shared" ca="1" si="854"/>
        <v>-2.8285413228239589E-4</v>
      </c>
      <c r="H419" s="223">
        <f t="shared" ca="1" si="598"/>
        <v>2.4793447123928002E-6</v>
      </c>
      <c r="I419" s="223">
        <f t="shared" ca="1" si="599"/>
        <v>2.8358172313437137E-4</v>
      </c>
      <c r="J419" s="223">
        <f t="shared" ca="1" si="600"/>
        <v>8.0740816852357893E-5</v>
      </c>
      <c r="K419" s="223">
        <f t="shared" ca="1" si="601"/>
        <v>-2.5988744640505158E-4</v>
      </c>
      <c r="L419" s="223">
        <f t="shared" ca="1" si="602"/>
        <v>-1.5700763348436934E-4</v>
      </c>
      <c r="M419" s="223">
        <f t="shared" ca="1" si="603"/>
        <v>2.138118372965014E-4</v>
      </c>
      <c r="N419" s="223">
        <f t="shared" ca="1" si="604"/>
        <v>2.1975305814574565E-4</v>
      </c>
      <c r="O419" s="223">
        <f t="shared" ca="1" si="605"/>
        <v>-1.4932289632701767E-4</v>
      </c>
      <c r="P419" s="223">
        <f t="shared" ca="1" si="606"/>
        <v>-2.6357349699596973E-4</v>
      </c>
      <c r="Q419" s="223">
        <f t="shared" ca="1" si="607"/>
        <v>7.1974367790862421E-5</v>
      </c>
      <c r="R419" s="223">
        <f t="shared" ca="1" si="608"/>
        <v>2.8469516326512582E-4</v>
      </c>
      <c r="S419" s="223">
        <f t="shared" ca="1" si="609"/>
        <v>1.1572544971215023E-5</v>
      </c>
      <c r="T419" s="223">
        <f t="shared" ca="1" si="610"/>
        <v>-2.8129907323656107E-4</v>
      </c>
      <c r="U419" s="223">
        <f t="shared" ca="1" si="611"/>
        <v>-9.4122837930923084E-5</v>
      </c>
      <c r="V419" s="223">
        <f t="shared" ca="1" si="612"/>
        <v>2.5367769590318225E-4</v>
      </c>
      <c r="W419" s="223">
        <f t="shared" ca="1" si="613"/>
        <v>1.6856733528815664E-4</v>
      </c>
      <c r="X419" s="223">
        <f t="shared" ca="1" si="614"/>
        <v>-2.0420976573416781E-4</v>
      </c>
      <c r="Y419" s="223">
        <f t="shared" ca="1" si="615"/>
        <v>-2.2849492691734194E-4</v>
      </c>
      <c r="Z419" s="223">
        <f t="shared" ca="1" si="616"/>
        <v>1.3715542765971843E-4</v>
      </c>
      <c r="AA419" s="223">
        <f t="shared" ca="1" si="617"/>
        <v>2.6874468886661925E-4</v>
      </c>
      <c r="AB419" s="223">
        <f t="shared" ca="1" si="618"/>
        <v>-5.8289356250202566E-5</v>
      </c>
      <c r="AC419" s="223">
        <f t="shared" ca="1" si="619"/>
        <v>-2.8585033866319876E-4</v>
      </c>
      <c r="AD419" s="223">
        <f t="shared" ca="1" si="620"/>
        <v>-2.5596555380352198E-5</v>
      </c>
      <c r="AE419" s="223">
        <f t="shared" ca="1" si="621"/>
        <v>2.7833874923243487E-4</v>
      </c>
      <c r="AF419" s="223">
        <f t="shared" ca="1" si="622"/>
        <v>1.0727810884872624E-4</v>
      </c>
      <c r="AG419" s="223">
        <f t="shared" ca="1" si="623"/>
        <v>-2.4685681361233988E-4</v>
      </c>
      <c r="AH419" s="223">
        <f t="shared" ca="1" si="624"/>
        <v>-1.7972094361648087E-4</v>
      </c>
      <c r="AI419" s="223">
        <f t="shared" ca="1" si="625"/>
        <v>1.9411573495951693E-4</v>
      </c>
      <c r="AJ419" s="223">
        <f t="shared" ca="1" si="626"/>
        <v>2.3668633139620307E-4</v>
      </c>
      <c r="AK419" s="223">
        <f t="shared" ca="1" si="627"/>
        <v>-1.2465753955378942E-4</v>
      </c>
      <c r="AL419" s="223">
        <f t="shared" ca="1" si="628"/>
        <v>-2.7326845124253402E-4</v>
      </c>
      <c r="AM419" s="223">
        <f t="shared" ca="1" si="629"/>
        <v>4.4463920544791853E-5</v>
      </c>
      <c r="AN419" s="223">
        <f t="shared" ca="1" si="630"/>
        <v>2.8631687555789962E-4</v>
      </c>
      <c r="AO419" s="223">
        <f t="shared" ca="1" si="631"/>
        <v>3.9558901445582638E-5</v>
      </c>
      <c r="AP419" s="223">
        <f t="shared" ca="1" si="632"/>
        <v>-2.7470788280181316E-4</v>
      </c>
      <c r="AQ419" s="223">
        <f t="shared" ca="1" si="633"/>
        <v>-1.2017493740585835E-4</v>
      </c>
      <c r="AR419" s="223">
        <f t="shared" ca="1" si="634"/>
        <v>2.3944123163540331E-4</v>
      </c>
      <c r="AS419" s="223">
        <f t="shared" ca="1" si="635"/>
        <v>1.904415884499359E-4</v>
      </c>
      <c r="AT419" s="223">
        <f t="shared" ca="1" si="636"/>
        <v>-1.835540623768198E-4</v>
      </c>
      <c r="AU419" s="223">
        <f t="shared" ca="1" si="637"/>
        <v>-2.4430753777145652E-4</v>
      </c>
      <c r="AV419" s="223">
        <f t="shared" ca="1" si="638"/>
        <v>1.118593405163644E-4</v>
      </c>
      <c r="AW419" s="223">
        <f t="shared" ca="1" si="639"/>
        <v>2.7713388598391643E-4</v>
      </c>
      <c r="AX419" s="223">
        <f t="shared" ca="1" si="640"/>
        <v>-3.0531367360208276E-5</v>
      </c>
      <c r="AY419" s="223">
        <f t="shared" ca="1" si="641"/>
        <v>-2.8609365002098502E-4</v>
      </c>
      <c r="AZ419" s="223">
        <f t="shared" ca="1" si="642"/>
        <v>-5.3425946652280149E-5</v>
      </c>
      <c r="BA419" s="223">
        <f t="shared" ca="1" si="643"/>
        <v>2.7041522101995259E-4</v>
      </c>
      <c r="BB419" s="223">
        <f t="shared" ca="1" si="644"/>
        <v>1.3278225401270206E-4</v>
      </c>
      <c r="BC419" s="223">
        <f t="shared" ca="1" si="645"/>
        <v>-2.3144881475888101E-4</v>
      </c>
      <c r="BD419" s="223">
        <f t="shared" ca="1" si="646"/>
        <v>-2.0070344281610498E-4</v>
      </c>
      <c r="BE419" s="223">
        <f t="shared" ca="1" si="647"/>
        <v>1.7255019198041832E-4</v>
      </c>
      <c r="BF419" s="223">
        <f t="shared" ca="1" si="648"/>
        <v>2.5134018588940545E-4</v>
      </c>
      <c r="BG419" s="223">
        <f t="shared" ca="1" si="649"/>
        <v>-9.8791662529916261E-5</v>
      </c>
      <c r="BH419" s="223">
        <f t="shared" ca="1" si="650"/>
        <v>-2.8033168091990193E-4</v>
      </c>
      <c r="BI419" s="223">
        <f t="shared" ca="1" si="651"/>
        <v>1.6525261437424032E-5</v>
      </c>
      <c r="BJ419" s="223">
        <f t="shared" ca="1" si="652"/>
        <v>2.8518119982232564E-4</v>
      </c>
      <c r="BK419" s="223">
        <f t="shared" ca="1" si="653"/>
        <v>6.7164284073934117E-5</v>
      </c>
      <c r="BL419" s="223">
        <f t="shared" ca="1" si="654"/>
        <v>-2.6547110528507897E-4</v>
      </c>
      <c r="BM419" s="223">
        <f t="shared" ca="1" si="655"/>
        <v>-1.4506968653927194E-4</v>
      </c>
      <c r="BN419" s="223">
        <f t="shared" ca="1" si="656"/>
        <v>2.2289881741508266E-4</v>
      </c>
      <c r="BO419" s="223">
        <f t="shared" ca="1" si="657"/>
        <v>2.1048178500898039E-4</v>
      </c>
      <c r="BP419" s="223">
        <f t="shared" ca="1" si="658"/>
        <v>-1.6113063305792414E-4</v>
      </c>
      <c r="BQ419" s="223">
        <f t="shared" ca="1" si="659"/>
        <v>-2.5776733348474476E-4</v>
      </c>
      <c r="BR419" s="223">
        <f t="shared" ca="1" si="660"/>
        <v>8.5485986775304005E-5</v>
      </c>
      <c r="BS419" s="223">
        <f t="shared" ca="1" si="661"/>
        <v>2.8285413228239616E-4</v>
      </c>
      <c r="BT419" s="223">
        <f t="shared" ca="1" si="662"/>
        <v>-2.4793447123930713E-6</v>
      </c>
      <c r="BU419" s="223">
        <f t="shared" ca="1" si="663"/>
        <v>-2.8358172313437121E-4</v>
      </c>
      <c r="BV419" s="223">
        <f t="shared" ca="1" si="664"/>
        <v>-8.0740816852357418E-5</v>
      </c>
      <c r="BW419" s="223">
        <f t="shared" ca="1" si="665"/>
        <v>2.5988744640505093E-4</v>
      </c>
      <c r="BX419" s="223">
        <f t="shared" ca="1" si="666"/>
        <v>1.5700763348436847E-4</v>
      </c>
      <c r="BY419" s="223">
        <f t="shared" ca="1" si="667"/>
        <v>-2.1381183729650075E-4</v>
      </c>
      <c r="BZ419" s="223">
        <f t="shared" ca="1" si="668"/>
        <v>-2.1975305814574505E-4</v>
      </c>
      <c r="CA419" s="223">
        <f t="shared" ca="1" si="669"/>
        <v>1.493228963270168E-4</v>
      </c>
      <c r="CB419" s="223">
        <f t="shared" ca="1" si="670"/>
        <v>2.6357349699596935E-4</v>
      </c>
      <c r="CC419" s="223">
        <f t="shared" ca="1" si="671"/>
        <v>-7.197436779086192E-5</v>
      </c>
      <c r="CD419" s="223">
        <f t="shared" ca="1" si="672"/>
        <v>-2.8469516326512561E-4</v>
      </c>
      <c r="CE419" s="223">
        <f t="shared" ca="1" si="673"/>
        <v>-1.1572544971215023E-5</v>
      </c>
      <c r="CF419" s="223">
        <f t="shared" ca="1" si="674"/>
        <v>2.8129907323656145E-4</v>
      </c>
      <c r="CG419" s="223">
        <f t="shared" ca="1" si="675"/>
        <v>9.4122837930923084E-5</v>
      </c>
      <c r="CH419" s="223">
        <f t="shared" ca="1" si="676"/>
        <v>-2.5367769590318317E-4</v>
      </c>
      <c r="CI419" s="223">
        <f t="shared" ca="1" si="677"/>
        <v>-1.6856733528815664E-4</v>
      </c>
      <c r="CJ419" s="223">
        <f t="shared" ca="1" si="678"/>
        <v>2.0420976573416638E-4</v>
      </c>
      <c r="CK419" s="223">
        <f t="shared" ca="1" si="679"/>
        <v>2.2849492691734194E-4</v>
      </c>
      <c r="CL419" s="223">
        <f t="shared" ca="1" si="680"/>
        <v>-1.3715542765971666E-4</v>
      </c>
      <c r="CM419" s="223">
        <f t="shared" ca="1" si="681"/>
        <v>-2.6874468886661887E-4</v>
      </c>
      <c r="CN419" s="223">
        <f t="shared" ca="1" si="682"/>
        <v>5.828935625020157E-5</v>
      </c>
      <c r="CO419" s="223">
        <f t="shared" ca="1" si="683"/>
        <v>2.8585033866319876E-4</v>
      </c>
      <c r="CP419" s="223">
        <f t="shared" ca="1" si="684"/>
        <v>2.5596555380352198E-5</v>
      </c>
      <c r="CQ419" s="223">
        <f t="shared" ca="1" si="685"/>
        <v>-2.7833874923243536E-4</v>
      </c>
      <c r="CR419" s="223">
        <f t="shared" ca="1" si="686"/>
        <v>-1.0727810884872624E-4</v>
      </c>
      <c r="CS419" s="223">
        <f t="shared" ca="1" si="687"/>
        <v>2.4685681361234091E-4</v>
      </c>
      <c r="CT419" s="223">
        <f t="shared" ca="1" si="688"/>
        <v>1.797209436164777E-4</v>
      </c>
      <c r="CU419" s="223">
        <f t="shared" ca="1" si="689"/>
        <v>-1.9411573495951544E-4</v>
      </c>
      <c r="CV419" s="223">
        <f t="shared" ca="1" si="690"/>
        <v>-2.3668633139620307E-4</v>
      </c>
      <c r="CW419" s="223">
        <f t="shared" ca="1" si="691"/>
        <v>1.2465753955379126E-4</v>
      </c>
      <c r="CX419" s="223">
        <f t="shared" ca="1" si="692"/>
        <v>2.7326845124253521E-4</v>
      </c>
      <c r="CY419" s="223">
        <f t="shared" ca="1" si="693"/>
        <v>-4.4463920544789848E-5</v>
      </c>
      <c r="CZ419" s="223">
        <f t="shared" ca="1" si="694"/>
        <v>-2.8631687555789962E-4</v>
      </c>
      <c r="DA419" s="223">
        <f t="shared" ca="1" si="695"/>
        <v>-3.9558901445580646E-5</v>
      </c>
      <c r="DB419" s="223">
        <f t="shared" ca="1" si="696"/>
        <v>2.7470788280181202E-4</v>
      </c>
      <c r="DC419" s="223">
        <f t="shared" ca="1" si="697"/>
        <v>1.2017493740586016E-4</v>
      </c>
      <c r="DD419" s="223">
        <f t="shared" ca="1" si="698"/>
        <v>-2.3944123163540331E-4</v>
      </c>
      <c r="DE419" s="223">
        <f t="shared" ca="1" si="699"/>
        <v>-1.9044158844993438E-4</v>
      </c>
      <c r="DF419" s="223">
        <f t="shared" ca="1" si="700"/>
        <v>1.8355406237681665E-4</v>
      </c>
      <c r="DG419" s="223">
        <f t="shared" ca="1" si="701"/>
        <v>2.4430753777145652E-4</v>
      </c>
      <c r="DH419" s="223">
        <f t="shared" ca="1" si="702"/>
        <v>-1.1185934051636628E-4</v>
      </c>
      <c r="DI419" s="223">
        <f t="shared" ca="1" si="703"/>
        <v>-2.7713388598391535E-4</v>
      </c>
      <c r="DJ419" s="223">
        <f t="shared" ca="1" si="704"/>
        <v>3.0531367360206257E-5</v>
      </c>
      <c r="DK419" s="223">
        <f t="shared" ca="1" si="705"/>
        <v>2.8609365002098502E-4</v>
      </c>
      <c r="DL419" s="223">
        <f t="shared" ca="1" si="706"/>
        <v>5.3425946652280149E-5</v>
      </c>
      <c r="DM419" s="223">
        <f t="shared" ca="1" si="707"/>
        <v>-2.70415221019954E-4</v>
      </c>
      <c r="DN419" s="223">
        <f t="shared" ca="1" si="708"/>
        <v>-1.3278225401270206E-4</v>
      </c>
      <c r="DO419" s="223">
        <f t="shared" ca="1" si="709"/>
        <v>2.3144881475888101E-4</v>
      </c>
      <c r="DP419" s="223">
        <f t="shared" ca="1" si="710"/>
        <v>2.0070344281610208E-4</v>
      </c>
      <c r="DQ419" s="223">
        <f t="shared" ca="1" si="711"/>
        <v>-1.7255019198041507E-4</v>
      </c>
      <c r="DR419" s="223">
        <f t="shared" ca="1" si="712"/>
        <v>-2.5134018588940545E-4</v>
      </c>
      <c r="DS419" s="223">
        <f t="shared" ca="1" si="713"/>
        <v>9.8791662529916261E-5</v>
      </c>
      <c r="DT419" s="223">
        <f t="shared" ca="1" si="714"/>
        <v>2.8033168091990112E-4</v>
      </c>
      <c r="DU419" s="223">
        <f t="shared" ca="1" si="715"/>
        <v>-1.6525261437419966E-5</v>
      </c>
      <c r="DV419" s="223">
        <f t="shared" ca="1" si="716"/>
        <v>-2.8518119982232564E-4</v>
      </c>
      <c r="DW419" s="223">
        <f t="shared" ca="1" si="717"/>
        <v>-6.7164284073934117E-5</v>
      </c>
      <c r="DX419" s="223">
        <f t="shared" ca="1" si="718"/>
        <v>2.6547110528508055E-4</v>
      </c>
      <c r="DY419" s="223">
        <f t="shared" ca="1" si="719"/>
        <v>1.4506968653927547E-4</v>
      </c>
      <c r="DZ419" s="223">
        <f t="shared" ca="1" si="720"/>
        <v>-2.2289881741508266E-4</v>
      </c>
      <c r="EA419" s="223">
        <f t="shared" ca="1" si="721"/>
        <v>-2.1048178500898039E-4</v>
      </c>
      <c r="EB419" s="223">
        <f t="shared" ca="1" si="722"/>
        <v>1.611306330579275E-4</v>
      </c>
      <c r="EC419" s="223">
        <f t="shared" ca="1" si="723"/>
        <v>2.5776733348474655E-4</v>
      </c>
      <c r="ED419" s="223">
        <f t="shared" ca="1" si="724"/>
        <v>-8.5485986775304005E-5</v>
      </c>
      <c r="EE419" s="223">
        <f t="shared" ca="1" si="725"/>
        <v>-2.8285413228239557E-4</v>
      </c>
      <c r="EF419" s="223">
        <f t="shared" ca="1" si="726"/>
        <v>2.4793447123890055E-6</v>
      </c>
      <c r="EG419" s="223">
        <f t="shared" ca="1" si="727"/>
        <v>2.8358172313437121E-4</v>
      </c>
      <c r="EH419" s="223">
        <f t="shared" ca="1" si="728"/>
        <v>8.0740816852357418E-5</v>
      </c>
      <c r="EI419" s="223">
        <f t="shared" ca="1" si="729"/>
        <v>-2.5988744640505267E-4</v>
      </c>
      <c r="EJ419" s="223">
        <f t="shared" ca="1" si="730"/>
        <v>-1.5700763348437189E-4</v>
      </c>
      <c r="EK419" s="223">
        <f t="shared" ca="1" si="731"/>
        <v>2.1381183729650075E-4</v>
      </c>
      <c r="EL419" s="223">
        <f t="shared" ca="1" si="732"/>
        <v>2.1975305814574505E-4</v>
      </c>
      <c r="EM419" s="223">
        <f t="shared" ca="1" si="733"/>
        <v>-1.4932289632702027E-4</v>
      </c>
      <c r="EN419" s="223">
        <f t="shared" ca="1" si="734"/>
        <v>-2.6357349699597093E-4</v>
      </c>
      <c r="EO419" s="223">
        <f t="shared" ca="1" si="735"/>
        <v>7.197436779086192E-5</v>
      </c>
      <c r="EP419" s="223">
        <f t="shared" ca="1" si="736"/>
        <v>2.8469516326512561E-4</v>
      </c>
      <c r="EQ419" s="223">
        <f t="shared" ca="1" si="737"/>
        <v>1.1572544971210957E-5</v>
      </c>
      <c r="ER419" s="223">
        <f t="shared" ca="1" si="738"/>
        <v>-2.8129907323656069E-4</v>
      </c>
      <c r="ES419" s="223">
        <f t="shared" ca="1" si="739"/>
        <v>-9.4122837930923084E-5</v>
      </c>
      <c r="ET419" s="223">
        <f t="shared" ca="1" si="740"/>
        <v>2.5367769590318317E-4</v>
      </c>
      <c r="EU419" s="223">
        <f t="shared" ca="1" si="741"/>
        <v>1.6856733528815998E-4</v>
      </c>
      <c r="EV419" s="223">
        <f t="shared" ca="1" si="742"/>
        <v>-2.0420976573416638E-4</v>
      </c>
      <c r="EW419" s="223">
        <f t="shared" ca="1" si="743"/>
        <v>-2.2849492691734194E-4</v>
      </c>
      <c r="EX419" s="223">
        <f t="shared" ca="1" si="744"/>
        <v>1.3715542765972024E-4</v>
      </c>
      <c r="EY419" s="223">
        <f t="shared" ca="1" si="745"/>
        <v>2.6874468886662028E-4</v>
      </c>
      <c r="EZ419" s="223">
        <f t="shared" ca="1" si="746"/>
        <v>-5.828935625020157E-5</v>
      </c>
      <c r="FA419" s="223">
        <f t="shared" ca="1" si="747"/>
        <v>-2.8585033866319876E-4</v>
      </c>
      <c r="FB419" s="223">
        <f t="shared" ca="1" si="748"/>
        <v>-2.5596555380348146E-5</v>
      </c>
      <c r="FC419" s="223">
        <f t="shared" ca="1" si="749"/>
        <v>2.7833874923243438E-4</v>
      </c>
      <c r="FD419" s="223">
        <f t="shared" ca="1" si="750"/>
        <v>1.0727810884872624E-4</v>
      </c>
      <c r="FE419" s="223">
        <f t="shared" ca="1" si="751"/>
        <v>-2.4685681361234091E-4</v>
      </c>
      <c r="FF419" s="223">
        <f t="shared" ca="1" si="752"/>
        <v>-1.797209436164777E-4</v>
      </c>
      <c r="FG419" s="223">
        <f t="shared" ca="1" si="753"/>
        <v>1.9411573495951544E-4</v>
      </c>
      <c r="FH419" s="223">
        <f t="shared" ca="1" si="754"/>
        <v>2.3668633139620307E-4</v>
      </c>
      <c r="FI419" s="223">
        <f t="shared" ca="1" si="755"/>
        <v>-1.2465753955379126E-4</v>
      </c>
      <c r="FJ419" s="223">
        <f t="shared" ca="1" si="756"/>
        <v>-2.7326845124253283E-4</v>
      </c>
      <c r="FK419" s="223">
        <f t="shared" ca="1" si="757"/>
        <v>4.4463920544789848E-5</v>
      </c>
      <c r="FL419" s="223">
        <f t="shared" ca="1" si="758"/>
        <v>2.8631687555789962E-4</v>
      </c>
      <c r="FM419" s="223">
        <f t="shared" ca="1" si="759"/>
        <v>3.9558901445580646E-5</v>
      </c>
      <c r="FN419" s="223">
        <f t="shared" ca="1" si="760"/>
        <v>-2.7470788280181202E-4</v>
      </c>
      <c r="FO419" s="223">
        <f t="shared" ca="1" si="761"/>
        <v>-1.2017493740586016E-4</v>
      </c>
      <c r="FP419" s="223">
        <f t="shared" ca="1" si="762"/>
        <v>2.3944123163540331E-4</v>
      </c>
      <c r="FQ419" s="223">
        <f t="shared" ca="1" si="763"/>
        <v>1.9044158844993438E-4</v>
      </c>
      <c r="FR419" s="223">
        <f t="shared" ca="1" si="764"/>
        <v>-1.8355406237681665E-4</v>
      </c>
      <c r="FS419" s="223">
        <f t="shared" ca="1" si="765"/>
        <v>-2.4430753777145652E-4</v>
      </c>
      <c r="FT419" s="223">
        <f t="shared" ca="1" si="766"/>
        <v>1.1185934051636628E-4</v>
      </c>
      <c r="FU419" s="223">
        <f t="shared" ca="1" si="767"/>
        <v>2.7713388598391535E-4</v>
      </c>
      <c r="FV419" s="223">
        <f t="shared" ca="1" si="768"/>
        <v>-3.0531367360206257E-5</v>
      </c>
      <c r="FW419" s="223">
        <f t="shared" ca="1" si="769"/>
        <v>-2.8609365002098502E-4</v>
      </c>
      <c r="FX419" s="223">
        <f t="shared" ca="1" si="770"/>
        <v>-5.3425946652280149E-5</v>
      </c>
      <c r="FY419" s="223">
        <f t="shared" ca="1" si="771"/>
        <v>2.70415221019954E-4</v>
      </c>
      <c r="FZ419" s="223">
        <f t="shared" ca="1" si="772"/>
        <v>1.3278225401270206E-4</v>
      </c>
      <c r="GA419" s="223">
        <f t="shared" ca="1" si="773"/>
        <v>-2.3144881475888101E-4</v>
      </c>
      <c r="GB419" s="223">
        <f t="shared" ca="1" si="774"/>
        <v>-2.0070344281610208E-4</v>
      </c>
      <c r="GC419" s="223">
        <f t="shared" ca="1" si="775"/>
        <v>1.7255019198041507E-4</v>
      </c>
      <c r="GD419" s="223">
        <f t="shared" ca="1" si="776"/>
        <v>2.5134018588940545E-4</v>
      </c>
      <c r="GE419" s="223">
        <f t="shared" ca="1" si="777"/>
        <v>-9.8791662529916261E-5</v>
      </c>
      <c r="GF419" s="223">
        <f t="shared" ca="1" si="778"/>
        <v>-2.8033168091990112E-4</v>
      </c>
      <c r="GG419" s="223">
        <f t="shared" ca="1" si="779"/>
        <v>1.6525261437428098E-5</v>
      </c>
      <c r="GH419" s="223">
        <f t="shared" ca="1" si="780"/>
        <v>2.8518119982232635E-4</v>
      </c>
      <c r="GI419" s="223">
        <f t="shared" ca="1" si="781"/>
        <v>6.7164284073942005E-5</v>
      </c>
      <c r="GJ419" s="223">
        <f t="shared" ca="1" si="782"/>
        <v>-2.6547110528507746E-4</v>
      </c>
      <c r="GK419" s="223">
        <f t="shared" ca="1" si="783"/>
        <v>-1.4506968653927547E-4</v>
      </c>
      <c r="GL419" s="223">
        <f t="shared" ca="1" si="784"/>
        <v>2.2289881741508266E-4</v>
      </c>
      <c r="GM419" s="223">
        <f t="shared" ca="1" si="785"/>
        <v>2.1048178500898039E-4</v>
      </c>
      <c r="GN419" s="223">
        <f t="shared" ca="1" si="786"/>
        <v>-1.611306330579275E-4</v>
      </c>
      <c r="GO419" s="223">
        <f t="shared" ca="1" si="787"/>
        <v>-2.5776733348474297E-4</v>
      </c>
      <c r="GP419" s="223">
        <f t="shared" ca="1" si="788"/>
        <v>8.5485986775296239E-5</v>
      </c>
      <c r="GQ419" s="223">
        <f t="shared" ca="1" si="789"/>
        <v>2.8285413228239676E-4</v>
      </c>
      <c r="GR419" s="223">
        <f t="shared" ca="1" si="790"/>
        <v>-2.4793447123890055E-6</v>
      </c>
      <c r="GS419" s="223">
        <f t="shared" ca="1" si="791"/>
        <v>-2.8358172313437121E-4</v>
      </c>
      <c r="GT419" s="223">
        <f t="shared" ca="1" si="792"/>
        <v>-8.0740816852357418E-5</v>
      </c>
      <c r="GU419" s="223">
        <f t="shared" ca="1" si="793"/>
        <v>2.5988744640505267E-4</v>
      </c>
      <c r="GV419" s="223">
        <f t="shared" ca="1" si="794"/>
        <v>1.5700763348436509E-4</v>
      </c>
      <c r="GW419" s="223">
        <f t="shared" ca="1" si="795"/>
        <v>-2.1381183729650614E-4</v>
      </c>
      <c r="GX419" s="223">
        <f t="shared" ca="1" si="796"/>
        <v>-2.1975305814575023E-4</v>
      </c>
      <c r="GY419" s="223">
        <f t="shared" ca="1" si="797"/>
        <v>1.4932289632701333E-4</v>
      </c>
      <c r="GZ419" s="223">
        <f t="shared" ca="1" si="798"/>
        <v>2.6357349699597093E-4</v>
      </c>
      <c r="HA419" s="223">
        <f t="shared" ca="1" si="799"/>
        <v>-7.197436779086192E-5</v>
      </c>
      <c r="HB419" s="223">
        <f t="shared" ca="1" si="800"/>
        <v>-2.8469516326512561E-4</v>
      </c>
      <c r="HC419" s="223">
        <f t="shared" ca="1" si="801"/>
        <v>-1.1572544971210957E-5</v>
      </c>
      <c r="HD419" s="223">
        <f t="shared" ca="1" si="802"/>
        <v>2.8129907323656221E-4</v>
      </c>
      <c r="HE419" s="223">
        <f t="shared" ca="1" si="803"/>
        <v>9.4122837930915373E-5</v>
      </c>
      <c r="HF419" s="223">
        <f t="shared" ca="1" si="804"/>
        <v>-2.5367769590317938E-4</v>
      </c>
      <c r="HG419" s="223">
        <f t="shared" ca="1" si="805"/>
        <v>-1.6856733528815998E-4</v>
      </c>
      <c r="HH419" s="223">
        <f t="shared" ca="1" si="806"/>
        <v>2.0420976573416638E-4</v>
      </c>
      <c r="HI419" s="223">
        <f t="shared" ca="1" si="807"/>
        <v>2.2849492691734194E-4</v>
      </c>
      <c r="HJ419" s="223">
        <f t="shared" ca="1" si="808"/>
        <v>-1.3715542765972024E-4</v>
      </c>
      <c r="HK419" s="223">
        <f t="shared" ca="1" si="809"/>
        <v>-2.6874468886661752E-4</v>
      </c>
      <c r="HL419" s="223">
        <f t="shared" ca="1" si="810"/>
        <v>5.8289356250209532E-5</v>
      </c>
      <c r="HM419" s="223">
        <f t="shared" ca="1" si="811"/>
        <v>2.8585033866319925E-4</v>
      </c>
      <c r="HN419" s="223">
        <f t="shared" ca="1" si="812"/>
        <v>2.5596555380356264E-5</v>
      </c>
      <c r="HO419" s="223">
        <f t="shared" ca="1" si="813"/>
        <v>-2.7833874923243438E-4</v>
      </c>
      <c r="HP419" s="223">
        <f t="shared" ca="1" si="814"/>
        <v>-1.0727810884872624E-4</v>
      </c>
      <c r="HQ419" s="223">
        <f t="shared" ca="1" si="815"/>
        <v>2.4685681361234091E-4</v>
      </c>
      <c r="HR419" s="223">
        <f t="shared" ca="1" si="816"/>
        <v>1.797209436164777E-4</v>
      </c>
      <c r="HS419" s="223">
        <f t="shared" ca="1" si="817"/>
        <v>-1.9411573495952143E-4</v>
      </c>
      <c r="HT419" s="223">
        <f t="shared" ca="1" si="818"/>
        <v>-2.3668633139619846E-4</v>
      </c>
      <c r="HU419" s="223">
        <f t="shared" ca="1" si="819"/>
        <v>1.2465753955378394E-4</v>
      </c>
      <c r="HV419" s="223">
        <f t="shared" ca="1" si="820"/>
        <v>2.7326845124253521E-4</v>
      </c>
      <c r="HW419" s="223">
        <f t="shared" ca="1" si="821"/>
        <v>-4.4463920544789848E-5</v>
      </c>
      <c r="HX419" s="223">
        <f t="shared" ca="1" si="822"/>
        <v>-2.8631687555789962E-4</v>
      </c>
      <c r="HY419" s="223">
        <f t="shared" ca="1" si="823"/>
        <v>-3.9558901445580646E-5</v>
      </c>
      <c r="HZ419" s="223">
        <f t="shared" ca="1" si="824"/>
        <v>2.7470788280181435E-4</v>
      </c>
      <c r="IA419" s="223">
        <f t="shared" ca="1" si="825"/>
        <v>1.201749374058528E-4</v>
      </c>
      <c r="IB419" s="223">
        <f t="shared" ca="1" si="826"/>
        <v>-2.3944123163539884E-4</v>
      </c>
      <c r="IC419" s="223">
        <f t="shared" ca="1" si="827"/>
        <v>-1.9044158844994048E-4</v>
      </c>
      <c r="ID419" s="223">
        <f t="shared" ca="1" si="828"/>
        <v>1.8355406237681665E-4</v>
      </c>
      <c r="IE419" s="223">
        <f t="shared" ca="1" si="829"/>
        <v>1.9325409058621884E-5</v>
      </c>
      <c r="IF419" s="223">
        <f t="shared" ca="1" si="830"/>
        <v>-1.1185934051636628E-4</v>
      </c>
      <c r="IG419" s="223">
        <f t="shared" ca="1" si="831"/>
        <v>-2.7713388598391535E-4</v>
      </c>
      <c r="IH419" s="223">
        <f t="shared" ca="1" si="832"/>
        <v>3.0531367360214354E-5</v>
      </c>
      <c r="II419" s="223">
        <f t="shared" ca="1" si="833"/>
        <v>2.8609365002098529E-4</v>
      </c>
      <c r="IJ419" s="223">
        <f t="shared" ca="1" si="834"/>
        <v>5.3425946652288145E-5</v>
      </c>
      <c r="IK419" s="223">
        <f t="shared" ca="1" si="835"/>
        <v>-2.7041522101995129E-4</v>
      </c>
      <c r="IL419" s="223">
        <f t="shared" ca="1" si="836"/>
        <v>-1.3278225401270206E-4</v>
      </c>
      <c r="IM419" s="223">
        <f t="shared" ca="1" si="837"/>
        <v>2.3144881475888101E-4</v>
      </c>
      <c r="IN419" s="223">
        <f t="shared" ca="1" si="838"/>
        <v>2.0070344281610208E-4</v>
      </c>
      <c r="IO419" s="223">
        <f t="shared" ca="1" si="839"/>
        <v>-1.7255019198042157E-4</v>
      </c>
      <c r="IP419" s="223">
        <f t="shared" ca="1" si="840"/>
        <v>-2.5134018588940154E-4</v>
      </c>
      <c r="IQ419" s="223">
        <f t="shared" ca="1" si="841"/>
        <v>9.8791662529908617E-5</v>
      </c>
      <c r="IR419" s="223">
        <f t="shared" ca="1" si="842"/>
        <v>2.803316809199028E-4</v>
      </c>
      <c r="IS419" s="223">
        <f t="shared" ca="1" si="843"/>
        <v>-1.6525261437419966E-5</v>
      </c>
      <c r="IT419" s="223">
        <f t="shared" ca="1" si="844"/>
        <v>-2.8518119982232564E-4</v>
      </c>
      <c r="IU419" s="223">
        <f t="shared" ca="1" si="845"/>
        <v>-6.7164284073934117E-5</v>
      </c>
      <c r="IV419" s="223">
        <f t="shared" ca="1" si="846"/>
        <v>2.6547110528508055E-4</v>
      </c>
      <c r="IW419" s="223">
        <f t="shared" ca="1" si="847"/>
        <v>1.4506968653926842E-4</v>
      </c>
      <c r="IX419" s="223">
        <f t="shared" ca="1" si="848"/>
        <v>-2.2289881741508776E-4</v>
      </c>
      <c r="IY419" s="223">
        <f t="shared" ca="1" si="849"/>
        <v>-2.1048178500898589E-4</v>
      </c>
      <c r="IZ419" s="223">
        <f t="shared" ca="1" si="850"/>
        <v>1.6113063305792078E-4</v>
      </c>
      <c r="JA419" s="223">
        <f t="shared" ca="1" si="851"/>
        <v>2.5776733348474655E-4</v>
      </c>
      <c r="JB419" s="223">
        <f t="shared" ca="1" si="852"/>
        <v>-8.5485986775304005E-5</v>
      </c>
    </row>
    <row r="420" spans="2:262">
      <c r="B420" s="230">
        <v>59</v>
      </c>
      <c r="C420" s="229">
        <f t="shared" si="853"/>
        <v>1.1523437500000006E-3</v>
      </c>
      <c r="D420" s="226">
        <f t="shared" ca="1" si="597"/>
        <v>24.281450497815293</v>
      </c>
      <c r="E420" s="225">
        <f ca="1">BM361</f>
        <v>0.28145049781529397</v>
      </c>
      <c r="F420" s="224">
        <v>59</v>
      </c>
      <c r="G420" s="223">
        <f t="shared" ca="1" si="854"/>
        <v>-1.1742566234262922E-3</v>
      </c>
      <c r="H420" s="223">
        <f t="shared" ca="1" si="598"/>
        <v>1.1855596979161947E-4</v>
      </c>
      <c r="I420" s="223">
        <f t="shared" ca="1" si="599"/>
        <v>1.2032816560484721E-3</v>
      </c>
      <c r="J420" s="223">
        <f t="shared" ca="1" si="600"/>
        <v>1.7603307015182974E-4</v>
      </c>
      <c r="K420" s="223">
        <f t="shared" ca="1" si="601"/>
        <v>-1.160185002099119E-3</v>
      </c>
      <c r="L420" s="223">
        <f t="shared" ca="1" si="602"/>
        <v>-4.6007112907774344E-4</v>
      </c>
      <c r="M420" s="223">
        <f t="shared" ca="1" si="603"/>
        <v>1.0475497669989744E-3</v>
      </c>
      <c r="N420" s="223">
        <f t="shared" ca="1" si="604"/>
        <v>7.1653367764399668E-4</v>
      </c>
      <c r="O420" s="223">
        <f t="shared" ca="1" si="605"/>
        <v>-8.7212702443221547E-4</v>
      </c>
      <c r="P420" s="223">
        <f t="shared" ca="1" si="606"/>
        <v>-9.3004899348445925E-4</v>
      </c>
      <c r="Q420" s="223">
        <f t="shared" ca="1" si="607"/>
        <v>6.4443117391064803E-4</v>
      </c>
      <c r="R420" s="223">
        <f t="shared" ca="1" si="608"/>
        <v>1.0878195037201097E-3</v>
      </c>
      <c r="S420" s="223">
        <f t="shared" ca="1" si="609"/>
        <v>-3.78109734020139E-4</v>
      </c>
      <c r="T420" s="223">
        <f t="shared" ca="1" si="610"/>
        <v>-1.1803888394017125E-3</v>
      </c>
      <c r="U420" s="223">
        <f t="shared" ca="1" si="611"/>
        <v>8.9125344362572161E-5</v>
      </c>
      <c r="V420" s="223">
        <f t="shared" ca="1" si="612"/>
        <v>1.2022086265632828E-3</v>
      </c>
      <c r="W420" s="223">
        <f t="shared" ca="1" si="613"/>
        <v>2.052009950532967E-4</v>
      </c>
      <c r="X420" s="223">
        <f t="shared" ca="1" si="614"/>
        <v>-1.1519710418512324E-3</v>
      </c>
      <c r="Y420" s="223">
        <f t="shared" ca="1" si="615"/>
        <v>-4.8722810113920577E-4</v>
      </c>
      <c r="Z420" s="223">
        <f t="shared" ca="1" si="616"/>
        <v>1.0326872001782676E-3</v>
      </c>
      <c r="AA420" s="223">
        <f t="shared" ca="1" si="617"/>
        <v>7.4005197602602327E-4</v>
      </c>
      <c r="AB420" s="223">
        <f t="shared" ca="1" si="618"/>
        <v>-8.5150667604254966E-4</v>
      </c>
      <c r="AC420" s="223">
        <f t="shared" ca="1" si="619"/>
        <v>-9.4851899032804166E-4</v>
      </c>
      <c r="AD420" s="223">
        <f t="shared" ca="1" si="620"/>
        <v>6.192889759518835E-4</v>
      </c>
      <c r="AE420" s="223">
        <f t="shared" ca="1" si="621"/>
        <v>1.1001341537074437E-3</v>
      </c>
      <c r="AF420" s="223">
        <f t="shared" ca="1" si="622"/>
        <v>-3.4995264682178987E-4</v>
      </c>
      <c r="AG420" s="223">
        <f t="shared" ca="1" si="623"/>
        <v>-1.1858100332778595E-3</v>
      </c>
      <c r="AH420" s="223">
        <f t="shared" ca="1" si="624"/>
        <v>5.9641033158693219E-5</v>
      </c>
      <c r="AI420" s="223">
        <f t="shared" ca="1" si="625"/>
        <v>1.2004114315549274E-3</v>
      </c>
      <c r="AJ420" s="223">
        <f t="shared" ca="1" si="626"/>
        <v>2.3424531454830088E-4</v>
      </c>
      <c r="AK420" s="223">
        <f t="shared" ca="1" si="627"/>
        <v>-1.1430631773227057E-3</v>
      </c>
      <c r="AL420" s="223">
        <f t="shared" ca="1" si="628"/>
        <v>-5.1409158521117005E-4</v>
      </c>
      <c r="AM420" s="223">
        <f t="shared" ca="1" si="629"/>
        <v>1.0172025812028394E-3</v>
      </c>
      <c r="AN420" s="223">
        <f t="shared" ca="1" si="630"/>
        <v>7.6312449477002064E-4</v>
      </c>
      <c r="AO420" s="223">
        <f t="shared" ca="1" si="631"/>
        <v>-8.3037341187112133E-4</v>
      </c>
      <c r="AP420" s="223">
        <f t="shared" ca="1" si="632"/>
        <v>-9.6641763479926232E-4</v>
      </c>
      <c r="AQ420" s="223">
        <f t="shared" ca="1" si="633"/>
        <v>5.9377374147070647E-4</v>
      </c>
      <c r="AR420" s="223">
        <f t="shared" ca="1" si="634"/>
        <v>1.1117861240172501E-3</v>
      </c>
      <c r="AS420" s="223">
        <f t="shared" ca="1" si="635"/>
        <v>-3.2158476123456342E-4</v>
      </c>
      <c r="AT420" s="223">
        <f t="shared" ca="1" si="636"/>
        <v>-1.1905169395302526E-3</v>
      </c>
      <c r="AU420" s="223">
        <f t="shared" ca="1" si="637"/>
        <v>3.012079642655699E-5</v>
      </c>
      <c r="AV420" s="223">
        <f t="shared" ca="1" si="638"/>
        <v>1.1978911535864786E-3</v>
      </c>
      <c r="AW420" s="223">
        <f t="shared" ca="1" si="639"/>
        <v>2.6314853342482172E-4</v>
      </c>
      <c r="AX420" s="223">
        <f t="shared" ca="1" si="640"/>
        <v>-1.1334667742780474E-3</v>
      </c>
      <c r="AY420" s="223">
        <f t="shared" ca="1" si="641"/>
        <v>-5.4064539973532164E-4</v>
      </c>
      <c r="AZ420" s="223">
        <f t="shared" ca="1" si="642"/>
        <v>1.0011052374281442E-3</v>
      </c>
      <c r="BA420" s="223">
        <f t="shared" ca="1" si="643"/>
        <v>7.8573733585343144E-4</v>
      </c>
      <c r="BB420" s="223">
        <f t="shared" ca="1" si="644"/>
        <v>-8.0873996180604686E-4</v>
      </c>
      <c r="BC420" s="223">
        <f t="shared" ca="1" si="645"/>
        <v>-9.8373414542395803E-4</v>
      </c>
      <c r="BD420" s="223">
        <f t="shared" ca="1" si="646"/>
        <v>5.6790083989029748E-4</v>
      </c>
      <c r="BE420" s="223">
        <f t="shared" ca="1" si="647"/>
        <v>1.1227683959383092E-3</v>
      </c>
      <c r="BF420" s="223">
        <f t="shared" ca="1" si="648"/>
        <v>-2.9302316501200634E-4</v>
      </c>
      <c r="BG420" s="223">
        <f t="shared" ca="1" si="649"/>
        <v>-1.1945067228945675E-3</v>
      </c>
      <c r="BH420" s="223">
        <f t="shared" ca="1" si="650"/>
        <v>5.8241605294264255E-7</v>
      </c>
      <c r="BI420" s="223">
        <f t="shared" ca="1" si="651"/>
        <v>1.1946493107791425E-3</v>
      </c>
      <c r="BJ420" s="223">
        <f t="shared" ca="1" si="652"/>
        <v>2.9189324146455667E-4</v>
      </c>
      <c r="BK420" s="223">
        <f t="shared" ca="1" si="653"/>
        <v>-1.1231876132316138E-3</v>
      </c>
      <c r="BL420" s="223">
        <f t="shared" ca="1" si="654"/>
        <v>-5.6687354968672167E-4</v>
      </c>
      <c r="BM420" s="223">
        <f t="shared" ca="1" si="655"/>
        <v>9.8440486529216293E-4</v>
      </c>
      <c r="BN420" s="223">
        <f t="shared" ca="1" si="656"/>
        <v>8.0787687814632889E-4</v>
      </c>
      <c r="BO420" s="223">
        <f t="shared" ca="1" si="657"/>
        <v>-7.866193570287023E-4</v>
      </c>
      <c r="BP420" s="223">
        <f t="shared" ca="1" si="658"/>
        <v>-1.0004580913836488E-3</v>
      </c>
      <c r="BQ420" s="223">
        <f t="shared" ca="1" si="659"/>
        <v>5.416858560791264E-4</v>
      </c>
      <c r="BR420" s="223">
        <f t="shared" ca="1" si="660"/>
        <v>1.1330743541606663E-3</v>
      </c>
      <c r="BS420" s="223">
        <f t="shared" ca="1" si="661"/>
        <v>-2.6428506259167122E-4</v>
      </c>
      <c r="BT420" s="223">
        <f t="shared" ca="1" si="662"/>
        <v>-1.197776980074494E-3</v>
      </c>
      <c r="BU420" s="223">
        <f t="shared" ca="1" si="663"/>
        <v>-2.8956315146315631E-5</v>
      </c>
      <c r="BV420" s="223">
        <f t="shared" ca="1" si="664"/>
        <v>1.19068785589781E-3</v>
      </c>
      <c r="BW420" s="223">
        <f t="shared" ca="1" si="665"/>
        <v>3.2046212393024121E-4</v>
      </c>
      <c r="BX420" s="223">
        <f t="shared" ca="1" si="666"/>
        <v>-1.1122318859656626E-3</v>
      </c>
      <c r="BY420" s="223">
        <f t="shared" ca="1" si="667"/>
        <v>-5.9276023620854254E-4</v>
      </c>
      <c r="BZ420" s="223">
        <f t="shared" ca="1" si="668"/>
        <v>9.6711152447458864E-4</v>
      </c>
      <c r="CA420" s="223">
        <f t="shared" ca="1" si="669"/>
        <v>8.2952978561629345E-4</v>
      </c>
      <c r="CB420" s="223">
        <f t="shared" ca="1" si="670"/>
        <v>-7.6402492216428902E-4</v>
      </c>
      <c r="CC420" s="223">
        <f t="shared" ca="1" si="671"/>
        <v>-1.0165793987986179E-3</v>
      </c>
      <c r="CD420" s="223">
        <f t="shared" ca="1" si="672"/>
        <v>5.1514458096317659E-4</v>
      </c>
      <c r="CE420" s="223">
        <f t="shared" ca="1" si="673"/>
        <v>1.1426977907604561E-3</v>
      </c>
      <c r="CF420" s="223">
        <f t="shared" ca="1" si="674"/>
        <v>-2.3538776473190249E-4</v>
      </c>
      <c r="CG420" s="223">
        <f t="shared" ca="1" si="675"/>
        <v>-1.2003257411893912E-3</v>
      </c>
      <c r="CH420" s="223">
        <f t="shared" ca="1" si="676"/>
        <v>-5.8477604144093181E-5</v>
      </c>
      <c r="CI420" s="223">
        <f t="shared" ca="1" si="677"/>
        <v>1.1860091751747716E-3</v>
      </c>
      <c r="CJ420" s="223">
        <f t="shared" ca="1" si="678"/>
        <v>3.4883797199530424E-4</v>
      </c>
      <c r="CK420" s="223">
        <f t="shared" ca="1" si="679"/>
        <v>-1.100606191800628E-3</v>
      </c>
      <c r="CL420" s="223">
        <f t="shared" ca="1" si="680"/>
        <v>-6.1828986612880448E-4</v>
      </c>
      <c r="CM420" s="223">
        <f t="shared" ca="1" si="681"/>
        <v>9.4923563183731E-4</v>
      </c>
      <c r="CN420" s="223">
        <f t="shared" ca="1" si="682"/>
        <v>8.5068301536153136E-4</v>
      </c>
      <c r="CO420" s="223">
        <f t="shared" ca="1" si="683"/>
        <v>-7.4097026725548258E-4</v>
      </c>
      <c r="CP420" s="223">
        <f t="shared" ca="1" si="684"/>
        <v>-1.0320883567961031E-3</v>
      </c>
      <c r="CQ420" s="223">
        <f t="shared" ca="1" si="685"/>
        <v>4.8829300201418211E-4</v>
      </c>
      <c r="CR420" s="223">
        <f t="shared" ca="1" si="686"/>
        <v>1.151632908939315E-3</v>
      </c>
      <c r="CS420" s="223">
        <f t="shared" ca="1" si="687"/>
        <v>-2.0634867808437486E-4</v>
      </c>
      <c r="CT420" s="223">
        <f t="shared" ca="1" si="688"/>
        <v>-1.2021514709608648E-3</v>
      </c>
      <c r="CU420" s="223">
        <f t="shared" ca="1" si="689"/>
        <v>-8.7963668419735669E-5</v>
      </c>
      <c r="CV420" s="223">
        <f t="shared" ca="1" si="690"/>
        <v>1.1806160868723442E-3</v>
      </c>
      <c r="CW420" s="223">
        <f t="shared" ca="1" si="691"/>
        <v>3.7700369310994568E-4</v>
      </c>
      <c r="CX420" s="223">
        <f t="shared" ca="1" si="692"/>
        <v>-1.0883175336199829E-3</v>
      </c>
      <c r="CY420" s="223">
        <f t="shared" ca="1" si="693"/>
        <v>-6.4344706135305741E-4</v>
      </c>
      <c r="CZ420" s="223">
        <f t="shared" ca="1" si="694"/>
        <v>9.307879551496191E-4</v>
      </c>
      <c r="DA420" s="223">
        <f t="shared" ca="1" si="695"/>
        <v>8.7132382546739032E-4</v>
      </c>
      <c r="DB420" s="223">
        <f t="shared" ca="1" si="696"/>
        <v>-7.1746927956435765E-4</v>
      </c>
      <c r="DC420" s="223">
        <f t="shared" ca="1" si="697"/>
        <v>-1.0469756233597324E-3</v>
      </c>
      <c r="DD420" s="223">
        <f t="shared" ca="1" si="698"/>
        <v>4.6114729361917885E-4</v>
      </c>
      <c r="DE420" s="223">
        <f t="shared" ca="1" si="699"/>
        <v>1.1598743265161659E-3</v>
      </c>
      <c r="DF420" s="223">
        <f t="shared" ca="1" si="700"/>
        <v>-1.7718529470904323E-4</v>
      </c>
      <c r="DG420" s="223">
        <f t="shared" ca="1" si="701"/>
        <v>-1.2032530696375705E-3</v>
      </c>
      <c r="DH420" s="223">
        <f t="shared" ca="1" si="702"/>
        <v>-1.1739674667069557E-4</v>
      </c>
      <c r="DI420" s="223">
        <f t="shared" ca="1" si="703"/>
        <v>1.1745118395852672E-3</v>
      </c>
      <c r="DJ420" s="223">
        <f t="shared" ca="1" si="704"/>
        <v>4.0494232129691723E-4</v>
      </c>
      <c r="DK420" s="223">
        <f t="shared" ca="1" si="705"/>
        <v>-1.0753733136518767E-3</v>
      </c>
      <c r="DL420" s="223">
        <f t="shared" ca="1" si="706"/>
        <v>-6.6821666812761542E-4</v>
      </c>
      <c r="DM420" s="223">
        <f t="shared" ca="1" si="707"/>
        <v>9.1177960660214974E-4</v>
      </c>
      <c r="DN420" s="223">
        <f t="shared" ca="1" si="708"/>
        <v>8.9143978268168395E-4</v>
      </c>
      <c r="DO420" s="223">
        <f t="shared" ca="1" si="709"/>
        <v>-6.935361152071275E-4</v>
      </c>
      <c r="DP420" s="223">
        <f t="shared" ca="1" si="710"/>
        <v>-1.0612322309567813E-3</v>
      </c>
      <c r="DQ420" s="223">
        <f t="shared" ca="1" si="711"/>
        <v>4.3372380733793859E-4</v>
      </c>
      <c r="DR420" s="223">
        <f t="shared" ca="1" si="712"/>
        <v>1.1674170791692085E-3</v>
      </c>
      <c r="DS420" s="223">
        <f t="shared" ca="1" si="713"/>
        <v>-1.4791518153752984E-4</v>
      </c>
      <c r="DT420" s="223">
        <f t="shared" ca="1" si="714"/>
        <v>-1.2036298736576572E-3</v>
      </c>
      <c r="DU420" s="223">
        <f t="shared" ca="1" si="715"/>
        <v>-1.4675910951120809E-4</v>
      </c>
      <c r="DV420" s="223">
        <f t="shared" ca="1" si="716"/>
        <v>1.1677001102838504E-3</v>
      </c>
      <c r="DW420" s="223">
        <f t="shared" ca="1" si="717"/>
        <v>4.3263702737130833E-4</v>
      </c>
      <c r="DX420" s="223">
        <f t="shared" ca="1" si="718"/>
        <v>-1.0617813290104397E-3</v>
      </c>
      <c r="DY420" s="223">
        <f t="shared" ca="1" si="719"/>
        <v>-6.9258376616749499E-4</v>
      </c>
      <c r="DZ420" s="223">
        <f t="shared" ca="1" si="720"/>
        <v>8.9222203611327591E-4</v>
      </c>
      <c r="EA420" s="223">
        <f t="shared" ca="1" si="721"/>
        <v>9.1101876990397107E-4</v>
      </c>
      <c r="EB420" s="223">
        <f t="shared" ca="1" si="722"/>
        <v>-6.6918519062708246E-4</v>
      </c>
      <c r="EC420" s="223">
        <f t="shared" ca="1" si="723"/>
        <v>-1.0748495919399312E-3</v>
      </c>
      <c r="ED420" s="223">
        <f t="shared" ca="1" si="724"/>
        <v>4.0603906205313582E-4</v>
      </c>
      <c r="EE420" s="223">
        <f t="shared" ca="1" si="725"/>
        <v>1.1742566234262961E-3</v>
      </c>
      <c r="EF420" s="223">
        <f t="shared" ca="1" si="726"/>
        <v>-1.1855596979159697E-4</v>
      </c>
      <c r="EG420" s="223">
        <f t="shared" ca="1" si="727"/>
        <v>-1.2032816560484717E-3</v>
      </c>
      <c r="EH420" s="223">
        <f t="shared" ca="1" si="728"/>
        <v>-1.7603307015182779E-4</v>
      </c>
      <c r="EI420" s="223">
        <f t="shared" ca="1" si="729"/>
        <v>1.1601850020991184E-3</v>
      </c>
      <c r="EJ420" s="223">
        <f t="shared" ca="1" si="730"/>
        <v>4.6007112907775152E-4</v>
      </c>
      <c r="EK420" s="223">
        <f t="shared" ca="1" si="731"/>
        <v>-1.0475497669989683E-3</v>
      </c>
      <c r="EL420" s="223">
        <f t="shared" ca="1" si="732"/>
        <v>-7.1653367764401045E-4</v>
      </c>
      <c r="EM420" s="223">
        <f t="shared" ca="1" si="733"/>
        <v>8.7212702443220051E-4</v>
      </c>
      <c r="EN420" s="223">
        <f t="shared" ca="1" si="734"/>
        <v>9.3004899348447562E-4</v>
      </c>
      <c r="EO420" s="223">
        <f t="shared" ca="1" si="735"/>
        <v>-6.4443117391064977E-4</v>
      </c>
      <c r="EP420" s="223">
        <f t="shared" ca="1" si="736"/>
        <v>-1.0878195037201113E-3</v>
      </c>
      <c r="EQ420" s="223">
        <f t="shared" ca="1" si="737"/>
        <v>3.7810973402013076E-4</v>
      </c>
      <c r="ER420" s="223">
        <f t="shared" ca="1" si="738"/>
        <v>1.1803888394017151E-3</v>
      </c>
      <c r="ES420" s="223">
        <f t="shared" ca="1" si="739"/>
        <v>-8.912534436255503E-5</v>
      </c>
      <c r="ET420" s="223">
        <f t="shared" ca="1" si="740"/>
        <v>-1.2022086265632817E-3</v>
      </c>
      <c r="EU420" s="223">
        <f t="shared" ca="1" si="741"/>
        <v>-2.0520099505332213E-4</v>
      </c>
      <c r="EV420" s="223">
        <f t="shared" ca="1" si="742"/>
        <v>1.1519710418512335E-3</v>
      </c>
      <c r="EW420" s="223">
        <f t="shared" ca="1" si="743"/>
        <v>4.8722810113920593E-4</v>
      </c>
      <c r="EX420" s="223">
        <f t="shared" ca="1" si="744"/>
        <v>-1.0326872001782653E-3</v>
      </c>
      <c r="EY420" s="223">
        <f t="shared" ca="1" si="745"/>
        <v>-7.4005197602603347E-4</v>
      </c>
      <c r="EZ420" s="223">
        <f t="shared" ca="1" si="746"/>
        <v>8.5150667604253752E-4</v>
      </c>
      <c r="FA420" s="223">
        <f t="shared" ca="1" si="747"/>
        <v>9.4851899032805478E-4</v>
      </c>
      <c r="FB420" s="223">
        <f t="shared" ca="1" si="748"/>
        <v>-6.1928897595185781E-4</v>
      </c>
      <c r="FC420" s="223">
        <f t="shared" ca="1" si="749"/>
        <v>-1.100134153707442E-3</v>
      </c>
      <c r="FD420" s="223">
        <f t="shared" ca="1" si="750"/>
        <v>3.4995264682178559E-4</v>
      </c>
      <c r="FE420" s="223">
        <f t="shared" ca="1" si="751"/>
        <v>1.1858100332778603E-3</v>
      </c>
      <c r="FF420" s="223">
        <f t="shared" ca="1" si="752"/>
        <v>-5.9641033158680209E-5</v>
      </c>
      <c r="FG420" s="223">
        <f t="shared" ca="1" si="753"/>
        <v>-1.2004114315549265E-3</v>
      </c>
      <c r="FH420" s="223">
        <f t="shared" ca="1" si="754"/>
        <v>-2.3424531454832196E-4</v>
      </c>
      <c r="FI420" s="223">
        <f t="shared" ca="1" si="755"/>
        <v>1.1430631773226988E-3</v>
      </c>
      <c r="FJ420" s="223">
        <f t="shared" ca="1" si="756"/>
        <v>5.1409158521119715E-4</v>
      </c>
      <c r="FK420" s="223">
        <f t="shared" ca="1" si="757"/>
        <v>-1.0172025812028368E-3</v>
      </c>
      <c r="FL420" s="223">
        <f t="shared" ca="1" si="758"/>
        <v>-7.63124494770024E-4</v>
      </c>
      <c r="FM420" s="223">
        <f t="shared" ca="1" si="759"/>
        <v>8.30373411871112E-4</v>
      </c>
      <c r="FN420" s="223">
        <f t="shared" ca="1" si="760"/>
        <v>9.6641763479927024E-4</v>
      </c>
      <c r="FO420" s="223">
        <f t="shared" ca="1" si="761"/>
        <v>-5.9377374147068771E-4</v>
      </c>
      <c r="FP420" s="223">
        <f t="shared" ca="1" si="762"/>
        <v>-1.1117861240172585E-3</v>
      </c>
      <c r="FQ420" s="223">
        <f t="shared" ca="1" si="763"/>
        <v>3.2158476123453448E-4</v>
      </c>
      <c r="FR420" s="223">
        <f t="shared" ca="1" si="764"/>
        <v>1.1905169395302522E-3</v>
      </c>
      <c r="FS420" s="223">
        <f t="shared" ca="1" si="765"/>
        <v>-3.0120796426552599E-5</v>
      </c>
      <c r="FT420" s="223">
        <f t="shared" ca="1" si="766"/>
        <v>-1.1978911535864773E-3</v>
      </c>
      <c r="FU420" s="223">
        <f t="shared" ca="1" si="767"/>
        <v>-2.6314853342483441E-4</v>
      </c>
      <c r="FV420" s="223">
        <f t="shared" ca="1" si="768"/>
        <v>1.1334667742780402E-3</v>
      </c>
      <c r="FW420" s="223">
        <f t="shared" ca="1" si="769"/>
        <v>5.4064539973534863E-4</v>
      </c>
      <c r="FX420" s="223">
        <f t="shared" ca="1" si="770"/>
        <v>-1.0011052374281275E-3</v>
      </c>
      <c r="FY420" s="223">
        <f t="shared" ca="1" si="771"/>
        <v>-7.857373358534283E-4</v>
      </c>
      <c r="FZ420" s="223">
        <f t="shared" ca="1" si="772"/>
        <v>8.087399618060371E-4</v>
      </c>
      <c r="GA420" s="223">
        <f t="shared" ca="1" si="773"/>
        <v>9.837341454239654E-4</v>
      </c>
      <c r="GB420" s="223">
        <f t="shared" ca="1" si="774"/>
        <v>-5.6790083989031624E-4</v>
      </c>
      <c r="GC420" s="223">
        <f t="shared" ca="1" si="775"/>
        <v>-1.1227683959383137E-3</v>
      </c>
      <c r="GD420" s="223">
        <f t="shared" ca="1" si="776"/>
        <v>2.930231650120103E-4</v>
      </c>
      <c r="GE420" s="223">
        <f t="shared" ca="1" si="777"/>
        <v>1.1945067228945712E-3</v>
      </c>
      <c r="GF420" s="223">
        <f t="shared" ca="1" si="778"/>
        <v>-5.8241605294670831E-7</v>
      </c>
      <c r="GG420" s="223">
        <f t="shared" ca="1" si="779"/>
        <v>-1.1946493107791389E-3</v>
      </c>
      <c r="GH420" s="223">
        <f t="shared" ca="1" si="780"/>
        <v>-2.9189324146456931E-4</v>
      </c>
      <c r="GI420" s="223">
        <f t="shared" ca="1" si="781"/>
        <v>1.1231876132316214E-3</v>
      </c>
      <c r="GJ420" s="223">
        <f t="shared" ca="1" si="782"/>
        <v>5.6687354968673316E-4</v>
      </c>
      <c r="GK420" s="223">
        <f t="shared" ca="1" si="783"/>
        <v>-9.8440486529216531E-4</v>
      </c>
      <c r="GL420" s="223">
        <f t="shared" ca="1" si="784"/>
        <v>-8.0787687814635111E-4</v>
      </c>
      <c r="GM420" s="223">
        <f t="shared" ca="1" si="785"/>
        <v>7.8661935702870555E-4</v>
      </c>
      <c r="GN420" s="223">
        <f t="shared" ca="1" si="786"/>
        <v>1.0004580913836655E-3</v>
      </c>
      <c r="GO420" s="223">
        <f t="shared" ca="1" si="787"/>
        <v>-5.416858560791148E-4</v>
      </c>
      <c r="GP420" s="223">
        <f t="shared" ca="1" si="788"/>
        <v>-1.1330743541606591E-3</v>
      </c>
      <c r="GQ420" s="223">
        <f t="shared" ca="1" si="789"/>
        <v>2.6428506259165854E-4</v>
      </c>
      <c r="GR420" s="223">
        <f t="shared" ca="1" si="790"/>
        <v>1.1977769800744936E-3</v>
      </c>
      <c r="GS420" s="223">
        <f t="shared" ca="1" si="791"/>
        <v>2.8956315146345718E-5</v>
      </c>
      <c r="GT420" s="223">
        <f t="shared" ca="1" si="792"/>
        <v>-1.1906878558978107E-3</v>
      </c>
      <c r="GU420" s="223">
        <f t="shared" ca="1" si="793"/>
        <v>-3.2046212393027027E-4</v>
      </c>
      <c r="GV420" s="223">
        <f t="shared" ca="1" si="794"/>
        <v>1.1122318859656576E-3</v>
      </c>
      <c r="GW420" s="223">
        <f t="shared" ca="1" si="795"/>
        <v>5.9276023620858363E-4</v>
      </c>
      <c r="GX420" s="223">
        <f t="shared" ca="1" si="796"/>
        <v>-9.6711152447458083E-4</v>
      </c>
      <c r="GY420" s="223">
        <f t="shared" ca="1" si="797"/>
        <v>-8.295297856162903E-4</v>
      </c>
      <c r="GZ420" s="223">
        <f t="shared" ca="1" si="798"/>
        <v>7.6402492216426582E-4</v>
      </c>
      <c r="HA420" s="223">
        <f t="shared" ca="1" si="799"/>
        <v>1.0165793987986158E-3</v>
      </c>
      <c r="HB420" s="223">
        <f t="shared" ca="1" si="800"/>
        <v>-5.1514458096314948E-4</v>
      </c>
      <c r="HC420" s="223">
        <f t="shared" ca="1" si="801"/>
        <v>-1.1426977907604604E-3</v>
      </c>
      <c r="HD420" s="223">
        <f t="shared" ca="1" si="802"/>
        <v>2.3538776473185622E-4</v>
      </c>
      <c r="HE420" s="223">
        <f t="shared" ca="1" si="803"/>
        <v>1.2003257411893921E-3</v>
      </c>
      <c r="HF420" s="223">
        <f t="shared" ca="1" si="804"/>
        <v>5.8477604144071985E-5</v>
      </c>
      <c r="HG420" s="223">
        <f t="shared" ca="1" si="805"/>
        <v>-1.1860091751747666E-3</v>
      </c>
      <c r="HH420" s="223">
        <f t="shared" ca="1" si="806"/>
        <v>-3.4883797199530028E-4</v>
      </c>
      <c r="HI420" s="223">
        <f t="shared" ca="1" si="807"/>
        <v>1.1006061918006156E-3</v>
      </c>
      <c r="HJ420" s="223">
        <f t="shared" ca="1" si="808"/>
        <v>6.1828986612881532E-4</v>
      </c>
      <c r="HK420" s="223">
        <f t="shared" ca="1" si="809"/>
        <v>-9.4923563183728094E-4</v>
      </c>
      <c r="HL420" s="223">
        <f t="shared" ca="1" si="810"/>
        <v>-8.5068301536154068E-4</v>
      </c>
      <c r="HM420" s="223">
        <f t="shared" ca="1" si="811"/>
        <v>7.4097026725549928E-4</v>
      </c>
      <c r="HN420" s="223">
        <f t="shared" ca="1" si="812"/>
        <v>1.0320883567961187E-3</v>
      </c>
      <c r="HO420" s="223">
        <f t="shared" ca="1" si="813"/>
        <v>-4.8829300201417029E-4</v>
      </c>
      <c r="HP420" s="223">
        <f t="shared" ca="1" si="814"/>
        <v>-1.1516329089393286E-3</v>
      </c>
      <c r="HQ420" s="223">
        <f t="shared" ca="1" si="815"/>
        <v>2.0634867808436204E-4</v>
      </c>
      <c r="HR420" s="223">
        <f t="shared" ca="1" si="816"/>
        <v>1.2021514709608669E-3</v>
      </c>
      <c r="HS420" s="223">
        <f t="shared" ca="1" si="817"/>
        <v>8.7963668419748571E-5</v>
      </c>
      <c r="HT420" s="223">
        <f t="shared" ca="1" si="818"/>
        <v>-1.1806160868723485E-3</v>
      </c>
      <c r="HU420" s="223">
        <f t="shared" ca="1" si="819"/>
        <v>-3.7700369310995788E-4</v>
      </c>
      <c r="HV420" s="223">
        <f t="shared" ca="1" si="820"/>
        <v>1.0883175336199773E-3</v>
      </c>
      <c r="HW420" s="223">
        <f t="shared" ca="1" si="821"/>
        <v>6.4344706135309731E-4</v>
      </c>
      <c r="HX420" s="223">
        <f t="shared" ca="1" si="822"/>
        <v>-9.3078795514961097E-4</v>
      </c>
      <c r="HY420" s="223">
        <f t="shared" ca="1" si="823"/>
        <v>-8.7132382546742284E-4</v>
      </c>
      <c r="HZ420" s="223">
        <f t="shared" ca="1" si="824"/>
        <v>7.1746927956434713E-4</v>
      </c>
      <c r="IA420" s="223">
        <f t="shared" ca="1" si="825"/>
        <v>1.046975623359722E-3</v>
      </c>
      <c r="IB420" s="223">
        <f t="shared" ca="1" si="826"/>
        <v>-4.6114729361916687E-4</v>
      </c>
      <c r="IC420" s="223">
        <f t="shared" ca="1" si="827"/>
        <v>-1.1598743265161602E-3</v>
      </c>
      <c r="ID420" s="223">
        <f t="shared" ca="1" si="828"/>
        <v>1.7718529470899652E-4</v>
      </c>
      <c r="IE420" s="223">
        <f t="shared" ca="1" si="829"/>
        <v>-5.6973609750163778E-4</v>
      </c>
      <c r="IF420" s="223">
        <f t="shared" ca="1" si="830"/>
        <v>1.1739674667074257E-4</v>
      </c>
      <c r="IG420" s="223">
        <f t="shared" ca="1" si="831"/>
        <v>-1.1745118395852644E-3</v>
      </c>
      <c r="IH420" s="223">
        <f t="shared" ca="1" si="832"/>
        <v>-4.0494232129689728E-4</v>
      </c>
      <c r="II420" s="223">
        <f t="shared" ca="1" si="833"/>
        <v>1.0753733136518709E-3</v>
      </c>
      <c r="IJ420" s="223">
        <f t="shared" ca="1" si="834"/>
        <v>6.6821666812759764E-4</v>
      </c>
      <c r="IK420" s="223">
        <f t="shared" ca="1" si="835"/>
        <v>-9.1177960660211894E-4</v>
      </c>
      <c r="IL420" s="223">
        <f t="shared" ca="1" si="836"/>
        <v>-8.9143978268169284E-4</v>
      </c>
      <c r="IM420" s="223">
        <f t="shared" ca="1" si="837"/>
        <v>6.935361152070889E-4</v>
      </c>
      <c r="IN420" s="223">
        <f t="shared" ca="1" si="838"/>
        <v>1.0612322309567876E-3</v>
      </c>
      <c r="IO420" s="223">
        <f t="shared" ca="1" si="839"/>
        <v>-4.3372380733795843E-4</v>
      </c>
      <c r="IP420" s="223">
        <f t="shared" ca="1" si="840"/>
        <v>-1.1674170791692118E-3</v>
      </c>
      <c r="IQ420" s="223">
        <f t="shared" ca="1" si="841"/>
        <v>1.4791518153755092E-4</v>
      </c>
      <c r="IR420" s="223">
        <f t="shared" ca="1" si="842"/>
        <v>1.2036298736576572E-3</v>
      </c>
      <c r="IS420" s="223">
        <f t="shared" ca="1" si="843"/>
        <v>1.4675910951122105E-4</v>
      </c>
      <c r="IT420" s="223">
        <f t="shared" ca="1" si="844"/>
        <v>-1.167700110283839E-3</v>
      </c>
      <c r="IU420" s="223">
        <f t="shared" ca="1" si="845"/>
        <v>-4.3263702737132042E-4</v>
      </c>
      <c r="IV420" s="223">
        <f t="shared" ca="1" si="846"/>
        <v>1.0617813290104497E-3</v>
      </c>
      <c r="IW420" s="223">
        <f t="shared" ca="1" si="847"/>
        <v>6.9258376616750561E-4</v>
      </c>
      <c r="IX420" s="223">
        <f t="shared" ca="1" si="848"/>
        <v>-8.9222203611329012E-4</v>
      </c>
      <c r="IY420" s="223">
        <f t="shared" ca="1" si="849"/>
        <v>-9.1101876990400186E-4</v>
      </c>
      <c r="IZ420" s="223">
        <f t="shared" ca="1" si="850"/>
        <v>6.6918519062707173E-4</v>
      </c>
      <c r="JA420" s="223">
        <f t="shared" ca="1" si="851"/>
        <v>1.0748495919399525E-3</v>
      </c>
      <c r="JB420" s="223">
        <f t="shared" ca="1" si="852"/>
        <v>-4.0603906205312356E-4</v>
      </c>
    </row>
    <row r="421" spans="2:262">
      <c r="B421" s="230">
        <v>60</v>
      </c>
      <c r="C421" s="229">
        <f t="shared" si="853"/>
        <v>1.1718750000000006E-3</v>
      </c>
      <c r="D421" s="226">
        <f t="shared" ca="1" si="597"/>
        <v>24.277526215113092</v>
      </c>
      <c r="E421" s="225">
        <f ca="1">BN361</f>
        <v>0.2775262151130905</v>
      </c>
      <c r="F421" s="224">
        <v>60</v>
      </c>
      <c r="G421" s="223">
        <f t="shared" ca="1" si="854"/>
        <v>-5.1476566463359982E-4</v>
      </c>
      <c r="H421" s="223">
        <f t="shared" ca="1" si="598"/>
        <v>4.8479015861425462E-5</v>
      </c>
      <c r="I421" s="223">
        <f t="shared" ca="1" si="599"/>
        <v>5.2426921363505643E-4</v>
      </c>
      <c r="J421" s="223">
        <f t="shared" ca="1" si="600"/>
        <v>5.4295722305246127E-5</v>
      </c>
      <c r="K421" s="223">
        <f t="shared" ca="1" si="601"/>
        <v>-5.1362539077008012E-4</v>
      </c>
      <c r="L421" s="223">
        <f t="shared" ca="1" si="602"/>
        <v>-1.5498390631311945E-4</v>
      </c>
      <c r="M421" s="223">
        <f t="shared" ca="1" si="603"/>
        <v>4.8324323218224702E-4</v>
      </c>
      <c r="N421" s="223">
        <f t="shared" ca="1" si="604"/>
        <v>2.4971614571735472E-4</v>
      </c>
      <c r="O421" s="223">
        <f t="shared" ca="1" si="605"/>
        <v>-4.3429030718757734E-4</v>
      </c>
      <c r="P421" s="223">
        <f t="shared" ca="1" si="606"/>
        <v>-3.3485193368409992E-4</v>
      </c>
      <c r="Q421" s="223">
        <f t="shared" ca="1" si="607"/>
        <v>3.6864784924049856E-4</v>
      </c>
      <c r="R421" s="223">
        <f t="shared" ca="1" si="608"/>
        <v>4.0711954962649433E-4</v>
      </c>
      <c r="S421" s="223">
        <f t="shared" ca="1" si="609"/>
        <v>-2.8883846118720369E-4</v>
      </c>
      <c r="T421" s="223">
        <f t="shared" ca="1" si="610"/>
        <v>-4.6374178959201497E-4</v>
      </c>
      <c r="U421" s="223">
        <f t="shared" ca="1" si="611"/>
        <v>1.979291730529598E-4</v>
      </c>
      <c r="V421" s="223">
        <f t="shared" ca="1" si="612"/>
        <v>5.0254269265290641E-4</v>
      </c>
      <c r="W421" s="223">
        <f t="shared" ca="1" si="613"/>
        <v>-9.9413577798247959E-5</v>
      </c>
      <c r="X421" s="223">
        <f t="shared" ca="1" si="614"/>
        <v>-5.2203116186433558E-4</v>
      </c>
      <c r="Y421" s="223">
        <f t="shared" ca="1" si="615"/>
        <v>-2.9224254994720384E-6</v>
      </c>
      <c r="Z421" s="223">
        <f t="shared" ca="1" si="616"/>
        <v>5.2145826628376699E-4</v>
      </c>
      <c r="AA421" s="223">
        <f t="shared" ca="1" si="617"/>
        <v>1.0514612162416248E-4</v>
      </c>
      <c r="AB421" s="223">
        <f t="shared" ca="1" si="618"/>
        <v>-5.0084602196707746E-4</v>
      </c>
      <c r="AC421" s="223">
        <f t="shared" ca="1" si="619"/>
        <v>-2.0332911126146248E-4</v>
      </c>
      <c r="AD421" s="223">
        <f t="shared" ca="1" si="620"/>
        <v>4.6098654590387764E-4</v>
      </c>
      <c r="AE421" s="223">
        <f t="shared" ca="1" si="621"/>
        <v>2.9369827718126037E-4</v>
      </c>
      <c r="AF421" s="223">
        <f t="shared" ca="1" si="622"/>
        <v>-4.03411615405827E-4</v>
      </c>
      <c r="AG421" s="223">
        <f t="shared" ca="1" si="623"/>
        <v>-3.7278078301687689E-4</v>
      </c>
      <c r="AH421" s="223">
        <f t="shared" ca="1" si="624"/>
        <v>3.3033380276356844E-4</v>
      </c>
      <c r="AI421" s="223">
        <f t="shared" ca="1" si="625"/>
        <v>4.3753753241902602E-4</v>
      </c>
      <c r="AJ421" s="223">
        <f t="shared" ca="1" si="626"/>
        <v>-2.4456144733443975E-4</v>
      </c>
      <c r="AK421" s="223">
        <f t="shared" ca="1" si="627"/>
        <v>-4.8547995982418522E-4</v>
      </c>
      <c r="AL421" s="223">
        <f t="shared" ca="1" si="628"/>
        <v>1.493907326358851E-4</v>
      </c>
      <c r="AM421" s="223">
        <f t="shared" ca="1" si="629"/>
        <v>5.1476566463360047E-4</v>
      </c>
      <c r="AN421" s="223">
        <f t="shared" ca="1" si="630"/>
        <v>-4.8479015861421261E-5</v>
      </c>
      <c r="AO421" s="223">
        <f t="shared" ca="1" si="631"/>
        <v>-5.2426921363505643E-4</v>
      </c>
      <c r="AP421" s="223">
        <f t="shared" ca="1" si="632"/>
        <v>-5.4295722305248024E-5</v>
      </c>
      <c r="AQ421" s="223">
        <f t="shared" ca="1" si="633"/>
        <v>5.1362539077007957E-4</v>
      </c>
      <c r="AR421" s="223">
        <f t="shared" ca="1" si="634"/>
        <v>1.5498390631312213E-4</v>
      </c>
      <c r="AS421" s="223">
        <f t="shared" ca="1" si="635"/>
        <v>-4.8324323218224561E-4</v>
      </c>
      <c r="AT421" s="223">
        <f t="shared" ca="1" si="636"/>
        <v>-2.4971614571735553E-4</v>
      </c>
      <c r="AU421" s="223">
        <f t="shared" ca="1" si="637"/>
        <v>4.342903071875762E-4</v>
      </c>
      <c r="AV421" s="223">
        <f t="shared" ca="1" si="638"/>
        <v>3.3485193368410209E-4</v>
      </c>
      <c r="AW421" s="223">
        <f t="shared" ca="1" si="639"/>
        <v>-3.686478492404965E-4</v>
      </c>
      <c r="AX421" s="223">
        <f t="shared" ca="1" si="640"/>
        <v>-4.0711954962649607E-4</v>
      </c>
      <c r="AY421" s="223">
        <f t="shared" ca="1" si="641"/>
        <v>2.8883846118719973E-4</v>
      </c>
      <c r="AZ421" s="223">
        <f t="shared" ca="1" si="642"/>
        <v>4.6374178959201714E-4</v>
      </c>
      <c r="BA421" s="223">
        <f t="shared" ca="1" si="643"/>
        <v>-1.9792917305295376E-4</v>
      </c>
      <c r="BB421" s="223">
        <f t="shared" ca="1" si="644"/>
        <v>-5.0254269265290826E-4</v>
      </c>
      <c r="BC421" s="223">
        <f t="shared" ca="1" si="645"/>
        <v>9.9413577798248827E-5</v>
      </c>
      <c r="BD421" s="223">
        <f t="shared" ca="1" si="646"/>
        <v>5.2203116186433569E-4</v>
      </c>
      <c r="BE421" s="223">
        <f t="shared" ca="1" si="647"/>
        <v>2.9224254994730141E-6</v>
      </c>
      <c r="BF421" s="223">
        <f t="shared" ca="1" si="648"/>
        <v>-5.2145826628376666E-4</v>
      </c>
      <c r="BG421" s="223">
        <f t="shared" ca="1" si="649"/>
        <v>-1.0514612162416527E-4</v>
      </c>
      <c r="BH421" s="223">
        <f t="shared" ca="1" si="650"/>
        <v>5.0084602196707659E-4</v>
      </c>
      <c r="BI421" s="223">
        <f t="shared" ca="1" si="651"/>
        <v>2.0332911126146502E-4</v>
      </c>
      <c r="BJ421" s="223">
        <f t="shared" ca="1" si="652"/>
        <v>-4.6098654590387628E-4</v>
      </c>
      <c r="BK421" s="223">
        <f t="shared" ca="1" si="653"/>
        <v>-2.9369827718126574E-4</v>
      </c>
      <c r="BL421" s="223">
        <f t="shared" ca="1" si="654"/>
        <v>4.0341161540582277E-4</v>
      </c>
      <c r="BM421" s="223">
        <f t="shared" ca="1" si="655"/>
        <v>3.7278078301687624E-4</v>
      </c>
      <c r="BN421" s="223">
        <f t="shared" ca="1" si="656"/>
        <v>-3.3033380276356914E-4</v>
      </c>
      <c r="BO421" s="223">
        <f t="shared" ca="1" si="657"/>
        <v>-4.3753753241902558E-4</v>
      </c>
      <c r="BP421" s="223">
        <f t="shared" ca="1" si="658"/>
        <v>2.4456144733443725E-4</v>
      </c>
      <c r="BQ421" s="223">
        <f t="shared" ca="1" si="659"/>
        <v>4.854799598241862E-4</v>
      </c>
      <c r="BR421" s="223">
        <f t="shared" ca="1" si="660"/>
        <v>-1.4939073263588239E-4</v>
      </c>
      <c r="BS421" s="223">
        <f t="shared" ca="1" si="661"/>
        <v>-5.147656646336009E-4</v>
      </c>
      <c r="BT421" s="223">
        <f t="shared" ca="1" si="662"/>
        <v>4.8479015861418456E-5</v>
      </c>
      <c r="BU421" s="223">
        <f t="shared" ca="1" si="663"/>
        <v>5.2426921363505643E-4</v>
      </c>
      <c r="BV421" s="223">
        <f t="shared" ca="1" si="664"/>
        <v>5.4295722305254556E-5</v>
      </c>
      <c r="BW421" s="223">
        <f t="shared" ca="1" si="665"/>
        <v>-5.1362539077007827E-4</v>
      </c>
      <c r="BX421" s="223">
        <f t="shared" ca="1" si="666"/>
        <v>-1.5498390631312129E-4</v>
      </c>
      <c r="BY421" s="223">
        <f t="shared" ca="1" si="667"/>
        <v>4.8324323218224593E-4</v>
      </c>
      <c r="BZ421" s="223">
        <f t="shared" ca="1" si="668"/>
        <v>2.4971614571735797E-4</v>
      </c>
      <c r="CA421" s="223">
        <f t="shared" ca="1" si="669"/>
        <v>-4.3429030718757468E-4</v>
      </c>
      <c r="CB421" s="223">
        <f t="shared" ca="1" si="670"/>
        <v>-3.3485193368410426E-4</v>
      </c>
      <c r="CC421" s="223">
        <f t="shared" ca="1" si="671"/>
        <v>3.6864784924049449E-4</v>
      </c>
      <c r="CD421" s="223">
        <f t="shared" ca="1" si="672"/>
        <v>4.0711954962649785E-4</v>
      </c>
      <c r="CE421" s="223">
        <f t="shared" ca="1" si="673"/>
        <v>-2.888384611871974E-4</v>
      </c>
      <c r="CF421" s="223">
        <f t="shared" ca="1" si="674"/>
        <v>-4.637417895920185E-4</v>
      </c>
      <c r="CG421" s="223">
        <f t="shared" ca="1" si="675"/>
        <v>1.979291730529511E-4</v>
      </c>
      <c r="CH421" s="223">
        <f t="shared" ca="1" si="676"/>
        <v>5.0254269265290696E-4</v>
      </c>
      <c r="CI421" s="223">
        <f t="shared" ca="1" si="677"/>
        <v>-9.9413577798246076E-5</v>
      </c>
      <c r="CJ421" s="223">
        <f t="shared" ca="1" si="678"/>
        <v>-5.2203116186433601E-4</v>
      </c>
      <c r="CK421" s="223">
        <f t="shared" ca="1" si="679"/>
        <v>-2.9224254994758602E-6</v>
      </c>
      <c r="CL421" s="223">
        <f t="shared" ca="1" si="680"/>
        <v>5.2145826628376634E-4</v>
      </c>
      <c r="CM421" s="223">
        <f t="shared" ca="1" si="681"/>
        <v>1.0514612162416804E-4</v>
      </c>
      <c r="CN421" s="223">
        <f t="shared" ca="1" si="682"/>
        <v>-5.0084602196707572E-4</v>
      </c>
      <c r="CO421" s="223">
        <f t="shared" ca="1" si="683"/>
        <v>-2.033291112614608E-4</v>
      </c>
      <c r="CP421" s="223">
        <f t="shared" ca="1" si="684"/>
        <v>4.6098654590387498E-4</v>
      </c>
      <c r="CQ421" s="223">
        <f t="shared" ca="1" si="685"/>
        <v>2.9369827718126189E-4</v>
      </c>
      <c r="CR421" s="223">
        <f t="shared" ca="1" si="686"/>
        <v>-4.0341161540582098E-4</v>
      </c>
      <c r="CS421" s="223">
        <f t="shared" ca="1" si="687"/>
        <v>-3.7278078301687824E-4</v>
      </c>
      <c r="CT421" s="223">
        <f t="shared" ca="1" si="688"/>
        <v>3.3033380276356117E-4</v>
      </c>
      <c r="CU421" s="223">
        <f t="shared" ca="1" si="689"/>
        <v>4.375375324190271E-4</v>
      </c>
      <c r="CV421" s="223">
        <f t="shared" ca="1" si="690"/>
        <v>-2.4456144733442814E-4</v>
      </c>
      <c r="CW421" s="223">
        <f t="shared" ca="1" si="691"/>
        <v>-4.8547995982418734E-4</v>
      </c>
      <c r="CX421" s="223">
        <f t="shared" ca="1" si="692"/>
        <v>1.4939073263587255E-4</v>
      </c>
      <c r="CY421" s="223">
        <f t="shared" ca="1" si="693"/>
        <v>5.1476566463360155E-4</v>
      </c>
      <c r="CZ421" s="223">
        <f t="shared" ca="1" si="694"/>
        <v>-4.847901586142305E-5</v>
      </c>
      <c r="DA421" s="223">
        <f t="shared" ca="1" si="695"/>
        <v>-5.2426921363505643E-4</v>
      </c>
      <c r="DB421" s="223">
        <f t="shared" ca="1" si="696"/>
        <v>-5.4295722305249921E-5</v>
      </c>
      <c r="DC421" s="223">
        <f t="shared" ca="1" si="697"/>
        <v>5.1362539077007773E-4</v>
      </c>
      <c r="DD421" s="223">
        <f t="shared" ca="1" si="698"/>
        <v>1.54983906313124E-4</v>
      </c>
      <c r="DE421" s="223">
        <f t="shared" ca="1" si="699"/>
        <v>-4.8324323218224197E-4</v>
      </c>
      <c r="DF421" s="223">
        <f t="shared" ca="1" si="700"/>
        <v>-2.4971614571736052E-4</v>
      </c>
      <c r="DG421" s="223">
        <f t="shared" ca="1" si="701"/>
        <v>4.3429030718756888E-4</v>
      </c>
      <c r="DH421" s="223">
        <f t="shared" ca="1" si="702"/>
        <v>3.3485193368410643E-4</v>
      </c>
      <c r="DI421" s="223">
        <f t="shared" ca="1" si="703"/>
        <v>-3.6864784924049774E-4</v>
      </c>
      <c r="DJ421" s="223">
        <f t="shared" ca="1" si="704"/>
        <v>-4.0711954962649964E-4</v>
      </c>
      <c r="DK421" s="223">
        <f t="shared" ca="1" si="705"/>
        <v>2.8883846118720125E-4</v>
      </c>
      <c r="DL421" s="223">
        <f t="shared" ca="1" si="706"/>
        <v>4.637417895920198E-4</v>
      </c>
      <c r="DM421" s="223">
        <f t="shared" ca="1" si="707"/>
        <v>-1.9792917305295541E-4</v>
      </c>
      <c r="DN421" s="223">
        <f t="shared" ca="1" si="708"/>
        <v>-5.0254269265290988E-4</v>
      </c>
      <c r="DO421" s="223">
        <f t="shared" ca="1" si="709"/>
        <v>9.9413577798243297E-5</v>
      </c>
      <c r="DP421" s="223">
        <f t="shared" ca="1" si="710"/>
        <v>5.2203116186433699E-4</v>
      </c>
      <c r="DQ421" s="223">
        <f t="shared" ca="1" si="711"/>
        <v>2.9224254994786791E-6</v>
      </c>
      <c r="DR421" s="223">
        <f t="shared" ca="1" si="712"/>
        <v>-5.2145826628376525E-4</v>
      </c>
      <c r="DS421" s="223">
        <f t="shared" ca="1" si="713"/>
        <v>-1.051461216241708E-4</v>
      </c>
      <c r="DT421" s="223">
        <f t="shared" ca="1" si="714"/>
        <v>5.0084602196707713E-4</v>
      </c>
      <c r="DU421" s="223">
        <f t="shared" ca="1" si="715"/>
        <v>2.0332911126147023E-4</v>
      </c>
      <c r="DV421" s="223">
        <f t="shared" ca="1" si="716"/>
        <v>-4.6098654590387715E-4</v>
      </c>
      <c r="DW421" s="223">
        <f t="shared" ca="1" si="717"/>
        <v>-2.9369827718127046E-4</v>
      </c>
      <c r="DX421" s="223">
        <f t="shared" ca="1" si="718"/>
        <v>4.0341161540582396E-4</v>
      </c>
      <c r="DY421" s="223">
        <f t="shared" ca="1" si="719"/>
        <v>3.7278078301688551E-4</v>
      </c>
      <c r="DZ421" s="223">
        <f t="shared" ca="1" si="720"/>
        <v>-3.3033380276356475E-4</v>
      </c>
      <c r="EA421" s="223">
        <f t="shared" ca="1" si="721"/>
        <v>-4.3753753241903274E-4</v>
      </c>
      <c r="EB421" s="223">
        <f t="shared" ca="1" si="722"/>
        <v>2.4456144733443226E-4</v>
      </c>
      <c r="EC421" s="223">
        <f t="shared" ca="1" si="723"/>
        <v>4.8547995982419124E-4</v>
      </c>
      <c r="ED421" s="223">
        <f t="shared" ca="1" si="724"/>
        <v>-1.4939073263587696E-4</v>
      </c>
      <c r="EE421" s="223">
        <f t="shared" ca="1" si="725"/>
        <v>-5.1476566463360069E-4</v>
      </c>
      <c r="EF421" s="223">
        <f t="shared" ca="1" si="726"/>
        <v>4.8479015861412818E-5</v>
      </c>
      <c r="EG421" s="223">
        <f t="shared" ca="1" si="727"/>
        <v>5.2426921363505643E-4</v>
      </c>
      <c r="EH421" s="223">
        <f t="shared" ca="1" si="728"/>
        <v>5.4295722305260167E-5</v>
      </c>
      <c r="EI421" s="223">
        <f t="shared" ca="1" si="729"/>
        <v>-5.136253907700786E-4</v>
      </c>
      <c r="EJ421" s="223">
        <f t="shared" ca="1" si="730"/>
        <v>-1.5498390631313376E-4</v>
      </c>
      <c r="EK421" s="223">
        <f t="shared" ca="1" si="731"/>
        <v>4.8324323218224376E-4</v>
      </c>
      <c r="EL421" s="223">
        <f t="shared" ca="1" si="732"/>
        <v>2.4971614571736946E-4</v>
      </c>
      <c r="EM421" s="223">
        <f t="shared" ca="1" si="733"/>
        <v>-4.3429030718757154E-4</v>
      </c>
      <c r="EN421" s="223">
        <f t="shared" ca="1" si="734"/>
        <v>-3.3485193368411434E-4</v>
      </c>
      <c r="EO421" s="223">
        <f t="shared" ca="1" si="735"/>
        <v>3.6864784924049048E-4</v>
      </c>
      <c r="EP421" s="223">
        <f t="shared" ca="1" si="736"/>
        <v>4.0711954962649672E-4</v>
      </c>
      <c r="EQ421" s="223">
        <f t="shared" ca="1" si="737"/>
        <v>-2.8883846118719268E-4</v>
      </c>
      <c r="ER421" s="223">
        <f t="shared" ca="1" si="738"/>
        <v>-4.6374178959201763E-4</v>
      </c>
      <c r="ES421" s="223">
        <f t="shared" ca="1" si="739"/>
        <v>1.9792917305294587E-4</v>
      </c>
      <c r="ET421" s="223">
        <f t="shared" ca="1" si="740"/>
        <v>5.0254269265290858E-4</v>
      </c>
      <c r="EU421" s="223">
        <f t="shared" ca="1" si="741"/>
        <v>-9.9413577798233214E-5</v>
      </c>
      <c r="EV421" s="223">
        <f t="shared" ca="1" si="742"/>
        <v>-5.2203116186433655E-4</v>
      </c>
      <c r="EW421" s="223">
        <f t="shared" ca="1" si="743"/>
        <v>-2.922425499488979E-6</v>
      </c>
      <c r="EX421" s="223">
        <f t="shared" ca="1" si="744"/>
        <v>5.2145826628376569E-4</v>
      </c>
      <c r="EY421" s="223">
        <f t="shared" ca="1" si="745"/>
        <v>1.0514612162418089E-4</v>
      </c>
      <c r="EZ421" s="223">
        <f t="shared" ca="1" si="746"/>
        <v>-5.008460219670741E-4</v>
      </c>
      <c r="FA421" s="223">
        <f t="shared" ca="1" si="747"/>
        <v>-2.0332911126146603E-4</v>
      </c>
      <c r="FB421" s="223">
        <f t="shared" ca="1" si="748"/>
        <v>4.6098654590387227E-4</v>
      </c>
      <c r="FC421" s="223">
        <f t="shared" ca="1" si="749"/>
        <v>2.9369827718126661E-4</v>
      </c>
      <c r="FD421" s="223">
        <f t="shared" ca="1" si="750"/>
        <v>-4.0341161540581746E-4</v>
      </c>
      <c r="FE421" s="223">
        <f t="shared" ca="1" si="751"/>
        <v>-3.727807830168822E-4</v>
      </c>
      <c r="FF421" s="223">
        <f t="shared" ca="1" si="752"/>
        <v>3.3033380276355678E-4</v>
      </c>
      <c r="FG421" s="223">
        <f t="shared" ca="1" si="753"/>
        <v>4.3753753241903019E-4</v>
      </c>
      <c r="FH421" s="223">
        <f t="shared" ca="1" si="754"/>
        <v>-2.4456144733442316E-4</v>
      </c>
      <c r="FI421" s="223">
        <f t="shared" ca="1" si="755"/>
        <v>-4.854799598241894E-4</v>
      </c>
      <c r="FJ421" s="223">
        <f t="shared" ca="1" si="756"/>
        <v>1.4939073263588141E-4</v>
      </c>
      <c r="FK421" s="223">
        <f t="shared" ca="1" si="757"/>
        <v>5.1476566463360264E-4</v>
      </c>
      <c r="FL421" s="223">
        <f t="shared" ca="1" si="758"/>
        <v>-4.8479015861417439E-5</v>
      </c>
      <c r="FM421" s="223">
        <f t="shared" ca="1" si="759"/>
        <v>-5.2426921363505643E-4</v>
      </c>
      <c r="FN421" s="223">
        <f t="shared" ca="1" si="760"/>
        <v>-5.4295722305255559E-5</v>
      </c>
      <c r="FO421" s="223">
        <f t="shared" ca="1" si="761"/>
        <v>5.1362539077007665E-4</v>
      </c>
      <c r="FP421" s="223">
        <f t="shared" ca="1" si="762"/>
        <v>1.5498390631312934E-4</v>
      </c>
      <c r="FQ421" s="223">
        <f t="shared" ca="1" si="763"/>
        <v>-4.8324323218223981E-4</v>
      </c>
      <c r="FR421" s="223">
        <f t="shared" ca="1" si="764"/>
        <v>-2.4971614571736545E-4</v>
      </c>
      <c r="FS421" s="223">
        <f t="shared" ca="1" si="765"/>
        <v>4.3429030718756574E-4</v>
      </c>
      <c r="FT421" s="223">
        <f t="shared" ca="1" si="766"/>
        <v>3.3485193368411082E-4</v>
      </c>
      <c r="FU421" s="223">
        <f t="shared" ca="1" si="767"/>
        <v>-3.6864784924049379E-4</v>
      </c>
      <c r="FV421" s="223">
        <f t="shared" ca="1" si="768"/>
        <v>-4.0711954962650317E-4</v>
      </c>
      <c r="FW421" s="223">
        <f t="shared" ca="1" si="769"/>
        <v>2.8883846118719653E-4</v>
      </c>
      <c r="FX421" s="223">
        <f t="shared" ca="1" si="770"/>
        <v>4.6374178959201551E-4</v>
      </c>
      <c r="FY421" s="223">
        <f t="shared" ca="1" si="771"/>
        <v>-1.9792917305295015E-4</v>
      </c>
      <c r="FZ421" s="223">
        <f t="shared" ca="1" si="772"/>
        <v>-5.0254269265291151E-4</v>
      </c>
      <c r="GA421" s="223">
        <f t="shared" ca="1" si="773"/>
        <v>9.9413577798223104E-5</v>
      </c>
      <c r="GB421" s="223">
        <f t="shared" ca="1" si="774"/>
        <v>5.2203116186433612E-4</v>
      </c>
      <c r="GC421" s="223">
        <f t="shared" ca="1" si="775"/>
        <v>2.922425499484317E-6</v>
      </c>
      <c r="GD421" s="223">
        <f t="shared" ca="1" si="776"/>
        <v>-5.2145826628376471E-4</v>
      </c>
      <c r="GE421" s="223">
        <f t="shared" ca="1" si="777"/>
        <v>-1.0514612162419092E-4</v>
      </c>
      <c r="GF421" s="223">
        <f t="shared" ca="1" si="778"/>
        <v>5.0084602196707551E-4</v>
      </c>
      <c r="GG421" s="223">
        <f t="shared" ca="1" si="779"/>
        <v>2.0332911126147543E-4</v>
      </c>
      <c r="GH421" s="223">
        <f t="shared" ca="1" si="780"/>
        <v>-4.6098654590386734E-4</v>
      </c>
      <c r="GI421" s="223">
        <f t="shared" ca="1" si="781"/>
        <v>-2.9369827718126276E-4</v>
      </c>
      <c r="GJ421" s="223">
        <f t="shared" ca="1" si="782"/>
        <v>4.0341161540582038E-4</v>
      </c>
      <c r="GK421" s="223">
        <f t="shared" ca="1" si="783"/>
        <v>3.7278078301688946E-4</v>
      </c>
      <c r="GL421" s="223">
        <f t="shared" ca="1" si="784"/>
        <v>-3.3033380276354881E-4</v>
      </c>
      <c r="GM421" s="223">
        <f t="shared" ca="1" si="785"/>
        <v>-4.3753753241902764E-4</v>
      </c>
      <c r="GN421" s="223">
        <f t="shared" ca="1" si="786"/>
        <v>2.4456144733442722E-4</v>
      </c>
      <c r="GO421" s="223">
        <f t="shared" ca="1" si="787"/>
        <v>4.8547995982419325E-4</v>
      </c>
      <c r="GP421" s="223">
        <f t="shared" ca="1" si="788"/>
        <v>-1.4939073263585726E-4</v>
      </c>
      <c r="GQ421" s="223">
        <f t="shared" ca="1" si="789"/>
        <v>-5.1476566463360166E-4</v>
      </c>
      <c r="GR421" s="223">
        <f t="shared" ca="1" si="790"/>
        <v>4.847901586140718E-5</v>
      </c>
      <c r="GS421" s="223">
        <f t="shared" ca="1" si="791"/>
        <v>5.2426921363505632E-4</v>
      </c>
      <c r="GT421" s="223">
        <f t="shared" ca="1" si="792"/>
        <v>5.4295722305250951E-5</v>
      </c>
      <c r="GU421" s="223">
        <f t="shared" ca="1" si="793"/>
        <v>-5.1362539077007751E-4</v>
      </c>
      <c r="GV421" s="223">
        <f t="shared" ca="1" si="794"/>
        <v>-1.5498390631313921E-4</v>
      </c>
      <c r="GW421" s="223">
        <f t="shared" ca="1" si="795"/>
        <v>4.8324323218223579E-4</v>
      </c>
      <c r="GX421" s="223">
        <f t="shared" ca="1" si="796"/>
        <v>2.4971614571736139E-4</v>
      </c>
      <c r="GY421" s="223">
        <f t="shared" ca="1" si="797"/>
        <v>-4.3429030718756829E-4</v>
      </c>
      <c r="GZ421" s="223">
        <f t="shared" ca="1" si="798"/>
        <v>-3.3485193368411868E-4</v>
      </c>
      <c r="HA421" s="223">
        <f t="shared" ca="1" si="799"/>
        <v>3.6864784924049704E-4</v>
      </c>
      <c r="HB421" s="223">
        <f t="shared" ca="1" si="800"/>
        <v>4.0711954962650035E-4</v>
      </c>
      <c r="HC421" s="223">
        <f t="shared" ca="1" si="801"/>
        <v>-2.8883846118718797E-4</v>
      </c>
      <c r="HD421" s="223">
        <f t="shared" ca="1" si="802"/>
        <v>-4.6374178959202717E-4</v>
      </c>
      <c r="HE421" s="223">
        <f t="shared" ca="1" si="803"/>
        <v>1.9792917305295443E-4</v>
      </c>
      <c r="HF421" s="223">
        <f t="shared" ca="1" si="804"/>
        <v>5.025426926529101E-4</v>
      </c>
      <c r="HG421" s="223">
        <f t="shared" ca="1" si="805"/>
        <v>-9.9413577798227631E-5</v>
      </c>
      <c r="HH421" s="223">
        <f t="shared" ca="1" si="806"/>
        <v>-5.220311618643384E-4</v>
      </c>
      <c r="HI421" s="223">
        <f t="shared" ca="1" si="807"/>
        <v>-2.9224254994797091E-6</v>
      </c>
      <c r="HJ421" s="223">
        <f t="shared" ca="1" si="808"/>
        <v>5.2145826628376515E-4</v>
      </c>
      <c r="HK421" s="223">
        <f t="shared" ca="1" si="809"/>
        <v>1.0514612162418642E-4</v>
      </c>
      <c r="HL421" s="223">
        <f t="shared" ca="1" si="810"/>
        <v>-5.0084602196707681E-4</v>
      </c>
      <c r="HM421" s="223">
        <f t="shared" ca="1" si="811"/>
        <v>-2.0332911126147123E-4</v>
      </c>
      <c r="HN421" s="223">
        <f t="shared" ca="1" si="812"/>
        <v>4.6098654590386956E-4</v>
      </c>
      <c r="HO421" s="223">
        <f t="shared" ca="1" si="813"/>
        <v>2.9369827718128368E-4</v>
      </c>
      <c r="HP421" s="223">
        <f t="shared" ca="1" si="814"/>
        <v>-4.0341161540582331E-4</v>
      </c>
      <c r="HQ421" s="223">
        <f t="shared" ca="1" si="815"/>
        <v>-3.7278078301688621E-4</v>
      </c>
      <c r="HR421" s="223">
        <f t="shared" ca="1" si="816"/>
        <v>3.3033380276355239E-4</v>
      </c>
      <c r="HS421" s="223">
        <f t="shared" ca="1" si="817"/>
        <v>4.3753753241904158E-4</v>
      </c>
      <c r="HT421" s="223">
        <f t="shared" ca="1" si="818"/>
        <v>-2.4456144733443134E-4</v>
      </c>
      <c r="HU421" s="223">
        <f t="shared" ca="1" si="819"/>
        <v>-4.8547995982419162E-4</v>
      </c>
      <c r="HV421" s="223">
        <f t="shared" ca="1" si="820"/>
        <v>1.493907326358617E-4</v>
      </c>
      <c r="HW421" s="223">
        <f t="shared" ca="1" si="821"/>
        <v>5.147656646336008E-4</v>
      </c>
      <c r="HX421" s="223">
        <f t="shared" ca="1" si="822"/>
        <v>-4.8479015861411801E-5</v>
      </c>
      <c r="HY421" s="223">
        <f t="shared" ca="1" si="823"/>
        <v>-5.2426921363505632E-4</v>
      </c>
      <c r="HZ421" s="223">
        <f t="shared" ca="1" si="824"/>
        <v>-5.4295722305276023E-5</v>
      </c>
      <c r="IA421" s="223">
        <f t="shared" ca="1" si="825"/>
        <v>5.1362539077007838E-4</v>
      </c>
      <c r="IB421" s="223">
        <f t="shared" ca="1" si="826"/>
        <v>1.5498390631313479E-4</v>
      </c>
      <c r="IC421" s="223">
        <f t="shared" ca="1" si="827"/>
        <v>-4.8324323218223758E-4</v>
      </c>
      <c r="ID421" s="223">
        <f t="shared" ca="1" si="828"/>
        <v>-2.4971614571738356E-4</v>
      </c>
      <c r="IE421" s="223">
        <f t="shared" ca="1" si="829"/>
        <v>-3.846422142658327E-4</v>
      </c>
      <c r="IF421" s="223">
        <f t="shared" ca="1" si="830"/>
        <v>3.3485193368411515E-4</v>
      </c>
      <c r="IG421" s="223">
        <f t="shared" ca="1" si="831"/>
        <v>-3.6864784924047915E-4</v>
      </c>
      <c r="IH421" s="223">
        <f t="shared" ca="1" si="832"/>
        <v>-4.0711954962649737E-4</v>
      </c>
      <c r="II421" s="223">
        <f t="shared" ca="1" si="833"/>
        <v>2.8883846118719182E-4</v>
      </c>
      <c r="IJ421" s="223">
        <f t="shared" ca="1" si="834"/>
        <v>4.6374178959202505E-4</v>
      </c>
      <c r="IK421" s="223">
        <f t="shared" ca="1" si="835"/>
        <v>-1.9792917305293115E-4</v>
      </c>
      <c r="IL421" s="223">
        <f t="shared" ca="1" si="836"/>
        <v>-5.025426926529088E-4</v>
      </c>
      <c r="IM421" s="223">
        <f t="shared" ca="1" si="837"/>
        <v>9.9413577798232184E-5</v>
      </c>
      <c r="IN421" s="223">
        <f t="shared" ca="1" si="838"/>
        <v>5.2203116186433796E-4</v>
      </c>
      <c r="IO421" s="223">
        <f t="shared" ca="1" si="839"/>
        <v>2.9224254995048897E-6</v>
      </c>
      <c r="IP421" s="223">
        <f t="shared" ca="1" si="840"/>
        <v>-5.2145826628376569E-4</v>
      </c>
      <c r="IQ421" s="223">
        <f t="shared" ca="1" si="841"/>
        <v>-1.0514612162418189E-4</v>
      </c>
      <c r="IR421" s="223">
        <f t="shared" ca="1" si="842"/>
        <v>5.0084602196706933E-4</v>
      </c>
      <c r="IS421" s="223">
        <f t="shared" ca="1" si="843"/>
        <v>2.0332911126146692E-4</v>
      </c>
      <c r="IT421" s="223">
        <f t="shared" ca="1" si="844"/>
        <v>-4.6098654590387173E-4</v>
      </c>
      <c r="IU421" s="223">
        <f t="shared" ca="1" si="845"/>
        <v>-2.9369827718127978E-4</v>
      </c>
      <c r="IV421" s="223">
        <f t="shared" ca="1" si="846"/>
        <v>4.0341161540580721E-4</v>
      </c>
      <c r="IW421" s="223">
        <f t="shared" ca="1" si="847"/>
        <v>3.7278078301688296E-4</v>
      </c>
      <c r="IX421" s="223">
        <f t="shared" ca="1" si="848"/>
        <v>-3.3033380276355597E-4</v>
      </c>
      <c r="IY421" s="223">
        <f t="shared" ca="1" si="849"/>
        <v>-4.3753753241903903E-4</v>
      </c>
      <c r="IZ421" s="223">
        <f t="shared" ca="1" si="850"/>
        <v>2.4456144733440906E-4</v>
      </c>
      <c r="JA421" s="223">
        <f t="shared" ca="1" si="851"/>
        <v>4.8547995982418989E-4</v>
      </c>
      <c r="JB421" s="223">
        <f t="shared" ca="1" si="852"/>
        <v>-1.4939073263586612E-4</v>
      </c>
    </row>
    <row r="422" spans="2:262">
      <c r="B422" s="230">
        <v>61</v>
      </c>
      <c r="C422" s="229">
        <f t="shared" si="853"/>
        <v>1.1914062500000006E-3</v>
      </c>
      <c r="D422" s="226">
        <f t="shared" ca="1" si="597"/>
        <v>24.275153338677764</v>
      </c>
      <c r="E422" s="225">
        <f ca="1">BO361</f>
        <v>0.27515333867776415</v>
      </c>
      <c r="F422" s="224">
        <v>61</v>
      </c>
      <c r="G422" s="223">
        <f t="shared" ca="1" si="854"/>
        <v>3.1606161741572534E-4</v>
      </c>
      <c r="H422" s="223">
        <f t="shared" ca="1" si="598"/>
        <v>-1.1120632326909723E-4</v>
      </c>
      <c r="I422" s="223">
        <f t="shared" ca="1" si="599"/>
        <v>-3.3242330669735478E-4</v>
      </c>
      <c r="J422" s="223">
        <f t="shared" ca="1" si="600"/>
        <v>6.2297172293998611E-5</v>
      </c>
      <c r="K422" s="223">
        <f t="shared" ca="1" si="601"/>
        <v>3.4158903528395739E-4</v>
      </c>
      <c r="L422" s="223">
        <f t="shared" ca="1" si="602"/>
        <v>-1.2039475671806995E-5</v>
      </c>
      <c r="M422" s="223">
        <f t="shared" ca="1" si="603"/>
        <v>-3.4336039283148801E-4</v>
      </c>
      <c r="N422" s="223">
        <f t="shared" ca="1" si="604"/>
        <v>-3.8478839240310432E-5</v>
      </c>
      <c r="O422" s="223">
        <f t="shared" ca="1" si="605"/>
        <v>3.3769903479841752E-4</v>
      </c>
      <c r="P422" s="223">
        <f t="shared" ca="1" si="606"/>
        <v>8.8164203486259301E-5</v>
      </c>
      <c r="Q422" s="223">
        <f t="shared" ca="1" si="607"/>
        <v>-3.2472751248925982E-4</v>
      </c>
      <c r="R422" s="223">
        <f t="shared" ca="1" si="608"/>
        <v>-1.3594107897641562E-4</v>
      </c>
      <c r="S422" s="223">
        <f t="shared" ca="1" si="609"/>
        <v>3.0472662018892383E-4</v>
      </c>
      <c r="T422" s="223">
        <f t="shared" ca="1" si="610"/>
        <v>1.8077524063921452E-4</v>
      </c>
      <c r="U422" s="223">
        <f t="shared" ca="1" si="611"/>
        <v>-2.7812931681442615E-4</v>
      </c>
      <c r="V422" s="223">
        <f t="shared" ca="1" si="612"/>
        <v>-2.216961642706688E-4</v>
      </c>
      <c r="W422" s="223">
        <f t="shared" ca="1" si="613"/>
        <v>2.4551135366184277E-4</v>
      </c>
      <c r="X422" s="223">
        <f t="shared" ca="1" si="614"/>
        <v>2.5781803545246322E-4</v>
      </c>
      <c r="Y422" s="223">
        <f t="shared" ca="1" si="615"/>
        <v>-2.0757881112947439E-4</v>
      </c>
      <c r="Z422" s="223">
        <f t="shared" ca="1" si="616"/>
        <v>-2.883589247590179E-4</v>
      </c>
      <c r="AA422" s="223">
        <f t="shared" ca="1" si="617"/>
        <v>1.6515281420954094E-4</v>
      </c>
      <c r="AB422" s="223">
        <f t="shared" ca="1" si="618"/>
        <v>3.1265771416818139E-4</v>
      </c>
      <c r="AC422" s="223">
        <f t="shared" ca="1" si="619"/>
        <v>-1.1915175761183678E-4</v>
      </c>
      <c r="AD422" s="223">
        <f t="shared" ca="1" si="620"/>
        <v>-3.3018840826987838E-4</v>
      </c>
      <c r="AE422" s="223">
        <f t="shared" ca="1" si="621"/>
        <v>7.057142529175266E-5</v>
      </c>
      <c r="AF422" s="223">
        <f t="shared" ca="1" si="622"/>
        <v>3.4057152047826689E-4</v>
      </c>
      <c r="AG422" s="223">
        <f t="shared" ca="1" si="623"/>
        <v>-2.0463434734835584E-5</v>
      </c>
      <c r="AH422" s="223">
        <f t="shared" ca="1" si="624"/>
        <v>-3.4358228777030367E-4</v>
      </c>
      <c r="AI422" s="223">
        <f t="shared" ca="1" si="625"/>
        <v>-3.0087527385961628E-5</v>
      </c>
      <c r="AJ422" s="223">
        <f t="shared" ca="1" si="626"/>
        <v>3.3915553612642115E-4</v>
      </c>
      <c r="AK422" s="223">
        <f t="shared" ca="1" si="627"/>
        <v>7.9987185401063661E-5</v>
      </c>
      <c r="AL422" s="223">
        <f t="shared" ca="1" si="628"/>
        <v>-3.2738709135123143E-4</v>
      </c>
      <c r="AM422" s="223">
        <f t="shared" ca="1" si="629"/>
        <v>-1.2815536240789855E-4</v>
      </c>
      <c r="AN422" s="223">
        <f t="shared" ca="1" si="630"/>
        <v>3.0853170473424309E-4</v>
      </c>
      <c r="AO422" s="223">
        <f t="shared" ca="1" si="631"/>
        <v>1.7354936283876999E-4</v>
      </c>
      <c r="AP422" s="223">
        <f t="shared" ca="1" si="632"/>
        <v>-2.8299753845377322E-4</v>
      </c>
      <c r="AQ422" s="223">
        <f t="shared" ca="1" si="633"/>
        <v>-2.151865436710353E-4</v>
      </c>
      <c r="AR422" s="223">
        <f t="shared" ca="1" si="634"/>
        <v>2.5133733009841271E-4</v>
      </c>
      <c r="AS422" s="223">
        <f t="shared" ca="1" si="635"/>
        <v>2.5216558568102537E-4</v>
      </c>
      <c r="AT422" s="223">
        <f t="shared" ca="1" si="636"/>
        <v>-2.1423642756745488E-4</v>
      </c>
      <c r="AU422" s="223">
        <f t="shared" ca="1" si="637"/>
        <v>-2.8368600428332804E-4</v>
      </c>
      <c r="AV422" s="223">
        <f t="shared" ca="1" si="638"/>
        <v>1.7249795335858058E-4</v>
      </c>
      <c r="AW422" s="223">
        <f t="shared" ca="1" si="639"/>
        <v>3.0906547760464753E-4</v>
      </c>
      <c r="AX422" s="223">
        <f t="shared" ca="1" si="640"/>
        <v>-1.2702541939116599E-4</v>
      </c>
      <c r="AY422" s="223">
        <f t="shared" ca="1" si="641"/>
        <v>-3.2775461669180042E-4</v>
      </c>
      <c r="AZ422" s="223">
        <f t="shared" ca="1" si="642"/>
        <v>7.8803168701745008E-5</v>
      </c>
      <c r="BA422" s="223">
        <f t="shared" ca="1" si="643"/>
        <v>3.3934885812342996E-4</v>
      </c>
      <c r="BB422" s="223">
        <f t="shared" ca="1" si="644"/>
        <v>-2.8875067389954589E-5</v>
      </c>
      <c r="BC422" s="223">
        <f t="shared" ca="1" si="645"/>
        <v>-3.4359722158633588E-4</v>
      </c>
      <c r="BD422" s="223">
        <f t="shared" ca="1" si="646"/>
        <v>-2.1678091930158762E-5</v>
      </c>
      <c r="BE422" s="223">
        <f t="shared" ca="1" si="647"/>
        <v>3.4040774284130473E-4</v>
      </c>
      <c r="BF422" s="223">
        <f t="shared" ca="1" si="648"/>
        <v>7.1761986026294786E-5</v>
      </c>
      <c r="BG422" s="223">
        <f t="shared" ca="1" si="649"/>
        <v>-3.2984946447116531E-4</v>
      </c>
      <c r="BH422" s="223">
        <f t="shared" ca="1" si="650"/>
        <v>-1.2029244984110464E-4</v>
      </c>
      <c r="BI422" s="223">
        <f t="shared" ca="1" si="651"/>
        <v>3.1215094131737406E-4</v>
      </c>
      <c r="BJ422" s="223">
        <f t="shared" ca="1" si="652"/>
        <v>1.6621894539158E-4</v>
      </c>
      <c r="BK422" s="223">
        <f t="shared" ca="1" si="653"/>
        <v>-2.8769529295791734E-4</v>
      </c>
      <c r="BL422" s="223">
        <f t="shared" ca="1" si="654"/>
        <v>-2.0854730274383858E-4</v>
      </c>
      <c r="BM422" s="223">
        <f t="shared" ca="1" si="655"/>
        <v>2.570119103254387E-4</v>
      </c>
      <c r="BN422" s="223">
        <f t="shared" ca="1" si="656"/>
        <v>2.4636124078985356E-4</v>
      </c>
      <c r="BO422" s="223">
        <f t="shared" ca="1" si="657"/>
        <v>-2.2076499599228293E-4</v>
      </c>
      <c r="BP422" s="223">
        <f t="shared" ca="1" si="658"/>
        <v>-2.7884220196636227E-4</v>
      </c>
      <c r="BQ422" s="223">
        <f t="shared" ca="1" si="659"/>
        <v>1.7973918619063197E-4</v>
      </c>
      <c r="BR422" s="223">
        <f t="shared" ca="1" si="660"/>
        <v>3.0528707155410835E-4</v>
      </c>
      <c r="BS422" s="223">
        <f t="shared" ca="1" si="661"/>
        <v>-1.3482256580763576E-4</v>
      </c>
      <c r="BT422" s="223">
        <f t="shared" ca="1" si="662"/>
        <v>-3.2512339798816036E-4</v>
      </c>
      <c r="BU422" s="223">
        <f t="shared" ca="1" si="663"/>
        <v>8.6987444029556476E-5</v>
      </c>
      <c r="BV422" s="223">
        <f t="shared" ca="1" si="664"/>
        <v>3.3792178470552986E-4</v>
      </c>
      <c r="BW422" s="223">
        <f t="shared" ca="1" si="665"/>
        <v>-3.7269306784191053E-5</v>
      </c>
      <c r="BX422" s="223">
        <f t="shared" ca="1" si="666"/>
        <v>-3.4340518528401206E-4</v>
      </c>
      <c r="BY422" s="223">
        <f t="shared" ca="1" si="667"/>
        <v>-1.3255598402375633E-5</v>
      </c>
      <c r="BZ422" s="223">
        <f t="shared" ca="1" si="668"/>
        <v>3.4145490066056581E-4</v>
      </c>
      <c r="CA422" s="223">
        <f t="shared" ca="1" si="669"/>
        <v>6.3493559914499527E-5</v>
      </c>
      <c r="CB422" s="223">
        <f t="shared" ca="1" si="670"/>
        <v>-3.3211314860756694E-4</v>
      </c>
      <c r="CC422" s="223">
        <f t="shared" ca="1" si="671"/>
        <v>-1.1235707760055313E-4</v>
      </c>
      <c r="CD422" s="223">
        <f t="shared" ca="1" si="672"/>
        <v>3.1558214984552988E-4</v>
      </c>
      <c r="CE422" s="223">
        <f t="shared" ca="1" si="673"/>
        <v>1.5878840386701496E-4</v>
      </c>
      <c r="CF422" s="223">
        <f t="shared" ca="1" si="674"/>
        <v>-2.9221975057520076E-4</v>
      </c>
      <c r="CG422" s="223">
        <f t="shared" ca="1" si="675"/>
        <v>-2.0178244071955096E-4</v>
      </c>
      <c r="CH422" s="223">
        <f t="shared" ca="1" si="676"/>
        <v>2.6253167618798222E-4</v>
      </c>
      <c r="CI422" s="223">
        <f t="shared" ca="1" si="677"/>
        <v>2.4040849709926662E-4</v>
      </c>
      <c r="CJ422" s="223">
        <f t="shared" ca="1" si="678"/>
        <v>-2.2716058383846381E-4</v>
      </c>
      <c r="CK422" s="223">
        <f t="shared" ca="1" si="679"/>
        <v>-2.7383043553351065E-4</v>
      </c>
      <c r="CL422" s="223">
        <f t="shared" ca="1" si="680"/>
        <v>1.8687215085780114E-4</v>
      </c>
      <c r="CM422" s="223">
        <f t="shared" ca="1" si="681"/>
        <v>3.0132477198708385E-4</v>
      </c>
      <c r="CN422" s="223">
        <f t="shared" ca="1" si="682"/>
        <v>-1.4253850015180799E-4</v>
      </c>
      <c r="CO422" s="223">
        <f t="shared" ca="1" si="683"/>
        <v>-3.2229633710671902E-4</v>
      </c>
      <c r="CP422" s="223">
        <f t="shared" ca="1" si="684"/>
        <v>9.5119321373754494E-5</v>
      </c>
      <c r="CQ422" s="223">
        <f t="shared" ca="1" si="685"/>
        <v>3.3629115984023231E-4</v>
      </c>
      <c r="CR422" s="223">
        <f t="shared" ca="1" si="686"/>
        <v>-4.5641096541600186E-5</v>
      </c>
      <c r="CS422" s="223">
        <f t="shared" ca="1" si="687"/>
        <v>-3.4300629453882045E-4</v>
      </c>
      <c r="CT422" s="223">
        <f t="shared" ca="1" si="688"/>
        <v>-4.825120197773713E-6</v>
      </c>
      <c r="CU422" s="223">
        <f t="shared" ca="1" si="689"/>
        <v>3.4229637881549017E-4</v>
      </c>
      <c r="CV422" s="223">
        <f t="shared" ca="1" si="690"/>
        <v>5.5186887656388941E-5</v>
      </c>
      <c r="CW422" s="223">
        <f t="shared" ca="1" si="691"/>
        <v>-3.3417678020175796E-4</v>
      </c>
      <c r="CX422" s="223">
        <f t="shared" ca="1" si="692"/>
        <v>-1.0435402565775684E-4</v>
      </c>
      <c r="CY422" s="223">
        <f t="shared" ca="1" si="693"/>
        <v>3.1882326348699549E-4</v>
      </c>
      <c r="CZ422" s="223">
        <f t="shared" ca="1" si="694"/>
        <v>1.5126221414544139E-4</v>
      </c>
      <c r="DA422" s="223">
        <f t="shared" ca="1" si="695"/>
        <v>-2.9656818594153808E-4</v>
      </c>
      <c r="DB422" s="223">
        <f t="shared" ca="1" si="696"/>
        <v>-1.948960324981093E-4</v>
      </c>
      <c r="DC422" s="223">
        <f t="shared" ca="1" si="697"/>
        <v>2.6789330278547855E-4</v>
      </c>
      <c r="DD422" s="223">
        <f t="shared" ca="1" si="698"/>
        <v>2.343109403194833E-4</v>
      </c>
      <c r="DE422" s="223">
        <f t="shared" ca="1" si="699"/>
        <v>-2.3341933864301802E-4</v>
      </c>
      <c r="DF422" s="223">
        <f t="shared" ca="1" si="700"/>
        <v>-2.6865372388547597E-4</v>
      </c>
      <c r="DG422" s="223">
        <f t="shared" ca="1" si="701"/>
        <v>1.9389255072889744E-4</v>
      </c>
      <c r="DH422" s="223">
        <f t="shared" ca="1" si="702"/>
        <v>2.9718096564467102E-4</v>
      </c>
      <c r="DI422" s="223">
        <f t="shared" ca="1" si="703"/>
        <v>-1.5016857463334211E-4</v>
      </c>
      <c r="DJ422" s="223">
        <f t="shared" ca="1" si="704"/>
        <v>-3.192751369632425E-4</v>
      </c>
      <c r="DK422" s="223">
        <f t="shared" ca="1" si="705"/>
        <v>1.0319390239549283E-4</v>
      </c>
      <c r="DL422" s="223">
        <f t="shared" ca="1" si="706"/>
        <v>3.3445796575498447E-4</v>
      </c>
      <c r="DM422" s="223">
        <f t="shared" ca="1" si="707"/>
        <v>-5.3985393809097656E-5</v>
      </c>
      <c r="DN422" s="223">
        <f t="shared" ca="1" si="708"/>
        <v>-3.4240078962762926E-4</v>
      </c>
      <c r="DO422" s="223">
        <f t="shared" ca="1" si="709"/>
        <v>3.6082644788222487E-6</v>
      </c>
      <c r="DP422" s="223">
        <f t="shared" ca="1" si="710"/>
        <v>3.4293167043110276E-4</v>
      </c>
      <c r="DQ422" s="223">
        <f t="shared" ca="1" si="711"/>
        <v>4.6846972880715135E-5</v>
      </c>
      <c r="DR422" s="223">
        <f t="shared" ca="1" si="712"/>
        <v>-3.360391161992303E-4</v>
      </c>
      <c r="DS422" s="223">
        <f t="shared" ca="1" si="713"/>
        <v>-9.6288114751952702E-5</v>
      </c>
      <c r="DT422" s="223">
        <f t="shared" ca="1" si="714"/>
        <v>3.2187232991610627E-4</v>
      </c>
      <c r="DU422" s="223">
        <f t="shared" ca="1" si="715"/>
        <v>1.4364490972212506E-4</v>
      </c>
      <c r="DV422" s="223">
        <f t="shared" ca="1" si="716"/>
        <v>-3.0073797972206306E-4</v>
      </c>
      <c r="DW422" s="223">
        <f t="shared" ca="1" si="717"/>
        <v>-1.8789222619432282E-4</v>
      </c>
      <c r="DX422" s="223">
        <f t="shared" ca="1" si="718"/>
        <v>2.730935604745528E-4</v>
      </c>
      <c r="DY422" s="223">
        <f t="shared" ca="1" si="719"/>
        <v>2.2807224339070197E-4</v>
      </c>
      <c r="DZ422" s="223">
        <f t="shared" ca="1" si="720"/>
        <v>-2.3953749036608504E-4</v>
      </c>
      <c r="EA422" s="223">
        <f t="shared" ca="1" si="721"/>
        <v>-2.6331518527978259E-4</v>
      </c>
      <c r="EB422" s="223">
        <f t="shared" ca="1" si="722"/>
        <v>2.0079615697754006E-4</v>
      </c>
      <c r="EC422" s="223">
        <f t="shared" ca="1" si="723"/>
        <v>2.9285814860086827E-4</v>
      </c>
      <c r="ED422" s="223">
        <f t="shared" ca="1" si="724"/>
        <v>-1.5770819318068182E-4</v>
      </c>
      <c r="EE422" s="223">
        <f t="shared" ca="1" si="725"/>
        <v>-3.1606161741572572E-4</v>
      </c>
      <c r="EF422" s="223">
        <f t="shared" ca="1" si="726"/>
        <v>1.1120632326909666E-4</v>
      </c>
      <c r="EG422" s="223">
        <f t="shared" ca="1" si="727"/>
        <v>3.3242330669735478E-4</v>
      </c>
      <c r="EH422" s="223">
        <f t="shared" ca="1" si="728"/>
        <v>-6.2297172293998774E-5</v>
      </c>
      <c r="EI422" s="223">
        <f t="shared" ca="1" si="729"/>
        <v>-3.4158903528395729E-4</v>
      </c>
      <c r="EJ422" s="223">
        <f t="shared" ca="1" si="730"/>
        <v>1.2039475671808079E-5</v>
      </c>
      <c r="EK422" s="223">
        <f t="shared" ca="1" si="731"/>
        <v>3.4336039283148795E-4</v>
      </c>
      <c r="EL422" s="223">
        <f t="shared" ca="1" si="732"/>
        <v>3.8478839240308751E-5</v>
      </c>
      <c r="EM422" s="223">
        <f t="shared" ca="1" si="733"/>
        <v>-3.376990347984179E-4</v>
      </c>
      <c r="EN422" s="223">
        <f t="shared" ca="1" si="734"/>
        <v>-8.8164203486257092E-5</v>
      </c>
      <c r="EO422" s="223">
        <f t="shared" ca="1" si="735"/>
        <v>3.2472751248926058E-4</v>
      </c>
      <c r="EP422" s="223">
        <f t="shared" ca="1" si="736"/>
        <v>1.3594107897641237E-4</v>
      </c>
      <c r="EQ422" s="223">
        <f t="shared" ca="1" si="737"/>
        <v>-3.0472662018892101E-4</v>
      </c>
      <c r="ER422" s="223">
        <f t="shared" ca="1" si="738"/>
        <v>-1.8077524063921986E-4</v>
      </c>
      <c r="ES422" s="223">
        <f t="shared" ca="1" si="739"/>
        <v>2.7812931681442323E-4</v>
      </c>
      <c r="ET422" s="223">
        <f t="shared" ca="1" si="740"/>
        <v>2.216961642706726E-4</v>
      </c>
      <c r="EU422" s="223">
        <f t="shared" ca="1" si="741"/>
        <v>-2.4551135366183925E-4</v>
      </c>
      <c r="EV422" s="223">
        <f t="shared" ca="1" si="742"/>
        <v>-2.5781803545246571E-4</v>
      </c>
      <c r="EW422" s="223">
        <f t="shared" ca="1" si="743"/>
        <v>2.0757881112947135E-4</v>
      </c>
      <c r="EX422" s="223">
        <f t="shared" ca="1" si="744"/>
        <v>2.8835892475901996E-4</v>
      </c>
      <c r="EY422" s="223">
        <f t="shared" ca="1" si="745"/>
        <v>-1.6515281420953869E-4</v>
      </c>
      <c r="EZ422" s="223">
        <f t="shared" ca="1" si="746"/>
        <v>-3.1265771416818296E-4</v>
      </c>
      <c r="FA422" s="223">
        <f t="shared" ca="1" si="747"/>
        <v>1.1915175761183552E-4</v>
      </c>
      <c r="FB422" s="223">
        <f t="shared" ca="1" si="748"/>
        <v>3.3018840826987876E-4</v>
      </c>
      <c r="FC422" s="223">
        <f t="shared" ca="1" si="749"/>
        <v>-7.0571425291751319E-5</v>
      </c>
      <c r="FD422" s="223">
        <f t="shared" ca="1" si="750"/>
        <v>-3.40571520478267E-4</v>
      </c>
      <c r="FE422" s="223">
        <f t="shared" ca="1" si="751"/>
        <v>2.0463434734834256E-5</v>
      </c>
      <c r="FF422" s="223">
        <f t="shared" ca="1" si="752"/>
        <v>3.4358228777030373E-4</v>
      </c>
      <c r="FG422" s="223">
        <f t="shared" ca="1" si="753"/>
        <v>3.0087527385960463E-5</v>
      </c>
      <c r="FH422" s="223">
        <f t="shared" ca="1" si="754"/>
        <v>-3.3915553612642131E-4</v>
      </c>
      <c r="FI422" s="223">
        <f t="shared" ca="1" si="755"/>
        <v>-7.9987185401062617E-5</v>
      </c>
      <c r="FJ422" s="223">
        <f t="shared" ca="1" si="756"/>
        <v>3.2738709135123181E-4</v>
      </c>
      <c r="FK422" s="223">
        <f t="shared" ca="1" si="757"/>
        <v>1.2815536240789755E-4</v>
      </c>
      <c r="FL422" s="223">
        <f t="shared" ca="1" si="758"/>
        <v>-3.0853170473424364E-4</v>
      </c>
      <c r="FM422" s="223">
        <f t="shared" ca="1" si="759"/>
        <v>-1.7354936283876901E-4</v>
      </c>
      <c r="FN422" s="223">
        <f t="shared" ca="1" si="760"/>
        <v>2.8299753845377522E-4</v>
      </c>
      <c r="FO422" s="223">
        <f t="shared" ca="1" si="761"/>
        <v>2.1518654367103259E-4</v>
      </c>
      <c r="FP422" s="223">
        <f t="shared" ca="1" si="762"/>
        <v>-2.513373300984151E-4</v>
      </c>
      <c r="FQ422" s="223">
        <f t="shared" ca="1" si="763"/>
        <v>-2.521655856810296E-4</v>
      </c>
      <c r="FR422" s="223">
        <f t="shared" ca="1" si="764"/>
        <v>2.1423642756745003E-4</v>
      </c>
      <c r="FS422" s="223">
        <f t="shared" ca="1" si="765"/>
        <v>2.8368600428333156E-4</v>
      </c>
      <c r="FT422" s="223">
        <f t="shared" ca="1" si="766"/>
        <v>-1.724979533585773E-4</v>
      </c>
      <c r="FU422" s="223">
        <f t="shared" ca="1" si="767"/>
        <v>-3.0906547760464596E-4</v>
      </c>
      <c r="FV422" s="223">
        <f t="shared" ca="1" si="768"/>
        <v>1.2702541939116929E-4</v>
      </c>
      <c r="FW422" s="223">
        <f t="shared" ca="1" si="769"/>
        <v>3.2775461669179792E-4</v>
      </c>
      <c r="FX422" s="223">
        <f t="shared" ca="1" si="770"/>
        <v>-7.8803168701753221E-5</v>
      </c>
      <c r="FY422" s="223">
        <f t="shared" ca="1" si="771"/>
        <v>-3.393488581234286E-4</v>
      </c>
      <c r="FZ422" s="223">
        <f t="shared" ca="1" si="772"/>
        <v>2.8875067389962978E-5</v>
      </c>
      <c r="GA422" s="223">
        <f t="shared" ca="1" si="773"/>
        <v>3.4359722158633577E-4</v>
      </c>
      <c r="GB422" s="223">
        <f t="shared" ca="1" si="774"/>
        <v>2.1678091930150305E-5</v>
      </c>
      <c r="GC422" s="223">
        <f t="shared" ca="1" si="775"/>
        <v>-3.4040774284130586E-4</v>
      </c>
      <c r="GD422" s="223">
        <f t="shared" ca="1" si="776"/>
        <v>-7.1761986026305642E-5</v>
      </c>
      <c r="GE422" s="223">
        <f t="shared" ca="1" si="777"/>
        <v>3.2984946447116217E-4</v>
      </c>
      <c r="GF422" s="223">
        <f t="shared" ca="1" si="778"/>
        <v>1.2029244984111506E-4</v>
      </c>
      <c r="GG422" s="223">
        <f t="shared" ca="1" si="779"/>
        <v>-3.121509413173694E-4</v>
      </c>
      <c r="GH422" s="223">
        <f t="shared" ca="1" si="780"/>
        <v>-1.6621894539158976E-4</v>
      </c>
      <c r="GI422" s="223">
        <f t="shared" ca="1" si="781"/>
        <v>2.8769529295791127E-4</v>
      </c>
      <c r="GJ422" s="223">
        <f t="shared" ca="1" si="782"/>
        <v>2.0854730274384354E-4</v>
      </c>
      <c r="GK422" s="223">
        <f t="shared" ca="1" si="783"/>
        <v>-2.5701191032543452E-4</v>
      </c>
      <c r="GL422" s="223">
        <f t="shared" ca="1" si="784"/>
        <v>-2.4636124078985784E-4</v>
      </c>
      <c r="GM422" s="223">
        <f t="shared" ca="1" si="785"/>
        <v>2.2076499599227816E-4</v>
      </c>
      <c r="GN422" s="223">
        <f t="shared" ca="1" si="786"/>
        <v>2.788422019663659E-4</v>
      </c>
      <c r="GO422" s="223">
        <f t="shared" ca="1" si="787"/>
        <v>-1.7973918619062666E-4</v>
      </c>
      <c r="GP422" s="223">
        <f t="shared" ca="1" si="788"/>
        <v>-3.0528707155411117E-4</v>
      </c>
      <c r="GQ422" s="223">
        <f t="shared" ca="1" si="789"/>
        <v>1.3482256580763004E-4</v>
      </c>
      <c r="GR422" s="223">
        <f t="shared" ca="1" si="790"/>
        <v>3.2512339798816236E-4</v>
      </c>
      <c r="GS422" s="223">
        <f t="shared" ca="1" si="791"/>
        <v>-8.6987444029550459E-5</v>
      </c>
      <c r="GT422" s="223">
        <f t="shared" ca="1" si="792"/>
        <v>-3.37921784705531E-4</v>
      </c>
      <c r="GU422" s="223">
        <f t="shared" ca="1" si="793"/>
        <v>3.726930678418486E-5</v>
      </c>
      <c r="GV422" s="223">
        <f t="shared" ca="1" si="794"/>
        <v>3.4340518528401222E-4</v>
      </c>
      <c r="GW422" s="223">
        <f t="shared" ca="1" si="795"/>
        <v>1.3255598402376961E-5</v>
      </c>
      <c r="GX422" s="223">
        <f t="shared" ca="1" si="796"/>
        <v>-3.4145490066056565E-4</v>
      </c>
      <c r="GY422" s="223">
        <f t="shared" ca="1" si="797"/>
        <v>-6.3493559914500883E-5</v>
      </c>
      <c r="GZ422" s="223">
        <f t="shared" ca="1" si="798"/>
        <v>3.3211314860756661E-4</v>
      </c>
      <c r="HA422" s="223">
        <f t="shared" ca="1" si="799"/>
        <v>1.123570776005544E-4</v>
      </c>
      <c r="HB422" s="223">
        <f t="shared" ca="1" si="800"/>
        <v>-3.1558214984552934E-4</v>
      </c>
      <c r="HC422" s="223">
        <f t="shared" ca="1" si="801"/>
        <v>-1.5878840386701615E-4</v>
      </c>
      <c r="HD422" s="223">
        <f t="shared" ca="1" si="802"/>
        <v>2.9221975057520011E-4</v>
      </c>
      <c r="HE422" s="223">
        <f t="shared" ca="1" si="803"/>
        <v>2.0178244071955207E-4</v>
      </c>
      <c r="HF422" s="223">
        <f t="shared" ca="1" si="804"/>
        <v>-2.6253167618798135E-4</v>
      </c>
      <c r="HG422" s="223">
        <f t="shared" ca="1" si="805"/>
        <v>-2.404084970992676E-4</v>
      </c>
      <c r="HH422" s="223">
        <f t="shared" ca="1" si="806"/>
        <v>2.2716058383846278E-4</v>
      </c>
      <c r="HI422" s="223">
        <f t="shared" ca="1" si="807"/>
        <v>2.7383043553351146E-4</v>
      </c>
      <c r="HJ422" s="223">
        <f t="shared" ca="1" si="808"/>
        <v>-1.868721508578041E-4</v>
      </c>
      <c r="HK422" s="223">
        <f t="shared" ca="1" si="809"/>
        <v>-3.0132477198708217E-4</v>
      </c>
      <c r="HL422" s="223">
        <f t="shared" ca="1" si="810"/>
        <v>1.4253850015180679E-4</v>
      </c>
      <c r="HM422" s="223">
        <f t="shared" ca="1" si="811"/>
        <v>3.2229633710671951E-4</v>
      </c>
      <c r="HN422" s="223">
        <f t="shared" ca="1" si="812"/>
        <v>-9.511932137375322E-5</v>
      </c>
      <c r="HO422" s="223">
        <f t="shared" ca="1" si="813"/>
        <v>-3.3629115984023264E-4</v>
      </c>
      <c r="HP422" s="223">
        <f t="shared" ca="1" si="814"/>
        <v>4.5641096541608521E-5</v>
      </c>
      <c r="HQ422" s="223">
        <f t="shared" ca="1" si="815"/>
        <v>3.4300629453881996E-4</v>
      </c>
      <c r="HR422" s="223">
        <f t="shared" ca="1" si="816"/>
        <v>4.8251201977653104E-6</v>
      </c>
      <c r="HS422" s="223">
        <f t="shared" ca="1" si="817"/>
        <v>-3.4229637881549087E-4</v>
      </c>
      <c r="HT422" s="223">
        <f t="shared" ca="1" si="818"/>
        <v>-5.5186887656380647E-5</v>
      </c>
      <c r="HU422" s="223">
        <f t="shared" ca="1" si="819"/>
        <v>3.3417678020176002E-4</v>
      </c>
      <c r="HV422" s="223">
        <f t="shared" ca="1" si="820"/>
        <v>1.043540256577488E-4</v>
      </c>
      <c r="HW422" s="223">
        <f t="shared" ca="1" si="821"/>
        <v>-3.1882326348699858E-4</v>
      </c>
      <c r="HX422" s="223">
        <f t="shared" ca="1" si="822"/>
        <v>-1.5126221414543382E-4</v>
      </c>
      <c r="HY422" s="223">
        <f t="shared" ca="1" si="823"/>
        <v>2.9656818594154237E-4</v>
      </c>
      <c r="HZ422" s="223">
        <f t="shared" ca="1" si="824"/>
        <v>1.9489603249810237E-4</v>
      </c>
      <c r="IA422" s="223">
        <f t="shared" ca="1" si="825"/>
        <v>-2.6789330278548381E-4</v>
      </c>
      <c r="IB422" s="223">
        <f t="shared" ca="1" si="826"/>
        <v>-2.3431094031947712E-4</v>
      </c>
      <c r="IC422" s="223">
        <f t="shared" ca="1" si="827"/>
        <v>2.3341933864300988E-4</v>
      </c>
      <c r="ID422" s="223">
        <f t="shared" ca="1" si="828"/>
        <v>2.6865372388548291E-4</v>
      </c>
      <c r="IE422" s="223">
        <f t="shared" ca="1" si="829"/>
        <v>7.4643917134463098E-5</v>
      </c>
      <c r="IF422" s="223">
        <f t="shared" ca="1" si="830"/>
        <v>-2.971809656446766E-4</v>
      </c>
      <c r="IG422" s="223">
        <f t="shared" ca="1" si="831"/>
        <v>1.501685746333321E-4</v>
      </c>
      <c r="IH422" s="223">
        <f t="shared" ca="1" si="832"/>
        <v>3.1927513696324662E-4</v>
      </c>
      <c r="II422" s="223">
        <f t="shared" ca="1" si="833"/>
        <v>-1.0319390239548224E-4</v>
      </c>
      <c r="IJ422" s="223">
        <f t="shared" ca="1" si="834"/>
        <v>-3.3445796575498702E-4</v>
      </c>
      <c r="IK422" s="223">
        <f t="shared" ca="1" si="835"/>
        <v>5.3985393809086678E-5</v>
      </c>
      <c r="IL422" s="223">
        <f t="shared" ca="1" si="836"/>
        <v>3.4240078962763024E-4</v>
      </c>
      <c r="IM422" s="223">
        <f t="shared" ca="1" si="837"/>
        <v>-3.6082644788111356E-6</v>
      </c>
      <c r="IN422" s="223">
        <f t="shared" ca="1" si="838"/>
        <v>-3.4293167043110201E-4</v>
      </c>
      <c r="IO422" s="223">
        <f t="shared" ca="1" si="839"/>
        <v>-4.684697288072614E-5</v>
      </c>
      <c r="IP422" s="223">
        <f t="shared" ca="1" si="840"/>
        <v>3.3603911619923003E-4</v>
      </c>
      <c r="IQ422" s="223">
        <f t="shared" ca="1" si="841"/>
        <v>9.6288114751953962E-5</v>
      </c>
      <c r="IR422" s="223">
        <f t="shared" ca="1" si="842"/>
        <v>-3.2187232991610584E-4</v>
      </c>
      <c r="IS422" s="223">
        <f t="shared" ca="1" si="843"/>
        <v>-1.4364490972212631E-4</v>
      </c>
      <c r="IT422" s="223">
        <f t="shared" ca="1" si="844"/>
        <v>3.0073797972206246E-4</v>
      </c>
      <c r="IU422" s="223">
        <f t="shared" ca="1" si="845"/>
        <v>1.8789222619432396E-4</v>
      </c>
      <c r="IV422" s="223">
        <f t="shared" ca="1" si="846"/>
        <v>-2.7309356047455194E-4</v>
      </c>
      <c r="IW422" s="223">
        <f t="shared" ca="1" si="847"/>
        <v>-2.2807224339070297E-4</v>
      </c>
      <c r="IX422" s="223">
        <f t="shared" ca="1" si="848"/>
        <v>2.3953749036608406E-4</v>
      </c>
      <c r="IY422" s="223">
        <f t="shared" ca="1" si="849"/>
        <v>2.6331518527978351E-4</v>
      </c>
      <c r="IZ422" s="223">
        <f t="shared" ca="1" si="850"/>
        <v>-2.0079615697753895E-4</v>
      </c>
      <c r="JA422" s="223">
        <f t="shared" ca="1" si="851"/>
        <v>-2.9285814860086898E-4</v>
      </c>
      <c r="JB422" s="223">
        <f t="shared" ca="1" si="852"/>
        <v>1.5770819318068063E-4</v>
      </c>
    </row>
    <row r="423" spans="2:262">
      <c r="B423" s="230">
        <v>62</v>
      </c>
      <c r="C423" s="229">
        <f t="shared" si="853"/>
        <v>1.2109375000000006E-3</v>
      </c>
      <c r="D423" s="226">
        <f t="shared" ca="1" si="597"/>
        <v>24.271167791771578</v>
      </c>
      <c r="E423" s="225">
        <f ca="1">BP361</f>
        <v>0.2711677917715799</v>
      </c>
      <c r="F423" s="224">
        <v>62</v>
      </c>
      <c r="G423" s="223">
        <f t="shared" ca="1" si="854"/>
        <v>-2.6138303992077433E-4</v>
      </c>
      <c r="H423" s="223">
        <f t="shared" ca="1" si="598"/>
        <v>5.9072810799432225E-5</v>
      </c>
      <c r="I423" s="223">
        <f t="shared" ca="1" si="599"/>
        <v>2.6718017080459779E-4</v>
      </c>
      <c r="J423" s="223">
        <f t="shared" ca="1" si="600"/>
        <v>-3.2852991583864311E-5</v>
      </c>
      <c r="K423" s="223">
        <f t="shared" ca="1" si="601"/>
        <v>-2.7040421058803472E-4</v>
      </c>
      <c r="L423" s="223">
        <f t="shared" ca="1" si="602"/>
        <v>6.3167801000716425E-6</v>
      </c>
      <c r="M423" s="223">
        <f t="shared" ca="1" si="603"/>
        <v>2.7102411000553119E-4</v>
      </c>
      <c r="N423" s="223">
        <f t="shared" ca="1" si="604"/>
        <v>2.0280265429187746E-5</v>
      </c>
      <c r="O423" s="223">
        <f t="shared" ca="1" si="605"/>
        <v>-2.6903389908682524E-4</v>
      </c>
      <c r="P423" s="223">
        <f t="shared" ca="1" si="606"/>
        <v>-4.668200091604324E-5</v>
      </c>
      <c r="Q423" s="223">
        <f t="shared" ca="1" si="607"/>
        <v>2.6445274465102388E-4</v>
      </c>
      <c r="R423" s="223">
        <f t="shared" ca="1" si="608"/>
        <v>7.263416321510019E-5</v>
      </c>
      <c r="S423" s="223">
        <f t="shared" ca="1" si="609"/>
        <v>-2.5732476571965773E-4</v>
      </c>
      <c r="T423" s="223">
        <f t="shared" ca="1" si="610"/>
        <v>-9.7886818816522768E-5</v>
      </c>
      <c r="U423" s="223">
        <f t="shared" ca="1" si="611"/>
        <v>2.4771860862638553E-4</v>
      </c>
      <c r="V423" s="223">
        <f t="shared" ca="1" si="612"/>
        <v>1.2219677084236393E-4</v>
      </c>
      <c r="W423" s="223">
        <f t="shared" ca="1" si="613"/>
        <v>-2.3572678591527509E-4</v>
      </c>
      <c r="X423" s="223">
        <f t="shared" ca="1" si="614"/>
        <v>-1.453299011654433E-4</v>
      </c>
      <c r="Y423" s="223">
        <f t="shared" ca="1" si="615"/>
        <v>2.2146478539443148E-4</v>
      </c>
      <c r="Z423" s="223">
        <f t="shared" ca="1" si="616"/>
        <v>1.6706342509489425E-4</v>
      </c>
      <c r="AA423" s="223">
        <f t="shared" ca="1" si="617"/>
        <v>-2.0506995792527301E-4</v>
      </c>
      <c r="AB423" s="223">
        <f t="shared" ca="1" si="618"/>
        <v>-1.8718803691452409E-4</v>
      </c>
      <c r="AC423" s="223">
        <f t="shared" ca="1" si="619"/>
        <v>1.8670019465865195E-4</v>
      </c>
      <c r="AD423" s="223">
        <f t="shared" ca="1" si="620"/>
        <v>2.0550992561127658E-4</v>
      </c>
      <c r="AE423" s="223">
        <f t="shared" ca="1" si="621"/>
        <v>-1.6653240645676001E-4</v>
      </c>
      <c r="AF423" s="223">
        <f t="shared" ca="1" si="622"/>
        <v>-2.2185264138123946E-4</v>
      </c>
      <c r="AG423" s="223">
        <f t="shared" ca="1" si="623"/>
        <v>1.447608201448159E-4</v>
      </c>
      <c r="AH423" s="223">
        <f t="shared" ca="1" si="624"/>
        <v>2.3605879493771088E-4</v>
      </c>
      <c r="AI423" s="223">
        <f t="shared" ca="1" si="625"/>
        <v>-1.2159510800056328E-4</v>
      </c>
      <c r="AJ423" s="223">
        <f t="shared" ca="1" si="626"/>
        <v>-2.4799157325606846E-4</v>
      </c>
      <c r="AK423" s="223">
        <f t="shared" ca="1" si="627"/>
        <v>9.7258368495617791E-5</v>
      </c>
      <c r="AL423" s="223">
        <f t="shared" ca="1" si="628"/>
        <v>2.5753605715798635E-4</v>
      </c>
      <c r="AM423" s="223">
        <f t="shared" ca="1" si="629"/>
        <v>-7.1984977735225255E-5</v>
      </c>
      <c r="AN423" s="223">
        <f t="shared" ca="1" si="630"/>
        <v>-2.6460032804594336E-4</v>
      </c>
      <c r="AO423" s="223">
        <f t="shared" ca="1" si="631"/>
        <v>4.6018332288252651E-5</v>
      </c>
      <c r="AP423" s="223">
        <f t="shared" ca="1" si="632"/>
        <v>2.6911635312956521E-4</v>
      </c>
      <c r="AQ423" s="223">
        <f t="shared" ca="1" si="633"/>
        <v>-1.9608505145164839E-5</v>
      </c>
      <c r="AR423" s="223">
        <f t="shared" ca="1" si="634"/>
        <v>-2.7104064061858613E-4</v>
      </c>
      <c r="AS423" s="223">
        <f t="shared" ca="1" si="635"/>
        <v>-6.9901626215701805E-6</v>
      </c>
      <c r="AT423" s="223">
        <f t="shared" ca="1" si="636"/>
        <v>2.7035465857256448E-4</v>
      </c>
      <c r="AU423" s="223">
        <f t="shared" ca="1" si="637"/>
        <v>3.352151130104788E-5</v>
      </c>
      <c r="AV423" s="223">
        <f t="shared" ca="1" si="638"/>
        <v>-2.6706501337359924E-4</v>
      </c>
      <c r="AW423" s="223">
        <f t="shared" ca="1" si="639"/>
        <v>-5.9730029501972519E-5</v>
      </c>
      <c r="AX423" s="223">
        <f t="shared" ca="1" si="640"/>
        <v>2.6120338610325896E-4</v>
      </c>
      <c r="AY423" s="223">
        <f t="shared" ca="1" si="641"/>
        <v>8.5363314867041446E-5</v>
      </c>
      <c r="AZ423" s="223">
        <f t="shared" ca="1" si="642"/>
        <v>-2.5282622743644988E-4</v>
      </c>
      <c r="BA423" s="223">
        <f t="shared" ca="1" si="643"/>
        <v>-1.101745048456025E-4</v>
      </c>
      <c r="BB423" s="223">
        <f t="shared" ca="1" si="644"/>
        <v>2.4201421399055184E-4</v>
      </c>
      <c r="BC423" s="223">
        <f t="shared" ca="1" si="645"/>
        <v>1.3392465411499313E-4</v>
      </c>
      <c r="BD423" s="223">
        <f t="shared" ca="1" si="646"/>
        <v>-2.2887147136549965E-4</v>
      </c>
      <c r="BE423" s="223">
        <f t="shared" ca="1" si="647"/>
        <v>-1.5638503575459326E-4</v>
      </c>
      <c r="BF423" s="223">
        <f t="shared" ca="1" si="648"/>
        <v>2.1352457135732271E-4</v>
      </c>
      <c r="BG423" s="223">
        <f t="shared" ca="1" si="649"/>
        <v>1.7733934401111695E-4</v>
      </c>
      <c r="BH423" s="223">
        <f t="shared" ca="1" si="650"/>
        <v>-1.9612131300257313E-4</v>
      </c>
      <c r="BI423" s="223">
        <f t="shared" ca="1" si="651"/>
        <v>-1.9658577744126993E-4</v>
      </c>
      <c r="BJ423" s="223">
        <f t="shared" ca="1" si="652"/>
        <v>1.7682929919279089E-4</v>
      </c>
      <c r="BK423" s="223">
        <f t="shared" ca="1" si="653"/>
        <v>2.1393898236994347E-4</v>
      </c>
      <c r="BL423" s="223">
        <f t="shared" ca="1" si="654"/>
        <v>-1.5583432256705725E-4</v>
      </c>
      <c r="BM423" s="223">
        <f t="shared" ca="1" si="655"/>
        <v>-2.2923183794745271E-4</v>
      </c>
      <c r="BN423" s="223">
        <f t="shared" ca="1" si="656"/>
        <v>1.3333857622729363E-4</v>
      </c>
      <c r="BO423" s="223">
        <f t="shared" ca="1" si="657"/>
        <v>2.4231706561465664E-4</v>
      </c>
      <c r="BP423" s="223">
        <f t="shared" ca="1" si="658"/>
        <v>-1.0955870650818427E-4</v>
      </c>
      <c r="BQ423" s="223">
        <f t="shared" ca="1" si="659"/>
        <v>-2.5306864747601075E-4</v>
      </c>
      <c r="BR423" s="223">
        <f t="shared" ca="1" si="660"/>
        <v>8.4723726554516496E-5</v>
      </c>
      <c r="BS423" s="223">
        <f t="shared" ca="1" si="661"/>
        <v>2.613830399207746E-4</v>
      </c>
      <c r="BT423" s="223">
        <f t="shared" ca="1" si="662"/>
        <v>-5.9072810799428512E-5</v>
      </c>
      <c r="BU423" s="223">
        <f t="shared" ca="1" si="663"/>
        <v>-2.6718017080459828E-4</v>
      </c>
      <c r="BV423" s="223">
        <f t="shared" ca="1" si="664"/>
        <v>3.2852991583862576E-5</v>
      </c>
      <c r="BW423" s="223">
        <f t="shared" ca="1" si="665"/>
        <v>2.7040421058803477E-4</v>
      </c>
      <c r="BX423" s="223">
        <f t="shared" ca="1" si="666"/>
        <v>-6.3167801000682002E-6</v>
      </c>
      <c r="BY423" s="223">
        <f t="shared" ca="1" si="667"/>
        <v>-2.7102411000553113E-4</v>
      </c>
      <c r="BZ423" s="223">
        <f t="shared" ca="1" si="668"/>
        <v>-2.028026542918925E-5</v>
      </c>
      <c r="CA423" s="223">
        <f t="shared" ca="1" si="669"/>
        <v>2.6903389908682518E-4</v>
      </c>
      <c r="CB423" s="223">
        <f t="shared" ca="1" si="670"/>
        <v>4.6682000916046642E-5</v>
      </c>
      <c r="CC423" s="223">
        <f t="shared" ca="1" si="671"/>
        <v>-2.6445274465102344E-4</v>
      </c>
      <c r="CD423" s="223">
        <f t="shared" ca="1" si="672"/>
        <v>-7.2634163215101207E-5</v>
      </c>
      <c r="CE423" s="223">
        <f t="shared" ca="1" si="673"/>
        <v>2.5732476571965773E-4</v>
      </c>
      <c r="CF423" s="223">
        <f t="shared" ca="1" si="674"/>
        <v>9.7886818816525519E-5</v>
      </c>
      <c r="CG423" s="223">
        <f t="shared" ca="1" si="675"/>
        <v>-2.4771860862638477E-4</v>
      </c>
      <c r="CH423" s="223">
        <f t="shared" ca="1" si="676"/>
        <v>-1.2219677084236485E-4</v>
      </c>
      <c r="CI423" s="223">
        <f t="shared" ca="1" si="677"/>
        <v>2.3572678591527314E-4</v>
      </c>
      <c r="CJ423" s="223">
        <f t="shared" ca="1" si="678"/>
        <v>1.4532990116544579E-4</v>
      </c>
      <c r="CK423" s="223">
        <f t="shared" ca="1" si="679"/>
        <v>-2.2146478539443031E-4</v>
      </c>
      <c r="CL423" s="223">
        <f t="shared" ca="1" si="680"/>
        <v>-1.6706342509489506E-4</v>
      </c>
      <c r="CM423" s="223">
        <f t="shared" ca="1" si="681"/>
        <v>2.0506995792527041E-4</v>
      </c>
      <c r="CN423" s="223">
        <f t="shared" ca="1" si="682"/>
        <v>1.8718803691452276E-4</v>
      </c>
      <c r="CO423" s="223">
        <f t="shared" ca="1" si="683"/>
        <v>-1.8670019465865051E-4</v>
      </c>
      <c r="CP423" s="223">
        <f t="shared" ca="1" si="684"/>
        <v>-2.0550992561127912E-4</v>
      </c>
      <c r="CQ423" s="223">
        <f t="shared" ca="1" si="685"/>
        <v>1.6653240645675996E-4</v>
      </c>
      <c r="CR423" s="223">
        <f t="shared" ca="1" si="686"/>
        <v>2.218526413812406E-4</v>
      </c>
      <c r="CS423" s="223">
        <f t="shared" ca="1" si="687"/>
        <v>-1.4476082014481094E-4</v>
      </c>
      <c r="CT423" s="223">
        <f t="shared" ca="1" si="688"/>
        <v>-2.3605879493771091E-4</v>
      </c>
      <c r="CU423" s="223">
        <f t="shared" ca="1" si="689"/>
        <v>1.2159510800055978E-4</v>
      </c>
      <c r="CV423" s="223">
        <f t="shared" ca="1" si="690"/>
        <v>2.4799157325606776E-4</v>
      </c>
      <c r="CW423" s="223">
        <f t="shared" ca="1" si="691"/>
        <v>-9.7258368495615921E-5</v>
      </c>
      <c r="CX423" s="223">
        <f t="shared" ca="1" si="692"/>
        <v>-2.5753605715798754E-4</v>
      </c>
      <c r="CY423" s="223">
        <f t="shared" ca="1" si="693"/>
        <v>7.1984977735227044E-5</v>
      </c>
      <c r="CZ423" s="223">
        <f t="shared" ca="1" si="694"/>
        <v>2.646003280459438E-4</v>
      </c>
      <c r="DA423" s="223">
        <f t="shared" ca="1" si="695"/>
        <v>-4.6018332288248775E-5</v>
      </c>
      <c r="DB423" s="223">
        <f t="shared" ca="1" si="696"/>
        <v>-2.6911635312956521E-4</v>
      </c>
      <c r="DC423" s="223">
        <f t="shared" ca="1" si="697"/>
        <v>1.9608505145162861E-5</v>
      </c>
      <c r="DD423" s="223">
        <f t="shared" ca="1" si="698"/>
        <v>2.7104064061858634E-4</v>
      </c>
      <c r="DE423" s="223">
        <f t="shared" ca="1" si="699"/>
        <v>6.9901626215702482E-6</v>
      </c>
      <c r="DF423" s="223">
        <f t="shared" ca="1" si="700"/>
        <v>-2.7035465857256421E-4</v>
      </c>
      <c r="DG423" s="223">
        <f t="shared" ca="1" si="701"/>
        <v>-3.3521511301046037E-5</v>
      </c>
      <c r="DH423" s="223">
        <f t="shared" ca="1" si="702"/>
        <v>2.6706501337359892E-4</v>
      </c>
      <c r="DI423" s="223">
        <f t="shared" ca="1" si="703"/>
        <v>5.9730029501978238E-5</v>
      </c>
      <c r="DJ423" s="223">
        <f t="shared" ca="1" si="704"/>
        <v>-2.6120338610325939E-4</v>
      </c>
      <c r="DK423" s="223">
        <f t="shared" ca="1" si="705"/>
        <v>-8.536331486704333E-5</v>
      </c>
      <c r="DL423" s="223">
        <f t="shared" ca="1" si="706"/>
        <v>2.5282622743644776E-4</v>
      </c>
      <c r="DM423" s="223">
        <f t="shared" ca="1" si="707"/>
        <v>1.1017450484560431E-4</v>
      </c>
      <c r="DN423" s="223">
        <f t="shared" ca="1" si="708"/>
        <v>-2.4201421399055092E-4</v>
      </c>
      <c r="DO423" s="223">
        <f t="shared" ca="1" si="709"/>
        <v>-1.3392465411499822E-4</v>
      </c>
      <c r="DP423" s="223">
        <f t="shared" ca="1" si="710"/>
        <v>2.2887147136549859E-4</v>
      </c>
      <c r="DQ423" s="223">
        <f t="shared" ca="1" si="711"/>
        <v>1.5638503575459486E-4</v>
      </c>
      <c r="DR423" s="223">
        <f t="shared" ca="1" si="712"/>
        <v>-2.1352457135732385E-4</v>
      </c>
      <c r="DS423" s="223">
        <f t="shared" ca="1" si="713"/>
        <v>-1.7733934401111846E-4</v>
      </c>
      <c r="DT423" s="223">
        <f t="shared" ca="1" si="714"/>
        <v>1.9612131300256912E-4</v>
      </c>
      <c r="DU423" s="223">
        <f t="shared" ca="1" si="715"/>
        <v>1.965857774412686E-4</v>
      </c>
      <c r="DV423" s="223">
        <f t="shared" ca="1" si="716"/>
        <v>-1.768292991927894E-4</v>
      </c>
      <c r="DW423" s="223">
        <f t="shared" ca="1" si="717"/>
        <v>-2.1393898236994708E-4</v>
      </c>
      <c r="DX423" s="223">
        <f t="shared" ca="1" si="718"/>
        <v>1.5583432256705563E-4</v>
      </c>
      <c r="DY423" s="223">
        <f t="shared" ca="1" si="719"/>
        <v>2.2923183794745382E-4</v>
      </c>
      <c r="DZ423" s="223">
        <f t="shared" ca="1" si="720"/>
        <v>-1.3333857622729525E-4</v>
      </c>
      <c r="EA423" s="223">
        <f t="shared" ca="1" si="721"/>
        <v>-2.4231706561465751E-4</v>
      </c>
      <c r="EB423" s="223">
        <f t="shared" ca="1" si="722"/>
        <v>1.0955870650817894E-4</v>
      </c>
      <c r="EC423" s="223">
        <f t="shared" ca="1" si="723"/>
        <v>2.530686474760101E-4</v>
      </c>
      <c r="ED423" s="223">
        <f t="shared" ca="1" si="724"/>
        <v>-8.4723726554514613E-5</v>
      </c>
      <c r="EE423" s="223">
        <f t="shared" ca="1" si="725"/>
        <v>-2.6138303992077612E-4</v>
      </c>
      <c r="EF423" s="223">
        <f t="shared" ca="1" si="726"/>
        <v>5.9072810799430335E-5</v>
      </c>
      <c r="EG423" s="223">
        <f t="shared" ca="1" si="727"/>
        <v>2.671801708045986E-4</v>
      </c>
      <c r="EH423" s="223">
        <f t="shared" ca="1" si="728"/>
        <v>-3.2852991583856776E-5</v>
      </c>
      <c r="EI423" s="223">
        <f t="shared" ca="1" si="729"/>
        <v>-2.7040421058803493E-4</v>
      </c>
      <c r="EJ423" s="223">
        <f t="shared" ca="1" si="730"/>
        <v>6.3167801000662215E-6</v>
      </c>
      <c r="EK423" s="223">
        <f t="shared" ca="1" si="731"/>
        <v>2.7102411000553119E-4</v>
      </c>
      <c r="EL423" s="223">
        <f t="shared" ca="1" si="732"/>
        <v>2.0280265429191229E-5</v>
      </c>
      <c r="EM423" s="223">
        <f t="shared" ca="1" si="733"/>
        <v>-2.6903389908682442E-4</v>
      </c>
      <c r="EN423" s="223">
        <f t="shared" ca="1" si="734"/>
        <v>-4.6682000916044799E-5</v>
      </c>
      <c r="EO423" s="223">
        <f t="shared" ca="1" si="735"/>
        <v>2.6445274465102301E-4</v>
      </c>
      <c r="EP423" s="223">
        <f t="shared" ca="1" si="736"/>
        <v>7.2634163215106831E-5</v>
      </c>
      <c r="EQ423" s="223">
        <f t="shared" ca="1" si="737"/>
        <v>-2.5732476571965708E-4</v>
      </c>
      <c r="ER423" s="223">
        <f t="shared" ca="1" si="738"/>
        <v>-9.7886818816527376E-5</v>
      </c>
      <c r="ES423" s="223">
        <f t="shared" ca="1" si="739"/>
        <v>2.4771860862638547E-4</v>
      </c>
      <c r="ET423" s="223">
        <f t="shared" ca="1" si="740"/>
        <v>1.2219677084236664E-4</v>
      </c>
      <c r="EU423" s="223">
        <f t="shared" ca="1" si="741"/>
        <v>-2.3572678591527219E-4</v>
      </c>
      <c r="EV423" s="223">
        <f t="shared" ca="1" si="742"/>
        <v>-1.4532990116544422E-4</v>
      </c>
      <c r="EW423" s="223">
        <f t="shared" ca="1" si="743"/>
        <v>2.2146478539442917E-4</v>
      </c>
      <c r="EX423" s="223">
        <f t="shared" ca="1" si="744"/>
        <v>1.6706342509489967E-4</v>
      </c>
      <c r="EY423" s="223">
        <f t="shared" ca="1" si="745"/>
        <v>-2.0506995792527166E-4</v>
      </c>
      <c r="EZ423" s="223">
        <f t="shared" ca="1" si="746"/>
        <v>-1.8718803691452696E-4</v>
      </c>
      <c r="FA423" s="223">
        <f t="shared" ca="1" si="747"/>
        <v>1.8670019465864628E-4</v>
      </c>
      <c r="FB423" s="223">
        <f t="shared" ca="1" si="748"/>
        <v>2.0550992561127788E-4</v>
      </c>
      <c r="FC423" s="223">
        <f t="shared" ca="1" si="749"/>
        <v>-1.6653240645675535E-4</v>
      </c>
      <c r="FD423" s="223">
        <f t="shared" ca="1" si="750"/>
        <v>-2.2185264138123954E-4</v>
      </c>
      <c r="FE423" s="223">
        <f t="shared" ca="1" si="751"/>
        <v>1.4476082014481254E-4</v>
      </c>
      <c r="FF423" s="223">
        <f t="shared" ca="1" si="752"/>
        <v>2.3605879493771378E-4</v>
      </c>
      <c r="FG423" s="223">
        <f t="shared" ca="1" si="753"/>
        <v>-1.2159510800056143E-4</v>
      </c>
      <c r="FH423" s="223">
        <f t="shared" ca="1" si="754"/>
        <v>-2.4799157325607009E-4</v>
      </c>
      <c r="FI423" s="223">
        <f t="shared" ca="1" si="755"/>
        <v>9.7258368495610473E-5</v>
      </c>
      <c r="FJ423" s="223">
        <f t="shared" ca="1" si="756"/>
        <v>2.57536057157987E-4</v>
      </c>
      <c r="FK423" s="223">
        <f t="shared" ca="1" si="757"/>
        <v>-7.1984977735221406E-5</v>
      </c>
      <c r="FL423" s="223">
        <f t="shared" ca="1" si="758"/>
        <v>-2.6460032804594504E-4</v>
      </c>
      <c r="FM423" s="223">
        <f t="shared" ca="1" si="759"/>
        <v>4.6018332288250618E-5</v>
      </c>
      <c r="FN423" s="223">
        <f t="shared" ca="1" si="760"/>
        <v>2.6911635312956592E-4</v>
      </c>
      <c r="FO423" s="223">
        <f t="shared" ca="1" si="761"/>
        <v>-1.9608505145164704E-5</v>
      </c>
      <c r="FP423" s="223">
        <f t="shared" ca="1" si="762"/>
        <v>-2.7104064061858623E-4</v>
      </c>
      <c r="FQ423" s="223">
        <f t="shared" ca="1" si="763"/>
        <v>-6.9901626215760894E-6</v>
      </c>
      <c r="FR423" s="223">
        <f t="shared" ca="1" si="764"/>
        <v>2.7035465857256431E-4</v>
      </c>
      <c r="FS423" s="223">
        <f t="shared" ca="1" si="765"/>
        <v>3.3521511301044194E-5</v>
      </c>
      <c r="FT423" s="223">
        <f t="shared" ca="1" si="766"/>
        <v>-2.6706501337359789E-4</v>
      </c>
      <c r="FU423" s="223">
        <f t="shared" ca="1" si="767"/>
        <v>-5.9730029501976436E-5</v>
      </c>
      <c r="FV423" s="223">
        <f t="shared" ca="1" si="768"/>
        <v>2.6120338610325993E-4</v>
      </c>
      <c r="FW423" s="223">
        <f t="shared" ca="1" si="769"/>
        <v>8.5363314867048873E-5</v>
      </c>
      <c r="FX423" s="223">
        <f t="shared" ca="1" si="770"/>
        <v>-2.5282622743644841E-4</v>
      </c>
      <c r="FY423" s="223">
        <f t="shared" ca="1" si="771"/>
        <v>-1.1017450484560261E-4</v>
      </c>
      <c r="FZ423" s="223">
        <f t="shared" ca="1" si="772"/>
        <v>2.4201421399054829E-4</v>
      </c>
      <c r="GA423" s="223">
        <f t="shared" ca="1" si="773"/>
        <v>1.339246541149966E-4</v>
      </c>
      <c r="GB423" s="223">
        <f t="shared" ca="1" si="774"/>
        <v>-2.288714713654996E-4</v>
      </c>
      <c r="GC423" s="223">
        <f t="shared" ca="1" si="775"/>
        <v>-1.5638503575459963E-4</v>
      </c>
      <c r="GD423" s="223">
        <f t="shared" ca="1" si="776"/>
        <v>2.1352457135732027E-4</v>
      </c>
      <c r="GE423" s="223">
        <f t="shared" ca="1" si="777"/>
        <v>1.7733934401111708E-4</v>
      </c>
      <c r="GF423" s="223">
        <f t="shared" ca="1" si="778"/>
        <v>-1.9612131300256506E-4</v>
      </c>
      <c r="GG423" s="223">
        <f t="shared" ca="1" si="779"/>
        <v>-1.9658577744127264E-4</v>
      </c>
      <c r="GH423" s="223">
        <f t="shared" ca="1" si="780"/>
        <v>1.7682929919279081E-4</v>
      </c>
      <c r="GI423" s="223">
        <f t="shared" ca="1" si="781"/>
        <v>2.1393898236995063E-4</v>
      </c>
      <c r="GJ423" s="223">
        <f t="shared" ca="1" si="782"/>
        <v>-1.5583432256705083E-4</v>
      </c>
      <c r="GK423" s="223">
        <f t="shared" ca="1" si="783"/>
        <v>-2.2923183794745281E-4</v>
      </c>
      <c r="GL423" s="223">
        <f t="shared" ca="1" si="784"/>
        <v>1.3333857622729685E-4</v>
      </c>
      <c r="GM423" s="223">
        <f t="shared" ca="1" si="785"/>
        <v>2.4231706561466014E-4</v>
      </c>
      <c r="GN423" s="223">
        <f t="shared" ca="1" si="786"/>
        <v>-1.0955870650818062E-4</v>
      </c>
      <c r="GO423" s="223">
        <f t="shared" ca="1" si="787"/>
        <v>-2.5306864747600945E-4</v>
      </c>
      <c r="GP423" s="223">
        <f t="shared" ca="1" si="788"/>
        <v>8.4723726554509056E-5</v>
      </c>
      <c r="GQ423" s="223">
        <f t="shared" ca="1" si="789"/>
        <v>2.6138303992077568E-4</v>
      </c>
      <c r="GR423" s="223">
        <f t="shared" ca="1" si="790"/>
        <v>-5.9072810799432144E-5</v>
      </c>
      <c r="GS423" s="223">
        <f t="shared" ca="1" si="791"/>
        <v>-2.6718017080459963E-4</v>
      </c>
      <c r="GT423" s="223">
        <f t="shared" ca="1" si="792"/>
        <v>3.2852991583858612E-5</v>
      </c>
      <c r="GU423" s="223">
        <f t="shared" ca="1" si="793"/>
        <v>2.7040421058803477E-4</v>
      </c>
      <c r="GV423" s="223">
        <f t="shared" ca="1" si="794"/>
        <v>-6.3167801000603804E-6</v>
      </c>
      <c r="GW423" s="223">
        <f t="shared" ca="1" si="795"/>
        <v>-2.7102411000553102E-4</v>
      </c>
      <c r="GX423" s="223">
        <f t="shared" ca="1" si="796"/>
        <v>-2.0280265429189372E-5</v>
      </c>
      <c r="GY423" s="223">
        <f t="shared" ca="1" si="797"/>
        <v>2.6903389908682372E-4</v>
      </c>
      <c r="GZ423" s="223">
        <f t="shared" ca="1" si="798"/>
        <v>4.6682000916050559E-5</v>
      </c>
      <c r="HA423" s="223">
        <f t="shared" ca="1" si="799"/>
        <v>-2.6445274465102339E-4</v>
      </c>
      <c r="HB423" s="223">
        <f t="shared" ca="1" si="800"/>
        <v>-7.2634163215112483E-5</v>
      </c>
      <c r="HC423" s="223">
        <f t="shared" ca="1" si="801"/>
        <v>2.5732476571965529E-4</v>
      </c>
      <c r="HD423" s="223">
        <f t="shared" ca="1" si="802"/>
        <v>9.7886818816525655E-5</v>
      </c>
      <c r="HE423" s="223">
        <f t="shared" ca="1" si="803"/>
        <v>-2.4771860862638628E-4</v>
      </c>
      <c r="HF423" s="223">
        <f t="shared" ca="1" si="804"/>
        <v>-1.2219677084237185E-4</v>
      </c>
      <c r="HG423" s="223">
        <f t="shared" ca="1" si="805"/>
        <v>2.3572678591527309E-4</v>
      </c>
      <c r="HH423" s="223">
        <f t="shared" ca="1" si="806"/>
        <v>1.4532990116544265E-4</v>
      </c>
      <c r="HI423" s="223">
        <f t="shared" ca="1" si="807"/>
        <v>-2.2146478539442581E-4</v>
      </c>
      <c r="HJ423" s="223">
        <f t="shared" ca="1" si="808"/>
        <v>-1.670634250948982E-4</v>
      </c>
      <c r="HK423" s="223">
        <f t="shared" ca="1" si="809"/>
        <v>2.0506995792527285E-4</v>
      </c>
      <c r="HL423" s="223">
        <f t="shared" ca="1" si="810"/>
        <v>1.8718803691453122E-4</v>
      </c>
      <c r="HM423" s="223">
        <f t="shared" ca="1" si="811"/>
        <v>-1.8670019465864764E-4</v>
      </c>
      <c r="HN423" s="223">
        <f t="shared" ca="1" si="812"/>
        <v>-2.0550992561127669E-4</v>
      </c>
      <c r="HO423" s="223">
        <f t="shared" ca="1" si="813"/>
        <v>1.6653240645675074E-4</v>
      </c>
      <c r="HP423" s="223">
        <f t="shared" ca="1" si="814"/>
        <v>2.2185264138124288E-4</v>
      </c>
      <c r="HQ423" s="223">
        <f t="shared" ca="1" si="815"/>
        <v>-1.4476082014481409E-4</v>
      </c>
      <c r="HR423" s="223">
        <f t="shared" ca="1" si="816"/>
        <v>-2.3605879493771665E-4</v>
      </c>
      <c r="HS423" s="223">
        <f t="shared" ca="1" si="817"/>
        <v>1.2159510800055623E-4</v>
      </c>
      <c r="HT423" s="223">
        <f t="shared" ca="1" si="818"/>
        <v>2.4799157325606933E-4</v>
      </c>
      <c r="HU423" s="223">
        <f t="shared" ca="1" si="819"/>
        <v>-9.7258368495605011E-5</v>
      </c>
      <c r="HV423" s="223">
        <f t="shared" ca="1" si="820"/>
        <v>-2.5753605715798879E-4</v>
      </c>
      <c r="HW423" s="223">
        <f t="shared" ca="1" si="821"/>
        <v>7.1984977735223195E-5</v>
      </c>
      <c r="HX423" s="223">
        <f t="shared" ca="1" si="822"/>
        <v>2.6460032804594634E-4</v>
      </c>
      <c r="HY423" s="223">
        <f t="shared" ca="1" si="823"/>
        <v>-4.6018332288244858E-5</v>
      </c>
      <c r="HZ423" s="223">
        <f t="shared" ca="1" si="824"/>
        <v>-2.691163531295657E-4</v>
      </c>
      <c r="IA423" s="223">
        <f t="shared" ca="1" si="825"/>
        <v>1.9608505145166547E-5</v>
      </c>
      <c r="IB423" s="223">
        <f t="shared" ca="1" si="826"/>
        <v>2.7104064061858645E-4</v>
      </c>
      <c r="IC423" s="223">
        <f t="shared" ca="1" si="827"/>
        <v>6.9901626215742191E-6</v>
      </c>
      <c r="ID423" s="223">
        <f t="shared" ca="1" si="828"/>
        <v>-2.7035465857256448E-4</v>
      </c>
      <c r="IE423" s="223">
        <f t="shared" ca="1" si="829"/>
        <v>6.3952646298619115E-5</v>
      </c>
      <c r="IF423" s="223">
        <f t="shared" ca="1" si="830"/>
        <v>2.6706501337359816E-4</v>
      </c>
      <c r="IG423" s="223">
        <f t="shared" ca="1" si="831"/>
        <v>5.973002950197462E-5</v>
      </c>
      <c r="IH423" s="223">
        <f t="shared" ca="1" si="832"/>
        <v>-2.612033861032563E-4</v>
      </c>
      <c r="II423" s="223">
        <f t="shared" ca="1" si="833"/>
        <v>-8.5363314867047138E-5</v>
      </c>
      <c r="IJ423" s="223">
        <f t="shared" ca="1" si="834"/>
        <v>2.5282622743644912E-4</v>
      </c>
      <c r="IK423" s="223">
        <f t="shared" ca="1" si="835"/>
        <v>1.1017450484561498E-4</v>
      </c>
      <c r="IL423" s="223">
        <f t="shared" ca="1" si="836"/>
        <v>-2.4201421399054913E-4</v>
      </c>
      <c r="IM423" s="223">
        <f t="shared" ca="1" si="837"/>
        <v>-1.3392465411499497E-4</v>
      </c>
      <c r="IN423" s="223">
        <f t="shared" ca="1" si="838"/>
        <v>2.2887147136549233E-4</v>
      </c>
      <c r="IO423" s="223">
        <f t="shared" ca="1" si="839"/>
        <v>1.5638503575459811E-4</v>
      </c>
      <c r="IP423" s="223">
        <f t="shared" ca="1" si="840"/>
        <v>-2.1352457135732141E-4</v>
      </c>
      <c r="IQ423" s="223">
        <f t="shared" ca="1" si="841"/>
        <v>-1.773393440111273E-4</v>
      </c>
      <c r="IR423" s="223">
        <f t="shared" ca="1" si="842"/>
        <v>1.9612131300256636E-4</v>
      </c>
      <c r="IS423" s="223">
        <f t="shared" ca="1" si="843"/>
        <v>1.965857774412714E-4</v>
      </c>
      <c r="IT423" s="223">
        <f t="shared" ca="1" si="844"/>
        <v>-1.7682929919279219E-4</v>
      </c>
      <c r="IU423" s="223">
        <f t="shared" ca="1" si="845"/>
        <v>-2.1393898236994952E-4</v>
      </c>
      <c r="IV423" s="223">
        <f t="shared" ca="1" si="846"/>
        <v>1.5583432256705232E-4</v>
      </c>
      <c r="IW423" s="223">
        <f t="shared" ca="1" si="847"/>
        <v>2.2923183794745181E-4</v>
      </c>
      <c r="IX423" s="223">
        <f t="shared" ca="1" si="848"/>
        <v>-1.3333857622728506E-4</v>
      </c>
      <c r="IY423" s="223">
        <f t="shared" ca="1" si="849"/>
        <v>-2.423170656146593E-4</v>
      </c>
      <c r="IZ423" s="223">
        <f t="shared" ca="1" si="850"/>
        <v>1.0955870650818233E-4</v>
      </c>
      <c r="JA423" s="223">
        <f t="shared" ca="1" si="851"/>
        <v>2.5306864747601427E-4</v>
      </c>
      <c r="JB423" s="223">
        <f t="shared" ca="1" si="852"/>
        <v>-8.4723726554510818E-5</v>
      </c>
    </row>
    <row r="424" spans="2:262">
      <c r="B424" s="230">
        <v>63</v>
      </c>
      <c r="C424" s="229">
        <f t="shared" si="853"/>
        <v>1.2304687500000007E-3</v>
      </c>
      <c r="D424" s="226">
        <f t="shared" ca="1" si="597"/>
        <v>24.27822527320378</v>
      </c>
      <c r="E424" s="225">
        <f ca="1">BQ361</f>
        <v>0.27822527320378154</v>
      </c>
      <c r="F424" s="224">
        <v>63</v>
      </c>
      <c r="G424" s="223">
        <f t="shared" ca="1" si="854"/>
        <v>-1.0055761401001225E-3</v>
      </c>
      <c r="H424" s="223">
        <f t="shared" ca="1" si="598"/>
        <v>3.2944686871500374E-4</v>
      </c>
      <c r="I424" s="223">
        <f t="shared" ca="1" si="599"/>
        <v>1.0217462018827081E-3</v>
      </c>
      <c r="J424" s="223">
        <f t="shared" ca="1" si="600"/>
        <v>-2.7929705464936139E-4</v>
      </c>
      <c r="K424" s="223">
        <f t="shared" ca="1" si="601"/>
        <v>-1.0354547875705605E-3</v>
      </c>
      <c r="L424" s="223">
        <f t="shared" ca="1" si="602"/>
        <v>2.2847438951553598E-4</v>
      </c>
      <c r="M424" s="223">
        <f t="shared" ca="1" si="603"/>
        <v>1.0466688719800276E-3</v>
      </c>
      <c r="N424" s="223">
        <f t="shared" ca="1" si="604"/>
        <v>-1.7710130956537462E-4</v>
      </c>
      <c r="O424" s="223">
        <f t="shared" ca="1" si="605"/>
        <v>-1.0553614393995297E-3</v>
      </c>
      <c r="P424" s="223">
        <f t="shared" ca="1" si="606"/>
        <v>1.2530157704822769E-4</v>
      </c>
      <c r="Q424" s="223">
        <f t="shared" ca="1" si="607"/>
        <v>1.0615115486727732E-3</v>
      </c>
      <c r="R424" s="223">
        <f t="shared" ca="1" si="608"/>
        <v>-7.3199982056849607E-5</v>
      </c>
      <c r="S424" s="223">
        <f t="shared" ca="1" si="609"/>
        <v>-1.0651043836478336E-3</v>
      </c>
      <c r="T424" s="223">
        <f t="shared" ca="1" si="610"/>
        <v>2.0922041897137331E-5</v>
      </c>
      <c r="U424" s="223">
        <f t="shared" ca="1" si="611"/>
        <v>1.0661312888705608E-3</v>
      </c>
      <c r="V424" s="223">
        <f t="shared" ca="1" si="612"/>
        <v>3.1406301294063473E-5</v>
      </c>
      <c r="W424" s="223">
        <f t="shared" ca="1" si="613"/>
        <v>-1.0645897904363268E-3</v>
      </c>
      <c r="X424" s="223">
        <f t="shared" ca="1" si="614"/>
        <v>-8.365898395457967E-5</v>
      </c>
      <c r="Y424" s="223">
        <f t="shared" ca="1" si="615"/>
        <v>1.0604836019498789E-3</v>
      </c>
      <c r="Z424" s="223">
        <f t="shared" ca="1" si="616"/>
        <v>1.3571012479508398E-4</v>
      </c>
      <c r="AA424" s="223">
        <f t="shared" ca="1" si="617"/>
        <v>-1.0538226155789412E-3</v>
      </c>
      <c r="AB424" s="223">
        <f t="shared" ca="1" si="618"/>
        <v>-1.8743432805815393E-4</v>
      </c>
      <c r="AC424" s="223">
        <f t="shared" ca="1" si="619"/>
        <v>1.0446228782231134E-3</v>
      </c>
      <c r="AD424" s="223">
        <f t="shared" ca="1" si="620"/>
        <v>2.3870698560762729E-4</v>
      </c>
      <c r="AE424" s="223">
        <f t="shared" ca="1" si="621"/>
        <v>-1.0329065528554883E-3</v>
      </c>
      <c r="AF424" s="223">
        <f t="shared" ca="1" si="622"/>
        <v>-2.8940457712050931E-4</v>
      </c>
      <c r="AG424" s="223">
        <f t="shared" ca="1" si="623"/>
        <v>1.0187018651301055E-3</v>
      </c>
      <c r="AH424" s="223">
        <f t="shared" ca="1" si="624"/>
        <v>3.3940496765825373E-4</v>
      </c>
      <c r="AI424" s="223">
        <f t="shared" ca="1" si="625"/>
        <v>-1.0020430353838814E-3</v>
      </c>
      <c r="AJ424" s="223">
        <f t="shared" ca="1" si="626"/>
        <v>-3.8858770190055246E-4</v>
      </c>
      <c r="AK424" s="223">
        <f t="shared" ca="1" si="627"/>
        <v>9.8297019619681108E-4</v>
      </c>
      <c r="AL424" s="223">
        <f t="shared" ca="1" si="628"/>
        <v>4.3683429433270994E-4</v>
      </c>
      <c r="AM424" s="223">
        <f t="shared" ca="1" si="629"/>
        <v>-9.6152929570908203E-4</v>
      </c>
      <c r="AN424" s="223">
        <f t="shared" ca="1" si="630"/>
        <v>-4.8402851468765459E-4</v>
      </c>
      <c r="AO424" s="223">
        <f t="shared" ca="1" si="631"/>
        <v>9.3777198692797012E-4</v>
      </c>
      <c r="AP424" s="223">
        <f t="shared" ca="1" si="632"/>
        <v>5.3005666795482589E-4</v>
      </c>
      <c r="AQ424" s="223">
        <f t="shared" ca="1" si="633"/>
        <v>-9.1175550329122747E-4</v>
      </c>
      <c r="AR424" s="223">
        <f t="shared" ca="1" si="634"/>
        <v>-5.7480786828140672E-4</v>
      </c>
      <c r="AS424" s="223">
        <f t="shared" ca="1" si="635"/>
        <v>8.8354252078670246E-4</v>
      </c>
      <c r="AT424" s="223">
        <f t="shared" ca="1" si="636"/>
        <v>6.1817430610608111E-4</v>
      </c>
      <c r="AU424" s="223">
        <f t="shared" ca="1" si="637"/>
        <v>-8.5320100696041721E-4</v>
      </c>
      <c r="AV424" s="223">
        <f t="shared" ca="1" si="638"/>
        <v>-6.6005150788166558E-4</v>
      </c>
      <c r="AW424" s="223">
        <f t="shared" ca="1" si="639"/>
        <v>8.2080405717678225E-4</v>
      </c>
      <c r="AX424" s="223">
        <f t="shared" ca="1" si="640"/>
        <v>7.0033858776108514E-4</v>
      </c>
      <c r="AY424" s="223">
        <f t="shared" ca="1" si="641"/>
        <v>-7.8642971852546379E-4</v>
      </c>
      <c r="AZ424" s="223">
        <f t="shared" ca="1" si="642"/>
        <v>-7.3893849064017288E-4</v>
      </c>
      <c r="BA424" s="223">
        <f t="shared" ca="1" si="643"/>
        <v>7.5016080179910946E-4</v>
      </c>
      <c r="BB424" s="223">
        <f t="shared" ca="1" si="644"/>
        <v>7.7575822597194047E-4</v>
      </c>
      <c r="BC424" s="223">
        <f t="shared" ca="1" si="645"/>
        <v>-7.1208468199490628E-4</v>
      </c>
      <c r="BD424" s="223">
        <f t="shared" ca="1" si="646"/>
        <v>-8.1070909178894619E-4</v>
      </c>
      <c r="BE424" s="223">
        <f t="shared" ca="1" si="647"/>
        <v>6.7229308782051477E-4</v>
      </c>
      <c r="BF424" s="223">
        <f t="shared" ca="1" si="648"/>
        <v>8.4370688839410226E-4</v>
      </c>
      <c r="BG424" s="223">
        <f t="shared" ca="1" si="649"/>
        <v>-6.3088188071164372E-4</v>
      </c>
      <c r="BH424" s="223">
        <f t="shared" ca="1" si="650"/>
        <v>-8.7467212120512119E-4</v>
      </c>
      <c r="BI424" s="223">
        <f t="shared" ca="1" si="651"/>
        <v>5.8795082389341178E-4</v>
      </c>
      <c r="BJ424" s="223">
        <f t="shared" ca="1" si="652"/>
        <v>9.0353019226391924E-4</v>
      </c>
      <c r="BK424" s="223">
        <f t="shared" ca="1" si="653"/>
        <v>-5.4360334204201053E-4</v>
      </c>
      <c r="BL424" s="223">
        <f t="shared" ca="1" si="654"/>
        <v>-9.3021157994966448E-4</v>
      </c>
      <c r="BM424" s="223">
        <f t="shared" ca="1" si="655"/>
        <v>4.9794627212560079E-4</v>
      </c>
      <c r="BN424" s="223">
        <f t="shared" ca="1" si="656"/>
        <v>9.5465200646239871E-4</v>
      </c>
      <c r="BO424" s="223">
        <f t="shared" ca="1" si="657"/>
        <v>-4.5108960602469798E-4</v>
      </c>
      <c r="BP424" s="223">
        <f t="shared" ca="1" si="658"/>
        <v>-9.7679259267392489E-4</v>
      </c>
      <c r="BQ424" s="223">
        <f t="shared" ca="1" si="659"/>
        <v>4.031462255520986E-4</v>
      </c>
      <c r="BR424" s="223">
        <f t="shared" ca="1" si="660"/>
        <v>9.9657999997277325E-4</v>
      </c>
      <c r="BS424" s="223">
        <f t="shared" ca="1" si="661"/>
        <v>-3.5423163051071953E-4</v>
      </c>
      <c r="BT424" s="223">
        <f t="shared" ca="1" si="662"/>
        <v>-1.0139665587615883E-3</v>
      </c>
      <c r="BU424" s="223">
        <f t="shared" ca="1" si="663"/>
        <v>3.0446366044439962E-4</v>
      </c>
      <c r="BV424" s="223">
        <f t="shared" ca="1" si="664"/>
        <v>1.0289103832973653E-3</v>
      </c>
      <c r="BW424" s="223">
        <f t="shared" ca="1" si="665"/>
        <v>-2.5396221075220219E-4</v>
      </c>
      <c r="BX424" s="223">
        <f t="shared" ca="1" si="666"/>
        <v>-1.0413754725978731E-3</v>
      </c>
      <c r="BY424" s="223">
        <f t="shared" ca="1" si="667"/>
        <v>2.0284894384984007E-4</v>
      </c>
      <c r="BZ424" s="223">
        <f t="shared" ca="1" si="668"/>
        <v>1.0513317971711739E-3</v>
      </c>
      <c r="CA424" s="223">
        <f t="shared" ca="1" si="669"/>
        <v>-1.5124699607427461E-4</v>
      </c>
      <c r="CB424" s="223">
        <f t="shared" ca="1" si="670"/>
        <v>-1.0587553713592975E-3</v>
      </c>
      <c r="CC424" s="223">
        <f t="shared" ca="1" si="671"/>
        <v>9.9280681037493962E-5</v>
      </c>
      <c r="CD424" s="223">
        <f t="shared" ca="1" si="672"/>
        <v>1.0636283111218009E-3</v>
      </c>
      <c r="CE424" s="223">
        <f t="shared" ca="1" si="673"/>
        <v>-4.7075190144133341E-5</v>
      </c>
      <c r="CF424" s="223">
        <f t="shared" ca="1" si="674"/>
        <v>-1.065938877119975E-3</v>
      </c>
      <c r="CG424" s="223">
        <f t="shared" ca="1" si="675"/>
        <v>-5.2437090055841053E-6</v>
      </c>
      <c r="CH424" s="223">
        <f t="shared" ca="1" si="676"/>
        <v>1.0656815029979477E-3</v>
      </c>
      <c r="CI424" s="223">
        <f t="shared" ca="1" si="677"/>
        <v>5.7549975600997341E-5</v>
      </c>
      <c r="CJ424" s="223">
        <f t="shared" ca="1" si="678"/>
        <v>-1.062856808792523E-3</v>
      </c>
      <c r="CK424" s="223">
        <f t="shared" ca="1" si="679"/>
        <v>-1.0971759926442043E-4</v>
      </c>
      <c r="CL424" s="223">
        <f t="shared" ca="1" si="680"/>
        <v>1.0574715994394576E-3</v>
      </c>
      <c r="CM424" s="223">
        <f t="shared" ca="1" si="681"/>
        <v>1.6162090362110374E-4</v>
      </c>
      <c r="CN424" s="223">
        <f t="shared" ca="1" si="682"/>
        <v>-1.0495388483797656E-3</v>
      </c>
      <c r="CO424" s="223">
        <f t="shared" ca="1" si="683"/>
        <v>-2.131348490646147E-4</v>
      </c>
      <c r="CP424" s="223">
        <f t="shared" ca="1" si="684"/>
        <v>1.039077666305586E-3</v>
      </c>
      <c r="CQ424" s="223">
        <f t="shared" ca="1" si="685"/>
        <v>2.6413533398832119E-4</v>
      </c>
      <c r="CR424" s="223">
        <f t="shared" ca="1" si="686"/>
        <v>-1.0261132551208146E-3</v>
      </c>
      <c r="CS424" s="223">
        <f t="shared" ca="1" si="687"/>
        <v>-3.1449949375695642E-4</v>
      </c>
      <c r="CT424" s="223">
        <f t="shared" ca="1" si="688"/>
        <v>1.0106768472275592E-3</v>
      </c>
      <c r="CU424" s="223">
        <f t="shared" ca="1" si="689"/>
        <v>3.6410599669819998E-4</v>
      </c>
      <c r="CV424" s="223">
        <f t="shared" ca="1" si="690"/>
        <v>-9.9280563028448631E-4</v>
      </c>
      <c r="CW424" s="223">
        <f t="shared" ca="1" si="691"/>
        <v>-4.128353364015072E-4</v>
      </c>
      <c r="CX424" s="223">
        <f t="shared" ca="1" si="692"/>
        <v>9.7254265761856601E-4</v>
      </c>
      <c r="CY424" s="223">
        <f t="shared" ca="1" si="693"/>
        <v>4.6057011961929032E-4</v>
      </c>
      <c r="CZ424" s="223">
        <f t="shared" ca="1" si="694"/>
        <v>-9.4993674450576755E-4</v>
      </c>
      <c r="DA424" s="223">
        <f t="shared" ca="1" si="695"/>
        <v>-5.0719534907775997E-4</v>
      </c>
      <c r="DB424" s="223">
        <f t="shared" ca="1" si="696"/>
        <v>9.2504235057080898E-4</v>
      </c>
      <c r="DC424" s="223">
        <f t="shared" ca="1" si="697"/>
        <v>5.5259870051520862E-4</v>
      </c>
      <c r="DD424" s="223">
        <f t="shared" ca="1" si="698"/>
        <v>-8.9791944858919959E-4</v>
      </c>
      <c r="DE424" s="223">
        <f t="shared" ca="1" si="699"/>
        <v>-5.9667079328121252E-4</v>
      </c>
      <c r="DF424" s="223">
        <f t="shared" ca="1" si="700"/>
        <v>8.686333800074675E-4</v>
      </c>
      <c r="DG424" s="223">
        <f t="shared" ca="1" si="701"/>
        <v>6.3930545384398752E-4</v>
      </c>
      <c r="DH424" s="223">
        <f t="shared" ca="1" si="702"/>
        <v>-8.3725469753001666E-4</v>
      </c>
      <c r="DI424" s="223">
        <f t="shared" ca="1" si="703"/>
        <v>-6.8039997157190901E-4</v>
      </c>
      <c r="DJ424" s="223">
        <f t="shared" ca="1" si="704"/>
        <v>8.038589951513467E-4</v>
      </c>
      <c r="DK424" s="223">
        <f t="shared" ca="1" si="705"/>
        <v>7.1985534617233801E-4</v>
      </c>
      <c r="DL424" s="223">
        <f t="shared" ca="1" si="706"/>
        <v>-7.6852672604364475E-4</v>
      </c>
      <c r="DM424" s="223">
        <f t="shared" ca="1" si="707"/>
        <v>-7.5757652619193381E-4</v>
      </c>
      <c r="DN424" s="223">
        <f t="shared" ca="1" si="708"/>
        <v>7.3134300873791357E-4</v>
      </c>
      <c r="DO424" s="223">
        <f t="shared" ca="1" si="709"/>
        <v>7.9347263800408764E-4</v>
      </c>
      <c r="DP424" s="223">
        <f t="shared" ca="1" si="710"/>
        <v>-6.9239742206602859E-4</v>
      </c>
      <c r="DQ424" s="223">
        <f t="shared" ca="1" si="711"/>
        <v>-8.2745720473127466E-4</v>
      </c>
      <c r="DR424" s="223">
        <f t="shared" ca="1" si="712"/>
        <v>6.5178378935755812E-4</v>
      </c>
      <c r="DS424" s="223">
        <f t="shared" ca="1" si="713"/>
        <v>8.5944835457559151E-4</v>
      </c>
      <c r="DT424" s="223">
        <f t="shared" ca="1" si="714"/>
        <v>-6.0959995241098379E-4</v>
      </c>
      <c r="DU424" s="223">
        <f t="shared" ca="1" si="715"/>
        <v>-8.8936901805493275E-4</v>
      </c>
      <c r="DV424" s="223">
        <f t="shared" ca="1" si="716"/>
        <v>5.659475357844265E-4</v>
      </c>
      <c r="DW424" s="223">
        <f t="shared" ca="1" si="717"/>
        <v>9.1714711367025495E-4</v>
      </c>
      <c r="DX424" s="223">
        <f t="shared" ca="1" si="718"/>
        <v>-5.2093170197298915E-4</v>
      </c>
      <c r="DY424" s="223">
        <f t="shared" ca="1" si="719"/>
        <v>-9.427157215561615E-4</v>
      </c>
      <c r="DZ424" s="223">
        <f t="shared" ca="1" si="720"/>
        <v>4.7466089806329713E-4</v>
      </c>
      <c r="EA424" s="223">
        <f t="shared" ca="1" si="721"/>
        <v>9.6601324469667996E-4</v>
      </c>
      <c r="EB424" s="223">
        <f t="shared" ca="1" si="722"/>
        <v>-4.2724659447475902E-4</v>
      </c>
      <c r="EC424" s="223">
        <f t="shared" ca="1" si="723"/>
        <v>-9.8698355731796964E-4</v>
      </c>
      <c r="ED424" s="223">
        <f t="shared" ca="1" si="724"/>
        <v>3.7880301641777695E-4</v>
      </c>
      <c r="EE424" s="223">
        <f t="shared" ca="1" si="725"/>
        <v>1.0055761401001192E-3</v>
      </c>
      <c r="EF424" s="223">
        <f t="shared" ca="1" si="726"/>
        <v>-3.2944686871501936E-4</v>
      </c>
      <c r="EG424" s="223">
        <f t="shared" ca="1" si="727"/>
        <v>-1.0217462018827102E-3</v>
      </c>
      <c r="EH424" s="223">
        <f t="shared" ca="1" si="728"/>
        <v>2.7929705464936074E-4</v>
      </c>
      <c r="EI424" s="223">
        <f t="shared" ca="1" si="729"/>
        <v>1.035454787570559E-3</v>
      </c>
      <c r="EJ424" s="223">
        <f t="shared" ca="1" si="730"/>
        <v>-2.2847438951554828E-4</v>
      </c>
      <c r="EK424" s="223">
        <f t="shared" ca="1" si="731"/>
        <v>-1.04666887198003E-3</v>
      </c>
      <c r="EL424" s="223">
        <f t="shared" ca="1" si="732"/>
        <v>1.7710130956537026E-4</v>
      </c>
      <c r="EM424" s="223">
        <f t="shared" ca="1" si="733"/>
        <v>1.0553614393995292E-3</v>
      </c>
      <c r="EN424" s="223">
        <f t="shared" ca="1" si="734"/>
        <v>-1.2530157704823645E-4</v>
      </c>
      <c r="EO424" s="223">
        <f t="shared" ca="1" si="735"/>
        <v>-1.0615115486727719E-3</v>
      </c>
      <c r="EP424" s="223">
        <f t="shared" ca="1" si="736"/>
        <v>7.3199982056841421E-5</v>
      </c>
      <c r="EQ424" s="223">
        <f t="shared" ca="1" si="737"/>
        <v>1.0651043836478339E-3</v>
      </c>
      <c r="ER424" s="223">
        <f t="shared" ca="1" si="738"/>
        <v>-2.0922041897140421E-5</v>
      </c>
      <c r="ES424" s="223">
        <f t="shared" ca="1" si="739"/>
        <v>-1.0661312888705608E-3</v>
      </c>
      <c r="ET424" s="223">
        <f t="shared" ca="1" si="740"/>
        <v>-3.14063012940754E-5</v>
      </c>
      <c r="EU424" s="223">
        <f t="shared" ca="1" si="741"/>
        <v>1.0645897904363265E-3</v>
      </c>
      <c r="EV424" s="223">
        <f t="shared" ca="1" si="742"/>
        <v>8.3658983954576526E-5</v>
      </c>
      <c r="EW424" s="223">
        <f t="shared" ca="1" si="743"/>
        <v>-1.0604836019498798E-3</v>
      </c>
      <c r="EX424" s="223">
        <f t="shared" ca="1" si="744"/>
        <v>-1.3571012479506961E-4</v>
      </c>
      <c r="EY424" s="223">
        <f t="shared" ca="1" si="745"/>
        <v>1.0538226155789392E-3</v>
      </c>
      <c r="EZ424" s="223">
        <f t="shared" ca="1" si="746"/>
        <v>1.8743432805815827E-4</v>
      </c>
      <c r="FA424" s="223">
        <f t="shared" ca="1" si="747"/>
        <v>-1.0446228782231141E-3</v>
      </c>
      <c r="FB424" s="223">
        <f t="shared" ca="1" si="748"/>
        <v>-2.3870698560761694E-4</v>
      </c>
      <c r="FC424" s="223">
        <f t="shared" ca="1" si="749"/>
        <v>1.0329065528554928E-3</v>
      </c>
      <c r="FD424" s="223">
        <f t="shared" ca="1" si="750"/>
        <v>2.894045771205137E-4</v>
      </c>
      <c r="FE424" s="223">
        <f t="shared" ca="1" si="751"/>
        <v>-1.0187018651301063E-3</v>
      </c>
      <c r="FF424" s="223">
        <f t="shared" ca="1" si="752"/>
        <v>-3.394049676582508E-4</v>
      </c>
      <c r="FG424" s="223">
        <f t="shared" ca="1" si="753"/>
        <v>1.0020430353838853E-3</v>
      </c>
      <c r="FH424" s="223">
        <f t="shared" ca="1" si="754"/>
        <v>3.8858770190056358E-4</v>
      </c>
      <c r="FI424" s="223">
        <f t="shared" ca="1" si="755"/>
        <v>-9.8297019619680934E-4</v>
      </c>
      <c r="FJ424" s="223">
        <f t="shared" ca="1" si="756"/>
        <v>-4.3683429433270706E-4</v>
      </c>
      <c r="FK424" s="223">
        <f t="shared" ca="1" si="757"/>
        <v>9.615292957090867E-4</v>
      </c>
      <c r="FL424" s="223">
        <f t="shared" ca="1" si="758"/>
        <v>4.8402851468763833E-4</v>
      </c>
      <c r="FM424" s="223">
        <f t="shared" ca="1" si="759"/>
        <v>-9.3777198692796796E-4</v>
      </c>
      <c r="FN424" s="223">
        <f t="shared" ca="1" si="760"/>
        <v>-5.3005666795482307E-4</v>
      </c>
      <c r="FO424" s="223">
        <f t="shared" ca="1" si="761"/>
        <v>9.1175550329122921E-4</v>
      </c>
      <c r="FP424" s="223">
        <f t="shared" ca="1" si="762"/>
        <v>5.7480786828139761E-4</v>
      </c>
      <c r="FQ424" s="223">
        <f t="shared" ca="1" si="763"/>
        <v>-8.8354252078669563E-4</v>
      </c>
      <c r="FR424" s="223">
        <f t="shared" ca="1" si="764"/>
        <v>-6.1817430610605997E-4</v>
      </c>
      <c r="FS424" s="223">
        <f t="shared" ca="1" si="765"/>
        <v>8.5320100696041905E-4</v>
      </c>
      <c r="FT424" s="223">
        <f t="shared" ca="1" si="766"/>
        <v>6.6005150788168694E-4</v>
      </c>
      <c r="FU424" s="223">
        <f t="shared" ca="1" si="767"/>
        <v>-8.2080405717679385E-4</v>
      </c>
      <c r="FV424" s="223">
        <f t="shared" ca="1" si="768"/>
        <v>-7.0033858776109414E-4</v>
      </c>
      <c r="FW424" s="223">
        <f t="shared" ca="1" si="769"/>
        <v>7.8642971852548634E-4</v>
      </c>
      <c r="FX424" s="223">
        <f t="shared" ca="1" si="770"/>
        <v>7.389384906401706E-4</v>
      </c>
      <c r="FY424" s="223">
        <f t="shared" ca="1" si="771"/>
        <v>-7.50160801799101E-4</v>
      </c>
      <c r="FZ424" s="223">
        <f t="shared" ca="1" si="772"/>
        <v>-7.7575822597192789E-4</v>
      </c>
      <c r="GA424" s="223">
        <f t="shared" ca="1" si="773"/>
        <v>7.1208468199489739E-4</v>
      </c>
      <c r="GB424" s="223">
        <f t="shared" ca="1" si="774"/>
        <v>8.107090917889244E-4</v>
      </c>
      <c r="GC424" s="223">
        <f t="shared" ca="1" si="775"/>
        <v>-6.7229308782051716E-4</v>
      </c>
      <c r="GD424" s="223">
        <f t="shared" ca="1" si="776"/>
        <v>-8.4370688839410953E-4</v>
      </c>
      <c r="GE424" s="223">
        <f t="shared" ca="1" si="777"/>
        <v>6.3088188071165846E-4</v>
      </c>
      <c r="GF424" s="223">
        <f t="shared" ca="1" si="778"/>
        <v>8.7467212120511946E-4</v>
      </c>
      <c r="GG424" s="223">
        <f t="shared" ca="1" si="779"/>
        <v>-5.8795082389338912E-4</v>
      </c>
      <c r="GH424" s="223">
        <f t="shared" ca="1" si="780"/>
        <v>-9.0353019226391772E-4</v>
      </c>
      <c r="GI424" s="223">
        <f t="shared" ca="1" si="781"/>
        <v>5.4360334204200023E-4</v>
      </c>
      <c r="GJ424" s="223">
        <f t="shared" ca="1" si="782"/>
        <v>9.3021157994965548E-4</v>
      </c>
      <c r="GK424" s="223">
        <f t="shared" ca="1" si="783"/>
        <v>-4.979462721256035E-4</v>
      </c>
      <c r="GL424" s="223">
        <f t="shared" ca="1" si="784"/>
        <v>-9.5465200646241096E-4</v>
      </c>
      <c r="GM424" s="223">
        <f t="shared" ca="1" si="785"/>
        <v>4.5108960602471457E-4</v>
      </c>
      <c r="GN424" s="223">
        <f t="shared" ca="1" si="786"/>
        <v>9.7679259267392988E-4</v>
      </c>
      <c r="GO424" s="223">
        <f t="shared" ca="1" si="787"/>
        <v>-4.0314622555212961E-4</v>
      </c>
      <c r="GP424" s="223">
        <f t="shared" ca="1" si="788"/>
        <v>-9.9657999997277216E-4</v>
      </c>
      <c r="GQ424" s="223">
        <f t="shared" ca="1" si="789"/>
        <v>3.5423163051069388E-4</v>
      </c>
      <c r="GR424" s="223">
        <f t="shared" ca="1" si="790"/>
        <v>1.0139665587615828E-3</v>
      </c>
      <c r="GS424" s="223">
        <f t="shared" ca="1" si="791"/>
        <v>-3.0446366044438819E-4</v>
      </c>
      <c r="GT424" s="223">
        <f t="shared" ca="1" si="792"/>
        <v>-1.0289103832973566E-3</v>
      </c>
      <c r="GU424" s="223">
        <f t="shared" ca="1" si="793"/>
        <v>2.5396221075220518E-4</v>
      </c>
      <c r="GV424" s="223">
        <f t="shared" ca="1" si="794"/>
        <v>1.0413754725978755E-3</v>
      </c>
      <c r="GW424" s="223">
        <f t="shared" ca="1" si="795"/>
        <v>-2.0284894384985799E-4</v>
      </c>
      <c r="GX424" s="223">
        <f t="shared" ca="1" si="796"/>
        <v>-1.0513317971711732E-3</v>
      </c>
      <c r="GY424" s="223">
        <f t="shared" ca="1" si="797"/>
        <v>1.5124699607430771E-4</v>
      </c>
      <c r="GZ424" s="223">
        <f t="shared" ca="1" si="798"/>
        <v>1.058755371359297E-3</v>
      </c>
      <c r="HA424" s="223">
        <f t="shared" ca="1" si="799"/>
        <v>-9.9280681037482036E-5</v>
      </c>
      <c r="HB424" s="223">
        <f t="shared" ca="1" si="800"/>
        <v>-1.0636283111217996E-3</v>
      </c>
      <c r="HC424" s="223">
        <f t="shared" ca="1" si="801"/>
        <v>4.7075190144136485E-5</v>
      </c>
      <c r="HD424" s="223">
        <f t="shared" ca="1" si="802"/>
        <v>1.0659388771199754E-3</v>
      </c>
      <c r="HE424" s="223">
        <f t="shared" ca="1" si="803"/>
        <v>5.2437090055657823E-6</v>
      </c>
      <c r="HF424" s="223">
        <f t="shared" ca="1" si="804"/>
        <v>-1.0656815029979475E-3</v>
      </c>
      <c r="HG424" s="223">
        <f t="shared" ca="1" si="805"/>
        <v>-5.7549975600979073E-5</v>
      </c>
      <c r="HH424" s="223">
        <f t="shared" ca="1" si="806"/>
        <v>1.0628568087925234E-3</v>
      </c>
      <c r="HI424" s="223">
        <f t="shared" ca="1" si="807"/>
        <v>1.0971759926444748E-4</v>
      </c>
      <c r="HJ424" s="223">
        <f t="shared" ca="1" si="808"/>
        <v>-1.0574715994394581E-3</v>
      </c>
      <c r="HK424" s="223">
        <f t="shared" ca="1" si="809"/>
        <v>-1.6162090362110065E-4</v>
      </c>
      <c r="HL424" s="223">
        <f t="shared" ca="1" si="810"/>
        <v>1.0495388483797714E-3</v>
      </c>
      <c r="HM424" s="223">
        <f t="shared" ca="1" si="811"/>
        <v>2.1313484906461161E-4</v>
      </c>
      <c r="HN424" s="223">
        <f t="shared" ca="1" si="812"/>
        <v>-1.03907766630558E-3</v>
      </c>
      <c r="HO424" s="223">
        <f t="shared" ca="1" si="813"/>
        <v>-2.6413533398831832E-4</v>
      </c>
      <c r="HP424" s="223">
        <f t="shared" ca="1" si="814"/>
        <v>1.0261132551208155E-3</v>
      </c>
      <c r="HQ424" s="223">
        <f t="shared" ca="1" si="815"/>
        <v>3.144994937569246E-4</v>
      </c>
      <c r="HR424" s="223">
        <f t="shared" ca="1" si="816"/>
        <v>-1.0106768472275603E-3</v>
      </c>
      <c r="HS424" s="223">
        <f t="shared" ca="1" si="817"/>
        <v>-3.6410599669822556E-4</v>
      </c>
      <c r="HT424" s="223">
        <f t="shared" ca="1" si="818"/>
        <v>9.9280563028449845E-4</v>
      </c>
      <c r="HU424" s="223">
        <f t="shared" ca="1" si="819"/>
        <v>4.1283533640150427E-4</v>
      </c>
      <c r="HV424" s="223">
        <f t="shared" ca="1" si="820"/>
        <v>-9.7254265761857956E-4</v>
      </c>
      <c r="HW424" s="223">
        <f t="shared" ca="1" si="821"/>
        <v>-4.6057011961928761E-4</v>
      </c>
      <c r="HX424" s="223">
        <f t="shared" ca="1" si="822"/>
        <v>9.4993674450575519E-4</v>
      </c>
      <c r="HY424" s="223">
        <f t="shared" ca="1" si="823"/>
        <v>5.0719534907773048E-4</v>
      </c>
      <c r="HZ424" s="223">
        <f t="shared" ca="1" si="824"/>
        <v>-9.250423505708105E-4</v>
      </c>
      <c r="IA424" s="223">
        <f t="shared" ca="1" si="825"/>
        <v>-5.5259870051523193E-4</v>
      </c>
      <c r="IB424" s="223">
        <f t="shared" ca="1" si="826"/>
        <v>8.9791944858920122E-4</v>
      </c>
      <c r="IC424" s="223">
        <f t="shared" ca="1" si="827"/>
        <v>5.9667079328120981E-4</v>
      </c>
      <c r="ID424" s="223">
        <f t="shared" ca="1" si="828"/>
        <v>-8.6863338000748701E-4</v>
      </c>
      <c r="IE424" s="223">
        <f t="shared" ca="1" si="829"/>
        <v>8.8984102824485691E-4</v>
      </c>
      <c r="IF424" s="223">
        <f t="shared" ca="1" si="830"/>
        <v>8.3725469752999986E-4</v>
      </c>
      <c r="IG424" s="223">
        <f t="shared" ca="1" si="831"/>
        <v>6.8039997157190652E-4</v>
      </c>
      <c r="IH424" s="223">
        <f t="shared" ca="1" si="832"/>
        <v>-8.0385899515134876E-4</v>
      </c>
      <c r="II424" s="223">
        <f t="shared" ca="1" si="833"/>
        <v>-7.198553461723134E-4</v>
      </c>
      <c r="IJ424" s="223">
        <f t="shared" ca="1" si="834"/>
        <v>7.6852672604364692E-4</v>
      </c>
      <c r="IK424" s="223">
        <f t="shared" ca="1" si="835"/>
        <v>7.575765261919529E-4</v>
      </c>
      <c r="IL424" s="223">
        <f t="shared" ca="1" si="836"/>
        <v>-7.3134300873791585E-4</v>
      </c>
      <c r="IM424" s="223">
        <f t="shared" ca="1" si="837"/>
        <v>-7.9347263800408547E-4</v>
      </c>
      <c r="IN424" s="223">
        <f t="shared" ca="1" si="838"/>
        <v>6.9239742206605407E-4</v>
      </c>
      <c r="IO424" s="223">
        <f t="shared" ca="1" si="839"/>
        <v>8.274572047312726E-4</v>
      </c>
      <c r="IP424" s="223">
        <f t="shared" ca="1" si="840"/>
        <v>-6.5178378935753655E-4</v>
      </c>
      <c r="IQ424" s="223">
        <f t="shared" ca="1" si="841"/>
        <v>-8.5944835457557166E-4</v>
      </c>
      <c r="IR424" s="223">
        <f t="shared" ca="1" si="842"/>
        <v>6.095999524109864E-4</v>
      </c>
      <c r="IS424" s="223">
        <f t="shared" ca="1" si="843"/>
        <v>8.8936901805494772E-4</v>
      </c>
      <c r="IT424" s="223">
        <f t="shared" ca="1" si="844"/>
        <v>-5.6594753578442911E-4</v>
      </c>
      <c r="IU424" s="223">
        <f t="shared" ca="1" si="845"/>
        <v>-9.1714711367026883E-4</v>
      </c>
      <c r="IV424" s="223">
        <f t="shared" ca="1" si="846"/>
        <v>5.2093170197301843E-4</v>
      </c>
      <c r="IW424" s="223">
        <f t="shared" ca="1" si="847"/>
        <v>9.4271572155615998E-4</v>
      </c>
      <c r="IX424" s="223">
        <f t="shared" ca="1" si="848"/>
        <v>-4.7466089806327279E-4</v>
      </c>
      <c r="IY424" s="223">
        <f t="shared" ca="1" si="849"/>
        <v>-9.6601324469667866E-4</v>
      </c>
      <c r="IZ424" s="223">
        <f t="shared" ca="1" si="850"/>
        <v>4.2724659447476189E-4</v>
      </c>
      <c r="JA424" s="223">
        <f t="shared" ca="1" si="851"/>
        <v>9.8698355731795706E-4</v>
      </c>
      <c r="JB424" s="223">
        <f t="shared" ca="1" si="852"/>
        <v>-3.7880301641777988E-4</v>
      </c>
    </row>
    <row r="425" spans="2:262">
      <c r="B425" s="230">
        <v>64</v>
      </c>
      <c r="C425" s="229">
        <f t="shared" si="853"/>
        <v>1.2500000000000007E-3</v>
      </c>
      <c r="D425" s="226">
        <f t="shared" ca="1" si="597"/>
        <v>24.237463888452663</v>
      </c>
      <c r="E425" s="225">
        <f ca="1">BR361</f>
        <v>0.23746388845266134</v>
      </c>
      <c r="F425" s="224">
        <v>64</v>
      </c>
      <c r="G425" s="223">
        <f t="shared" ca="1" si="854"/>
        <v>-4.7442274108842398E-4</v>
      </c>
      <c r="H425" s="223">
        <f t="shared" ca="1" si="598"/>
        <v>1.4932913952425973E-4</v>
      </c>
      <c r="I425" s="223">
        <f t="shared" ca="1" si="599"/>
        <v>4.7442274108842403E-4</v>
      </c>
      <c r="J425" s="223">
        <f t="shared" ca="1" si="600"/>
        <v>-1.4932913952425968E-4</v>
      </c>
      <c r="K425" s="223">
        <f t="shared" ca="1" si="601"/>
        <v>-4.7442274108842403E-4</v>
      </c>
      <c r="L425" s="223">
        <f t="shared" ca="1" si="602"/>
        <v>1.4932913952425962E-4</v>
      </c>
      <c r="M425" s="223">
        <f t="shared" ca="1" si="603"/>
        <v>4.7442274108842403E-4</v>
      </c>
      <c r="N425" s="223">
        <f t="shared" ca="1" si="604"/>
        <v>-1.4932913952425954E-4</v>
      </c>
      <c r="O425" s="223">
        <f t="shared" ca="1" si="605"/>
        <v>-4.7442274108842409E-4</v>
      </c>
      <c r="P425" s="223">
        <f t="shared" ca="1" si="606"/>
        <v>1.4932913952425949E-4</v>
      </c>
      <c r="Q425" s="223">
        <f t="shared" ca="1" si="607"/>
        <v>4.7442274108842436E-4</v>
      </c>
      <c r="R425" s="223">
        <f t="shared" ca="1" si="608"/>
        <v>-1.4932913952425943E-4</v>
      </c>
      <c r="S425" s="223">
        <f t="shared" ca="1" si="609"/>
        <v>-4.7442274108842381E-4</v>
      </c>
      <c r="T425" s="223">
        <f t="shared" ca="1" si="610"/>
        <v>1.4932913952425938E-4</v>
      </c>
      <c r="U425" s="223">
        <f t="shared" ca="1" si="611"/>
        <v>4.7442274108842436E-4</v>
      </c>
      <c r="V425" s="223">
        <f t="shared" ca="1" si="612"/>
        <v>-1.4932913952425933E-4</v>
      </c>
      <c r="W425" s="223">
        <f t="shared" ca="1" si="613"/>
        <v>-4.7442274108842387E-4</v>
      </c>
      <c r="X425" s="223">
        <f t="shared" ca="1" si="614"/>
        <v>1.4932913952425927E-4</v>
      </c>
      <c r="Y425" s="223">
        <f t="shared" ca="1" si="615"/>
        <v>4.7442274108842441E-4</v>
      </c>
      <c r="Z425" s="223">
        <f t="shared" ca="1" si="616"/>
        <v>-1.4932913952425922E-4</v>
      </c>
      <c r="AA425" s="223">
        <f t="shared" ca="1" si="617"/>
        <v>-4.7442274108842392E-4</v>
      </c>
      <c r="AB425" s="223">
        <f t="shared" ca="1" si="618"/>
        <v>1.4932913952425746E-4</v>
      </c>
      <c r="AC425" s="223">
        <f t="shared" ca="1" si="619"/>
        <v>4.7442274108842447E-4</v>
      </c>
      <c r="AD425" s="223">
        <f t="shared" ca="1" si="620"/>
        <v>-1.4932913952425908E-4</v>
      </c>
      <c r="AE425" s="223">
        <f t="shared" ca="1" si="621"/>
        <v>-4.7442274108842392E-4</v>
      </c>
      <c r="AF425" s="223">
        <f t="shared" ca="1" si="622"/>
        <v>1.4932913952426071E-4</v>
      </c>
      <c r="AG425" s="223">
        <f t="shared" ca="1" si="623"/>
        <v>4.7442274108842447E-4</v>
      </c>
      <c r="AH425" s="223">
        <f t="shared" ca="1" si="624"/>
        <v>-1.4932913952425897E-4</v>
      </c>
      <c r="AI425" s="223">
        <f t="shared" ca="1" si="625"/>
        <v>-4.7442274108842398E-4</v>
      </c>
      <c r="AJ425" s="223">
        <f t="shared" ca="1" si="626"/>
        <v>1.4932913952425724E-4</v>
      </c>
      <c r="AK425" s="223">
        <f t="shared" ca="1" si="627"/>
        <v>4.7442274108842452E-4</v>
      </c>
      <c r="AL425" s="223">
        <f t="shared" ca="1" si="628"/>
        <v>-1.4932913952425887E-4</v>
      </c>
      <c r="AM425" s="223">
        <f t="shared" ca="1" si="629"/>
        <v>-4.7442274108842403E-4</v>
      </c>
      <c r="AN425" s="223">
        <f t="shared" ca="1" si="630"/>
        <v>1.4932913952426049E-4</v>
      </c>
      <c r="AO425" s="223">
        <f t="shared" ca="1" si="631"/>
        <v>4.7442274108842457E-4</v>
      </c>
      <c r="AP425" s="223">
        <f t="shared" ca="1" si="632"/>
        <v>-1.4932913952425873E-4</v>
      </c>
      <c r="AQ425" s="223">
        <f t="shared" ca="1" si="633"/>
        <v>-4.7442274108842403E-4</v>
      </c>
      <c r="AR425" s="223">
        <f t="shared" ca="1" si="634"/>
        <v>1.49329139524257E-4</v>
      </c>
      <c r="AS425" s="223">
        <f t="shared" ca="1" si="635"/>
        <v>4.7442274108842457E-4</v>
      </c>
      <c r="AT425" s="223">
        <f t="shared" ca="1" si="636"/>
        <v>-1.4932913952425862E-4</v>
      </c>
      <c r="AU425" s="223">
        <f t="shared" ca="1" si="637"/>
        <v>-4.7442274108842517E-4</v>
      </c>
      <c r="AV425" s="223">
        <f t="shared" ca="1" si="638"/>
        <v>1.4932913952426025E-4</v>
      </c>
      <c r="AW425" s="223">
        <f t="shared" ca="1" si="639"/>
        <v>4.7442274108842463E-4</v>
      </c>
      <c r="AX425" s="223">
        <f t="shared" ca="1" si="640"/>
        <v>-1.4932913952425513E-4</v>
      </c>
      <c r="AY425" s="223">
        <f t="shared" ca="1" si="641"/>
        <v>-4.7442274108842414E-4</v>
      </c>
      <c r="AZ425" s="223">
        <f t="shared" ca="1" si="642"/>
        <v>1.4932913952425675E-4</v>
      </c>
      <c r="BA425" s="223">
        <f t="shared" ca="1" si="643"/>
        <v>4.744227410884236E-4</v>
      </c>
      <c r="BB425" s="223">
        <f t="shared" ca="1" si="644"/>
        <v>-1.493291395242584E-4</v>
      </c>
      <c r="BC425" s="223">
        <f t="shared" ca="1" si="645"/>
        <v>-4.7442274108842522E-4</v>
      </c>
      <c r="BD425" s="223">
        <f t="shared" ca="1" si="646"/>
        <v>1.4932913952426003E-4</v>
      </c>
      <c r="BE425" s="223">
        <f t="shared" ca="1" si="647"/>
        <v>4.7442274108842468E-4</v>
      </c>
      <c r="BF425" s="223">
        <f t="shared" ca="1" si="648"/>
        <v>-1.4932913952426166E-4</v>
      </c>
      <c r="BG425" s="223">
        <f t="shared" ca="1" si="649"/>
        <v>-4.7442274108842419E-4</v>
      </c>
      <c r="BH425" s="223">
        <f t="shared" ca="1" si="650"/>
        <v>1.4932913952425653E-4</v>
      </c>
      <c r="BI425" s="223">
        <f t="shared" ca="1" si="651"/>
        <v>4.7442274108842371E-4</v>
      </c>
      <c r="BJ425" s="223">
        <f t="shared" ca="1" si="652"/>
        <v>-1.4932913952425816E-4</v>
      </c>
      <c r="BK425" s="223">
        <f t="shared" ca="1" si="653"/>
        <v>-4.7442274108842528E-4</v>
      </c>
      <c r="BL425" s="223">
        <f t="shared" ca="1" si="654"/>
        <v>1.4932913952425979E-4</v>
      </c>
      <c r="BM425" s="223">
        <f t="shared" ca="1" si="655"/>
        <v>4.7442274108842479E-4</v>
      </c>
      <c r="BN425" s="223">
        <f t="shared" ca="1" si="656"/>
        <v>-1.4932913952425466E-4</v>
      </c>
      <c r="BO425" s="223">
        <f t="shared" ca="1" si="657"/>
        <v>-4.7442274108842425E-4</v>
      </c>
      <c r="BP425" s="223">
        <f t="shared" ca="1" si="658"/>
        <v>1.4932913952425629E-4</v>
      </c>
      <c r="BQ425" s="223">
        <f t="shared" ca="1" si="659"/>
        <v>4.7442274108842376E-4</v>
      </c>
      <c r="BR425" s="223">
        <f t="shared" ca="1" si="660"/>
        <v>-1.4932913952425792E-4</v>
      </c>
      <c r="BS425" s="223">
        <f t="shared" ca="1" si="661"/>
        <v>-4.7442274108842539E-4</v>
      </c>
      <c r="BT425" s="223">
        <f t="shared" ca="1" si="662"/>
        <v>1.4932913952425954E-4</v>
      </c>
      <c r="BU425" s="223">
        <f t="shared" ca="1" si="663"/>
        <v>4.7442274108842484E-4</v>
      </c>
      <c r="BV425" s="223">
        <f t="shared" ca="1" si="664"/>
        <v>-1.4932913952426117E-4</v>
      </c>
      <c r="BW425" s="223">
        <f t="shared" ca="1" si="665"/>
        <v>-4.7442274108842436E-4</v>
      </c>
      <c r="BX425" s="223">
        <f t="shared" ca="1" si="666"/>
        <v>1.4932913952425607E-4</v>
      </c>
      <c r="BY425" s="223">
        <f t="shared" ca="1" si="667"/>
        <v>4.7442274108842381E-4</v>
      </c>
      <c r="BZ425" s="223">
        <f t="shared" ca="1" si="668"/>
        <v>-1.493291395242577E-4</v>
      </c>
      <c r="CA425" s="223">
        <f t="shared" ca="1" si="669"/>
        <v>-4.7442274108842544E-4</v>
      </c>
      <c r="CB425" s="223">
        <f t="shared" ca="1" si="670"/>
        <v>1.4932913952425933E-4</v>
      </c>
      <c r="CC425" s="223">
        <f t="shared" ca="1" si="671"/>
        <v>4.7442274108842495E-4</v>
      </c>
      <c r="CD425" s="223">
        <f t="shared" ca="1" si="672"/>
        <v>-1.493291395242542E-4</v>
      </c>
      <c r="CE425" s="223">
        <f t="shared" ca="1" si="673"/>
        <v>-4.7442274108842441E-4</v>
      </c>
      <c r="CF425" s="223">
        <f t="shared" ca="1" si="674"/>
        <v>1.4932913952425583E-4</v>
      </c>
      <c r="CG425" s="223">
        <f t="shared" ca="1" si="675"/>
        <v>4.7442274108842392E-4</v>
      </c>
      <c r="CH425" s="223">
        <f t="shared" ca="1" si="676"/>
        <v>-1.4932913952425746E-4</v>
      </c>
      <c r="CI425" s="223">
        <f t="shared" ca="1" si="677"/>
        <v>-4.744227410884255E-4</v>
      </c>
      <c r="CJ425" s="223">
        <f t="shared" ca="1" si="678"/>
        <v>1.4932913952425236E-4</v>
      </c>
      <c r="CK425" s="223">
        <f t="shared" ca="1" si="679"/>
        <v>4.7442274108842289E-4</v>
      </c>
      <c r="CL425" s="223">
        <f t="shared" ca="1" si="680"/>
        <v>-1.4932913952426071E-4</v>
      </c>
      <c r="CM425" s="223">
        <f t="shared" ca="1" si="681"/>
        <v>-4.7442274108842447E-4</v>
      </c>
      <c r="CN425" s="223">
        <f t="shared" ca="1" si="682"/>
        <v>1.4932913952425561E-4</v>
      </c>
      <c r="CO425" s="223">
        <f t="shared" ca="1" si="683"/>
        <v>4.7442274108842609E-4</v>
      </c>
      <c r="CP425" s="223">
        <f t="shared" ca="1" si="684"/>
        <v>-1.4932913952425049E-4</v>
      </c>
      <c r="CQ425" s="223">
        <f t="shared" ca="1" si="685"/>
        <v>-4.7442274108842349E-4</v>
      </c>
      <c r="CR425" s="223">
        <f t="shared" ca="1" si="686"/>
        <v>1.4932913952425887E-4</v>
      </c>
      <c r="CS425" s="223">
        <f t="shared" ca="1" si="687"/>
        <v>4.7442274108842506E-4</v>
      </c>
      <c r="CT425" s="223">
        <f t="shared" ca="1" si="688"/>
        <v>-1.4932913952425374E-4</v>
      </c>
      <c r="CU425" s="223">
        <f t="shared" ca="1" si="689"/>
        <v>-4.7442274108842669E-4</v>
      </c>
      <c r="CV425" s="223">
        <f t="shared" ca="1" si="690"/>
        <v>1.4932913952426212E-4</v>
      </c>
      <c r="CW425" s="223">
        <f t="shared" ca="1" si="691"/>
        <v>4.7442274108842403E-4</v>
      </c>
      <c r="CX425" s="223">
        <f t="shared" ca="1" si="692"/>
        <v>-1.49329139524257E-4</v>
      </c>
      <c r="CY425" s="223">
        <f t="shared" ca="1" si="693"/>
        <v>-4.7442274108842566E-4</v>
      </c>
      <c r="CZ425" s="223">
        <f t="shared" ca="1" si="694"/>
        <v>1.4932913952425187E-4</v>
      </c>
      <c r="DA425" s="223">
        <f t="shared" ca="1" si="695"/>
        <v>4.74422741088423E-4</v>
      </c>
      <c r="DB425" s="223">
        <f t="shared" ca="1" si="696"/>
        <v>-1.4932913952426025E-4</v>
      </c>
      <c r="DC425" s="223">
        <f t="shared" ca="1" si="697"/>
        <v>-4.7442274108842463E-4</v>
      </c>
      <c r="DD425" s="223">
        <f t="shared" ca="1" si="698"/>
        <v>1.4932913952425513E-4</v>
      </c>
      <c r="DE425" s="223">
        <f t="shared" ca="1" si="699"/>
        <v>4.7442274108842625E-4</v>
      </c>
      <c r="DF425" s="223">
        <f t="shared" ca="1" si="700"/>
        <v>-1.493291395242635E-4</v>
      </c>
      <c r="DG425" s="223">
        <f t="shared" ca="1" si="701"/>
        <v>-4.744227410884236E-4</v>
      </c>
      <c r="DH425" s="223">
        <f t="shared" ca="1" si="702"/>
        <v>1.493291395242584E-4</v>
      </c>
      <c r="DI425" s="223">
        <f t="shared" ca="1" si="703"/>
        <v>4.7442274108842522E-4</v>
      </c>
      <c r="DJ425" s="223">
        <f t="shared" ca="1" si="704"/>
        <v>-1.4932913952425328E-4</v>
      </c>
      <c r="DK425" s="223">
        <f t="shared" ca="1" si="705"/>
        <v>-4.7442274108842685E-4</v>
      </c>
      <c r="DL425" s="223">
        <f t="shared" ca="1" si="706"/>
        <v>1.4932913952426166E-4</v>
      </c>
      <c r="DM425" s="223">
        <f t="shared" ca="1" si="707"/>
        <v>4.7442274108842419E-4</v>
      </c>
      <c r="DN425" s="223">
        <f t="shared" ca="1" si="708"/>
        <v>-1.4932913952425653E-4</v>
      </c>
      <c r="DO425" s="223">
        <f t="shared" ca="1" si="709"/>
        <v>-4.7442274108842582E-4</v>
      </c>
      <c r="DP425" s="223">
        <f t="shared" ca="1" si="710"/>
        <v>1.4932913952425141E-4</v>
      </c>
      <c r="DQ425" s="223">
        <f t="shared" ca="1" si="711"/>
        <v>4.7442274108842316E-4</v>
      </c>
      <c r="DR425" s="223">
        <f t="shared" ca="1" si="712"/>
        <v>-1.4932913952425979E-4</v>
      </c>
      <c r="DS425" s="223">
        <f t="shared" ca="1" si="713"/>
        <v>-4.7442274108842479E-4</v>
      </c>
      <c r="DT425" s="223">
        <f t="shared" ca="1" si="714"/>
        <v>1.4932913952425466E-4</v>
      </c>
      <c r="DU425" s="223">
        <f t="shared" ca="1" si="715"/>
        <v>4.7442274108842642E-4</v>
      </c>
      <c r="DV425" s="223">
        <f t="shared" ca="1" si="716"/>
        <v>-1.4932913952424957E-4</v>
      </c>
      <c r="DW425" s="223">
        <f t="shared" ca="1" si="717"/>
        <v>-4.7442274108842376E-4</v>
      </c>
      <c r="DX425" s="223">
        <f t="shared" ca="1" si="718"/>
        <v>1.4932913952425792E-4</v>
      </c>
      <c r="DY425" s="223">
        <f t="shared" ca="1" si="719"/>
        <v>4.7442274108842539E-4</v>
      </c>
      <c r="DZ425" s="223">
        <f t="shared" ca="1" si="720"/>
        <v>-1.4932913952425282E-4</v>
      </c>
      <c r="EA425" s="223">
        <f t="shared" ca="1" si="721"/>
        <v>-4.7442274108842696E-4</v>
      </c>
      <c r="EB425" s="223">
        <f t="shared" ca="1" si="722"/>
        <v>1.4932913952426117E-4</v>
      </c>
      <c r="EC425" s="223">
        <f t="shared" ca="1" si="723"/>
        <v>4.7442274108842436E-4</v>
      </c>
      <c r="ED425" s="223">
        <f t="shared" ca="1" si="724"/>
        <v>-1.4932913952425607E-4</v>
      </c>
      <c r="EE425" s="223">
        <f t="shared" ca="1" si="725"/>
        <v>-4.7442274108842593E-4</v>
      </c>
      <c r="EF425" s="223">
        <f t="shared" ca="1" si="726"/>
        <v>1.4932913952425095E-4</v>
      </c>
      <c r="EG425" s="223">
        <f t="shared" ca="1" si="727"/>
        <v>4.7442274108842333E-4</v>
      </c>
      <c r="EH425" s="223">
        <f t="shared" ca="1" si="728"/>
        <v>-1.4932913952425933E-4</v>
      </c>
      <c r="EI425" s="223">
        <f t="shared" ca="1" si="729"/>
        <v>-4.7442274108842495E-4</v>
      </c>
      <c r="EJ425" s="223">
        <f t="shared" ca="1" si="730"/>
        <v>1.493291395242542E-4</v>
      </c>
      <c r="EK425" s="223">
        <f t="shared" ca="1" si="731"/>
        <v>4.7442274108842653E-4</v>
      </c>
      <c r="EL425" s="223">
        <f t="shared" ca="1" si="732"/>
        <v>-1.4932913952426258E-4</v>
      </c>
      <c r="EM425" s="223">
        <f t="shared" ca="1" si="733"/>
        <v>-4.7442274108842392E-4</v>
      </c>
      <c r="EN425" s="223">
        <f t="shared" ca="1" si="734"/>
        <v>1.4932913952425746E-4</v>
      </c>
      <c r="EO425" s="223">
        <f t="shared" ca="1" si="735"/>
        <v>4.744227410884255E-4</v>
      </c>
      <c r="EP425" s="223">
        <f t="shared" ca="1" si="736"/>
        <v>-1.4932913952425236E-4</v>
      </c>
      <c r="EQ425" s="223">
        <f t="shared" ca="1" si="737"/>
        <v>-4.7442274108842712E-4</v>
      </c>
      <c r="ER425" s="223">
        <f t="shared" ca="1" si="738"/>
        <v>1.4932913952426071E-4</v>
      </c>
      <c r="ES425" s="223">
        <f t="shared" ca="1" si="739"/>
        <v>4.7442274108842447E-4</v>
      </c>
      <c r="ET425" s="223">
        <f t="shared" ca="1" si="740"/>
        <v>-1.4932913952425561E-4</v>
      </c>
      <c r="EU425" s="223">
        <f t="shared" ca="1" si="741"/>
        <v>-4.7442274108842609E-4</v>
      </c>
      <c r="EV425" s="223">
        <f t="shared" ca="1" si="742"/>
        <v>1.4932913952425049E-4</v>
      </c>
      <c r="EW425" s="223">
        <f t="shared" ca="1" si="743"/>
        <v>4.7442274108842349E-4</v>
      </c>
      <c r="EX425" s="223">
        <f t="shared" ca="1" si="744"/>
        <v>-1.4932913952425887E-4</v>
      </c>
      <c r="EY425" s="223">
        <f t="shared" ca="1" si="745"/>
        <v>-4.7442274108842506E-4</v>
      </c>
      <c r="EZ425" s="223">
        <f t="shared" ca="1" si="746"/>
        <v>1.4932913952425374E-4</v>
      </c>
      <c r="FA425" s="223">
        <f t="shared" ca="1" si="747"/>
        <v>4.7442274108842669E-4</v>
      </c>
      <c r="FB425" s="223">
        <f t="shared" ca="1" si="748"/>
        <v>-1.4932913952424862E-4</v>
      </c>
      <c r="FC425" s="223">
        <f t="shared" ca="1" si="749"/>
        <v>-4.7442274108842403E-4</v>
      </c>
      <c r="FD425" s="223">
        <f t="shared" ca="1" si="750"/>
        <v>1.49329139524257E-4</v>
      </c>
      <c r="FE425" s="223">
        <f t="shared" ca="1" si="751"/>
        <v>4.7442274108842566E-4</v>
      </c>
      <c r="FF425" s="223">
        <f t="shared" ca="1" si="752"/>
        <v>-1.4932913952425187E-4</v>
      </c>
      <c r="FG425" s="223">
        <f t="shared" ca="1" si="753"/>
        <v>-4.7442274108842728E-4</v>
      </c>
      <c r="FH425" s="223">
        <f t="shared" ca="1" si="754"/>
        <v>1.4932913952426025E-4</v>
      </c>
      <c r="FI425" s="223">
        <f t="shared" ca="1" si="755"/>
        <v>4.7442274108842463E-4</v>
      </c>
      <c r="FJ425" s="223">
        <f t="shared" ca="1" si="756"/>
        <v>-1.4932913952425513E-4</v>
      </c>
      <c r="FK425" s="223">
        <f t="shared" ca="1" si="757"/>
        <v>-4.7442274108842625E-4</v>
      </c>
      <c r="FL425" s="223">
        <f t="shared" ca="1" si="758"/>
        <v>1.4932913952425003E-4</v>
      </c>
      <c r="FM425" s="223">
        <f t="shared" ca="1" si="759"/>
        <v>4.7442274108842788E-4</v>
      </c>
      <c r="FN425" s="223">
        <f t="shared" ca="1" si="760"/>
        <v>-1.4932913952424491E-4</v>
      </c>
      <c r="FO425" s="223">
        <f t="shared" ca="1" si="761"/>
        <v>-4.7442274108842945E-4</v>
      </c>
      <c r="FP425" s="223">
        <f t="shared" ca="1" si="762"/>
        <v>1.4932913952426675E-4</v>
      </c>
      <c r="FQ425" s="223">
        <f t="shared" ca="1" si="763"/>
        <v>4.7442274108842257E-4</v>
      </c>
      <c r="FR425" s="223">
        <f t="shared" ca="1" si="764"/>
        <v>-1.4932913952426166E-4</v>
      </c>
      <c r="FS425" s="223">
        <f t="shared" ca="1" si="765"/>
        <v>-4.7442274108842419E-4</v>
      </c>
      <c r="FT425" s="223">
        <f t="shared" ca="1" si="766"/>
        <v>1.4932913952425653E-4</v>
      </c>
      <c r="FU425" s="223">
        <f t="shared" ca="1" si="767"/>
        <v>4.7442274108842582E-4</v>
      </c>
      <c r="FV425" s="223">
        <f t="shared" ca="1" si="768"/>
        <v>-1.4932913952425141E-4</v>
      </c>
      <c r="FW425" s="223">
        <f t="shared" ca="1" si="769"/>
        <v>-4.7442274108842739E-4</v>
      </c>
      <c r="FX425" s="223">
        <f t="shared" ca="1" si="770"/>
        <v>1.4932913952424632E-4</v>
      </c>
      <c r="FY425" s="223">
        <f t="shared" ca="1" si="771"/>
        <v>4.7442274108842902E-4</v>
      </c>
      <c r="FZ425" s="223">
        <f t="shared" ca="1" si="772"/>
        <v>-1.4932913952424119E-4</v>
      </c>
      <c r="GA425" s="223">
        <f t="shared" ca="1" si="773"/>
        <v>-4.7442274108842213E-4</v>
      </c>
      <c r="GB425" s="223">
        <f t="shared" ca="1" si="774"/>
        <v>1.4932913952426304E-4</v>
      </c>
      <c r="GC425" s="223">
        <f t="shared" ca="1" si="775"/>
        <v>4.7442274108842376E-4</v>
      </c>
      <c r="GD425" s="223">
        <f t="shared" ca="1" si="776"/>
        <v>-1.4932913952425792E-4</v>
      </c>
      <c r="GE425" s="223">
        <f t="shared" ca="1" si="777"/>
        <v>-4.7442274108842539E-4</v>
      </c>
      <c r="GF425" s="223">
        <f t="shared" ca="1" si="778"/>
        <v>1.4932913952425282E-4</v>
      </c>
      <c r="GG425" s="223">
        <f t="shared" ca="1" si="779"/>
        <v>4.7442274108842696E-4</v>
      </c>
      <c r="GH425" s="223">
        <f t="shared" ca="1" si="780"/>
        <v>-1.493291395242477E-4</v>
      </c>
      <c r="GI425" s="223">
        <f t="shared" ca="1" si="781"/>
        <v>-4.7442274108842859E-4</v>
      </c>
      <c r="GJ425" s="223">
        <f t="shared" ca="1" si="782"/>
        <v>1.4932913952424258E-4</v>
      </c>
      <c r="GK425" s="223">
        <f t="shared" ca="1" si="783"/>
        <v>4.744227410884217E-4</v>
      </c>
      <c r="GL425" s="223">
        <f t="shared" ca="1" si="784"/>
        <v>-1.4932913952426445E-4</v>
      </c>
      <c r="GM425" s="223">
        <f t="shared" ca="1" si="785"/>
        <v>-4.7442274108842333E-4</v>
      </c>
      <c r="GN425" s="223">
        <f t="shared" ca="1" si="786"/>
        <v>1.4932913952425933E-4</v>
      </c>
      <c r="GO425" s="223">
        <f t="shared" ca="1" si="787"/>
        <v>4.7442274108842495E-4</v>
      </c>
      <c r="GP425" s="223">
        <f t="shared" ca="1" si="788"/>
        <v>-1.493291395242542E-4</v>
      </c>
      <c r="GQ425" s="223">
        <f t="shared" ca="1" si="789"/>
        <v>-4.7442274108842653E-4</v>
      </c>
      <c r="GR425" s="223">
        <f t="shared" ca="1" si="790"/>
        <v>1.4932913952424908E-4</v>
      </c>
      <c r="GS425" s="223">
        <f t="shared" ca="1" si="791"/>
        <v>4.7442274108842815E-4</v>
      </c>
      <c r="GT425" s="223">
        <f t="shared" ca="1" si="792"/>
        <v>-1.4932913952424398E-4</v>
      </c>
      <c r="GU425" s="223">
        <f t="shared" ca="1" si="793"/>
        <v>-4.7442274108842978E-4</v>
      </c>
      <c r="GV425" s="223">
        <f t="shared" ca="1" si="794"/>
        <v>1.4932913952426583E-4</v>
      </c>
      <c r="GW425" s="223">
        <f t="shared" ca="1" si="795"/>
        <v>4.7442274108842289E-4</v>
      </c>
      <c r="GX425" s="223">
        <f t="shared" ca="1" si="796"/>
        <v>-1.4932913952426071E-4</v>
      </c>
      <c r="GY425" s="223">
        <f t="shared" ca="1" si="797"/>
        <v>-4.7442274108842447E-4</v>
      </c>
      <c r="GZ425" s="223">
        <f t="shared" ca="1" si="798"/>
        <v>1.4932913952425561E-4</v>
      </c>
      <c r="HA425" s="223">
        <f t="shared" ca="1" si="799"/>
        <v>4.7442274108842609E-4</v>
      </c>
      <c r="HB425" s="223">
        <f t="shared" ca="1" si="800"/>
        <v>-1.4932913952425049E-4</v>
      </c>
      <c r="HC425" s="223">
        <f t="shared" ca="1" si="801"/>
        <v>-4.7442274108842772E-4</v>
      </c>
      <c r="HD425" s="223">
        <f t="shared" ca="1" si="802"/>
        <v>1.4932913952424537E-4</v>
      </c>
      <c r="HE425" s="223">
        <f t="shared" ca="1" si="803"/>
        <v>4.7442274108842934E-4</v>
      </c>
      <c r="HF425" s="223">
        <f t="shared" ca="1" si="804"/>
        <v>-1.4932913952426721E-4</v>
      </c>
      <c r="HG425" s="223">
        <f t="shared" ca="1" si="805"/>
        <v>-4.7442274108842246E-4</v>
      </c>
      <c r="HH425" s="223">
        <f t="shared" ca="1" si="806"/>
        <v>1.4932913952426212E-4</v>
      </c>
      <c r="HI425" s="223">
        <f t="shared" ca="1" si="807"/>
        <v>4.7442274108842403E-4</v>
      </c>
      <c r="HJ425" s="223">
        <f t="shared" ca="1" si="808"/>
        <v>-1.49329139524257E-4</v>
      </c>
      <c r="HK425" s="223">
        <f t="shared" ca="1" si="809"/>
        <v>-4.7442274108842566E-4</v>
      </c>
      <c r="HL425" s="223">
        <f t="shared" ca="1" si="810"/>
        <v>1.4932913952425187E-4</v>
      </c>
      <c r="HM425" s="223">
        <f t="shared" ca="1" si="811"/>
        <v>4.7442274108842728E-4</v>
      </c>
      <c r="HN425" s="223">
        <f t="shared" ca="1" si="812"/>
        <v>-1.4932913952424678E-4</v>
      </c>
      <c r="HO425" s="223">
        <f t="shared" ca="1" si="813"/>
        <v>-4.7442274108842886E-4</v>
      </c>
      <c r="HP425" s="223">
        <f t="shared" ca="1" si="814"/>
        <v>1.4932913952424165E-4</v>
      </c>
      <c r="HQ425" s="223">
        <f t="shared" ca="1" si="815"/>
        <v>4.7442274108842203E-4</v>
      </c>
      <c r="HR425" s="223">
        <f t="shared" ca="1" si="816"/>
        <v>-1.493291395242635E-4</v>
      </c>
      <c r="HS425" s="223">
        <f t="shared" ca="1" si="817"/>
        <v>-4.744227410884236E-4</v>
      </c>
      <c r="HT425" s="223">
        <f t="shared" ca="1" si="818"/>
        <v>1.493291395242584E-4</v>
      </c>
      <c r="HU425" s="223">
        <f t="shared" ca="1" si="819"/>
        <v>4.7442274108842522E-4</v>
      </c>
      <c r="HV425" s="223">
        <f t="shared" ca="1" si="820"/>
        <v>-1.4932913952425328E-4</v>
      </c>
      <c r="HW425" s="223">
        <f t="shared" ca="1" si="821"/>
        <v>-4.7442274108842685E-4</v>
      </c>
      <c r="HX425" s="223">
        <f t="shared" ca="1" si="822"/>
        <v>1.4932913952424816E-4</v>
      </c>
      <c r="HY425" s="223">
        <f t="shared" ca="1" si="823"/>
        <v>4.7442274108842842E-4</v>
      </c>
      <c r="HZ425" s="223">
        <f t="shared" ca="1" si="824"/>
        <v>-1.4932913952424304E-4</v>
      </c>
      <c r="IA425" s="223">
        <f t="shared" ca="1" si="825"/>
        <v>-4.7442274108843005E-4</v>
      </c>
      <c r="IB425" s="223">
        <f t="shared" ca="1" si="826"/>
        <v>1.4932913952426491E-4</v>
      </c>
      <c r="IC425" s="223">
        <f t="shared" ca="1" si="827"/>
        <v>4.7442274108842316E-4</v>
      </c>
      <c r="ID425" s="223">
        <f t="shared" ca="1" si="828"/>
        <v>-1.4932913952425979E-4</v>
      </c>
      <c r="IE425" s="223">
        <f t="shared" ca="1" si="829"/>
        <v>4.7442274108842316E-4</v>
      </c>
      <c r="IF425" s="223">
        <f t="shared" ca="1" si="830"/>
        <v>1.4932913952425466E-4</v>
      </c>
      <c r="IG425" s="223">
        <f t="shared" ca="1" si="831"/>
        <v>4.7442274108842642E-4</v>
      </c>
      <c r="IH425" s="223">
        <f t="shared" ca="1" si="832"/>
        <v>-1.4932913952424957E-4</v>
      </c>
      <c r="II425" s="223">
        <f t="shared" ca="1" si="833"/>
        <v>-4.7442274108842799E-4</v>
      </c>
      <c r="IJ425" s="223">
        <f t="shared" ca="1" si="834"/>
        <v>1.4932913952424445E-4</v>
      </c>
      <c r="IK425" s="223">
        <f t="shared" ca="1" si="835"/>
        <v>4.7442274108842962E-4</v>
      </c>
      <c r="IL425" s="223">
        <f t="shared" ca="1" si="836"/>
        <v>-1.4932913952423932E-4</v>
      </c>
      <c r="IM425" s="223">
        <f t="shared" ca="1" si="837"/>
        <v>-4.7442274108842273E-4</v>
      </c>
      <c r="IN425" s="223">
        <f t="shared" ca="1" si="838"/>
        <v>1.4932913952426117E-4</v>
      </c>
      <c r="IO425" s="223">
        <f t="shared" ca="1" si="839"/>
        <v>4.7442274108842436E-4</v>
      </c>
      <c r="IP425" s="223">
        <f t="shared" ca="1" si="840"/>
        <v>-1.4932913952425607E-4</v>
      </c>
      <c r="IQ425" s="223">
        <f t="shared" ca="1" si="841"/>
        <v>-4.7442274108842593E-4</v>
      </c>
      <c r="IR425" s="223">
        <f t="shared" ca="1" si="842"/>
        <v>1.4932913952425095E-4</v>
      </c>
      <c r="IS425" s="223">
        <f t="shared" ca="1" si="843"/>
        <v>4.7442274108842756E-4</v>
      </c>
      <c r="IT425" s="223">
        <f t="shared" ca="1" si="844"/>
        <v>-1.4932913952424583E-4</v>
      </c>
      <c r="IU425" s="223">
        <f t="shared" ca="1" si="845"/>
        <v>-4.7442274108842918E-4</v>
      </c>
      <c r="IV425" s="223">
        <f t="shared" ca="1" si="846"/>
        <v>1.4932913952424073E-4</v>
      </c>
      <c r="IW425" s="223">
        <f t="shared" ca="1" si="847"/>
        <v>4.744227410884223E-4</v>
      </c>
      <c r="IX425" s="223">
        <f t="shared" ca="1" si="848"/>
        <v>-1.4932913952426258E-4</v>
      </c>
      <c r="IY425" s="223">
        <f t="shared" ca="1" si="849"/>
        <v>-4.7442274108842392E-4</v>
      </c>
      <c r="IZ425" s="223">
        <f t="shared" ca="1" si="850"/>
        <v>1.4932913952425746E-4</v>
      </c>
      <c r="JA425" s="223">
        <f t="shared" ca="1" si="851"/>
        <v>4.744227410884255E-4</v>
      </c>
      <c r="JB425" s="223">
        <f t="shared" ca="1" si="852"/>
        <v>-1.4932913952425236E-4</v>
      </c>
    </row>
    <row r="426" spans="2:262">
      <c r="B426" s="230">
        <v>65</v>
      </c>
      <c r="C426" s="229">
        <f t="shared" si="853"/>
        <v>1.2695312500000007E-3</v>
      </c>
      <c r="D426" s="226">
        <f t="shared" ref="D426:D489" ca="1" si="855">Vo_set2+E426</f>
        <v>24.138150779672987</v>
      </c>
      <c r="E426" s="225">
        <f ca="1">BS361</f>
        <v>0.13815077967298536</v>
      </c>
      <c r="F426" s="224">
        <v>65</v>
      </c>
      <c r="G426" s="223">
        <f t="shared" ref="G426:G489" ca="1" si="856">2*IMREAL(K165)*COS(2*PI()*B165*1/Nt_load2)-2*IMAGINARY(K165)*SIN(2*PI()*B165*1/Nt_load2)</f>
        <v>2.1867877803337198E-4</v>
      </c>
      <c r="H426" s="223">
        <f t="shared" ref="H426:H489" ca="1" si="857">2*IMREAL(K165)*COS(2*PI()*B165*2/Nt_load2)-2*IMAGINARY(K165)*SIN(2*PI()*B165*2/Nt_load2)</f>
        <v>-1.4358552865446312E-4</v>
      </c>
      <c r="I426" s="223">
        <f t="shared" ref="I426:I489" ca="1" si="858">2*IMREAL(K165)*COS(2*PI()*B165*3/Nt_load2)-2*IMAGINARY(K165)*SIN(2*PI()*B165*3/Nt_load2)</f>
        <v>-2.116312474907873E-4</v>
      </c>
      <c r="J426" s="223">
        <f t="shared" ref="J426:J489" ca="1" si="859">2*IMREAL(K165)*COS(2*PI()*B165*4/Nt_load2)-2*IMAGINARY(K165)*SIN(2*PI()*B165*4/Nt_load2)</f>
        <v>1.5397291026898388E-4</v>
      </c>
      <c r="K426" s="223">
        <f t="shared" ref="K426:K489" ca="1" si="860">2*IMREAL(K165)*COS(2*PI()*B165*5/Nt_load2)-2*IMAGINARY(K165)*SIN(2*PI()*B165*5/Nt_load2)</f>
        <v>2.0407387873628936E-4</v>
      </c>
      <c r="L426" s="223">
        <f t="shared" ref="L426:L489" ca="1" si="861">2*IMREAL(K165)*COS(2*PI()*B165*6/Nt_load2)-2*IMAGINARY(K165)*SIN(2*PI()*B165*6/Nt_load2)</f>
        <v>-1.6398935765623258E-4</v>
      </c>
      <c r="M426" s="223">
        <f t="shared" ref="M426:M489" ca="1" si="862">2*IMREAL(K165)*COS(2*PI()*B165*7/Nt_load2)-2*IMAGINARY(K165)*SIN(2*PI()*B165*7/Nt_load2)</f>
        <v>-1.9602487813315516E-4</v>
      </c>
      <c r="N426" s="223">
        <f t="shared" ref="N426:N489" ca="1" si="863">2*IMREAL(K165)*COS(2*PI()*B165*8/Nt_load2)-2*IMAGINARY(K165)*SIN(2*PI()*B165*8/Nt_load2)</f>
        <v>1.7361074031711608E-4</v>
      </c>
      <c r="O426" s="223">
        <f t="shared" ref="O426:O489" ca="1" si="864">2*IMREAL(K165)*COS(2*PI()*B165*9/Nt_load2)-2*IMAGINARY(K165)*SIN(2*PI()*B165*9/Nt_load2)</f>
        <v>1.8750363642884625E-4</v>
      </c>
      <c r="P426" s="223">
        <f t="shared" ref="P426:P489" ca="1" si="865">2*IMREAL(K165)*COS(2*PI()*B165*10/Nt_load2)-2*IMAGINARY(K165)*SIN(2*PI()*B165*10/Nt_load2)</f>
        <v>-1.8281387949807079E-4</v>
      </c>
      <c r="Q426" s="223">
        <f t="shared" ref="Q426:Q489" ca="1" si="866">2*IMREAL(K165)*COS(2*PI()*B165*11/Nt_load2)-2*IMAGINARY(K165)*SIN(2*PI()*B165*11/Nt_load2)</f>
        <v>-1.78530682041002E-4</v>
      </c>
      <c r="R426" s="223">
        <f t="shared" ref="R426:R489" ca="1" si="867">2*IMREAL(K165)*COS(2*PI()*B165*12/Nt_load2)-2*IMAGINARY(K165)*SIN(2*PI()*B165*12/Nt_load2)</f>
        <v>1.9157660403071E-4</v>
      </c>
      <c r="S426" s="223">
        <f t="shared" ref="S426:S489" ca="1" si="868">2*IMREAL(K165)*COS(2*PI()*B165*13/Nt_load2)-2*IMAGINARY(K165)*SIN(2*PI()*B165*13/Nt_load2)</f>
        <v>1.6912763160267948E-4</v>
      </c>
      <c r="T426" s="223">
        <f t="shared" ref="T426:T489" ca="1" si="869">2*IMREAL(K165)*COS(2*PI()*B165*14/Nt_load2)-2*IMAGINARY(K165)*SIN(2*PI()*B165*14/Nt_load2)</f>
        <v>-1.9987780374411022E-4</v>
      </c>
      <c r="U426" s="223">
        <f t="shared" ref="U426:U489" ca="1" si="870">2*IMREAL(K165)*COS(2*PI()*B165*15/Nt_load2)-2*IMAGINARY(K165)*SIN(2*PI()*B165*15/Nt_load2)</f>
        <v>-1.5931713788599583E-4</v>
      </c>
      <c r="V426" s="223">
        <f t="shared" ref="V426:V489" ca="1" si="871">2*IMREAL(K165)*COS(2*PI()*B165*16/Nt_load2)-2*IMAGINARY(K165)*SIN(2*PI()*B165*16/Nt_load2)</f>
        <v>2.0769748032106354E-4</v>
      </c>
      <c r="W426" s="223">
        <f t="shared" ref="W426:W489" ca="1" si="872">2*IMREAL(K165)*COS(2*PI()*B165*17/Nt_load2)-2*IMAGINARY(K165)*SIN(2*PI()*B165*17/Nt_load2)</f>
        <v>1.4912283522961091E-4</v>
      </c>
      <c r="X426" s="223">
        <f t="shared" ref="X426:X489" ca="1" si="873">2*IMREAL(K165)*COS(2*PI()*B165*18/Nt_load2)-2*IMAGINARY(K165)*SIN(2*PI()*B165*18/Nt_load2)</f>
        <v>-2.1501679547577271E-4</v>
      </c>
      <c r="Y426" s="223">
        <f t="shared" ref="Y426:Y489" ca="1" si="874">2*IMREAL(K165)*COS(2*PI()*B165*19/Nt_load2)-2*IMAGINARY(K165)*SIN(2*PI()*B165*19/Nt_load2)</f>
        <v>-1.3856928260154092E-4</v>
      </c>
      <c r="Z426" s="223">
        <f t="shared" ref="Z426:Z489" ca="1" si="875">2*IMREAL(K165)*COS(2*PI()*B165*20/Nt_load2)-2*IMAGINARY(K165)*SIN(2*PI()*B165*20/Nt_load2)</f>
        <v>2.2181811633693329E-4</v>
      </c>
      <c r="AA426" s="223">
        <f t="shared" ref="AA426:AA489" ca="1" si="876">2*IMREAL(K165)*COS(2*PI()*B165*21/Nt_load2)-2*IMAGINARY(K165)*SIN(2*PI()*B165*21/Nt_load2)</f>
        <v>1.2768190443444732E-4</v>
      </c>
      <c r="AB426" s="223">
        <f t="shared" ref="AB426:AB489" ca="1" si="877">2*IMREAL(K165)*COS(2*PI()*B165*22/Nt_load2)-2*IMAGINARY(K165)*SIN(2*PI()*B165*22/Nt_load2)</f>
        <v>-2.2808505792686588E-4</v>
      </c>
      <c r="AC426" s="223">
        <f t="shared" ref="AC426:AC489" ca="1" si="878">2*IMREAL(K165)*COS(2*PI()*B165*23/Nt_load2)-2*IMAGINARY(K165)*SIN(2*PI()*B165*23/Nt_load2)</f>
        <v>-1.1648692937595716E-4</v>
      </c>
      <c r="AD426" s="223">
        <f t="shared" ref="AD426:AD489" ca="1" si="879">2*IMREAL(K165)*COS(2*PI()*B165*24/Nt_load2)-2*IMAGINARY(K165)*SIN(2*PI()*B165*24/Nt_load2)</f>
        <v>2.3380252263436148E-4</v>
      </c>
      <c r="AE426" s="223">
        <f t="shared" ref="AE426:AE489" ca="1" si="880">2*IMREAL(K165)*COS(2*PI()*B165*25/Nt_load2)-2*IMAGINARY(K165)*SIN(2*PI()*B165*25/Nt_load2)</f>
        <v>1.0501132710155202E-4</v>
      </c>
      <c r="AF426" s="223">
        <f t="shared" ref="AF426:AF489" ca="1" si="881">2*IMREAL(K165)*COS(2*PI()*B165*26/Nt_load2)-2*IMAGINARY(K165)*SIN(2*PI()*B165*26/Nt_load2)</f>
        <v>-2.3895673658614854E-4</v>
      </c>
      <c r="AG426" s="223">
        <f t="shared" ref="AG426:AG489" ca="1" si="882">2*IMREAL(K165)*COS(2*PI()*B165*27/Nt_load2)-2*IMAGINARY(K165)*SIN(2*PI()*B165*27/Nt_load2)</f>
        <v>-9.3282743342251609E-5</v>
      </c>
      <c r="AH426" s="223">
        <f t="shared" ref="AH426:AH489" ca="1" si="883">2*IMREAL(K165)*COS(2*PI()*B165*28/Nt_load2)-2*IMAGINARY(K165)*SIN(2*PI()*B165*28/Nt_load2)</f>
        <v>2.4353528282936078E-4</v>
      </c>
      <c r="AI426" s="223">
        <f t="shared" ref="AI426:AI489" ca="1" si="884">2*IMREAL(K165)*COS(2*PI()*B165*29/Nt_load2)-2*IMAGINARY(K165)*SIN(2*PI()*B165*29/Nt_load2)</f>
        <v>8.132943328363638E-5</v>
      </c>
      <c r="AJ426" s="223">
        <f t="shared" ref="AJ426:AJ489" ca="1" si="885">2*IMREAL(K165)*COS(2*PI()*B165*30/Nt_load2)-2*IMAGINARY(K165)*SIN(2*PI()*B165*30/Nt_load2)</f>
        <v>-2.4752713124506629E-4</v>
      </c>
      <c r="AK426" s="223">
        <f t="shared" ref="AK426:AK489" ca="1" si="886">2*IMREAL(K165)*COS(2*PI()*B165*31/Nt_load2)-2*IMAGINARY(K165)*SIN(2*PI()*B165*31/Nt_load2)</f>
        <v>-6.918019349662386E-5</v>
      </c>
      <c r="AL426" s="223">
        <f t="shared" ref="AL426:AL489" ca="1" si="887">2*IMREAL(K165)*COS(2*PI()*B165*32/Nt_load2)-2*IMAGINARY(K165)*SIN(2*PI()*B165*32/Nt_load2)</f>
        <v>2.5092266512078635E-4</v>
      </c>
      <c r="AM426" s="223">
        <f t="shared" ref="AM426:AM489" ca="1" si="888">2*IMREAL(K165)*COS(2*PI()*B165*33/Nt_load2)-2*IMAGINARY(K165)*SIN(2*PI()*B165*33/Nt_load2)</f>
        <v>5.6864292564010456E-5</v>
      </c>
      <c r="AN426" s="223">
        <f t="shared" ref="AN426:AN489" ca="1" si="889">2*IMREAL(K165)*COS(2*PI()*B165*34/Nt_load2)-2*IMAGINARY(K165)*SIN(2*PI()*B165*34/Nt_load2)</f>
        <v>-2.537137043180006E-4</v>
      </c>
      <c r="AO426" s="223">
        <f t="shared" ref="AO426:AO489" ca="1" si="890">2*IMREAL(K165)*COS(2*PI()*B165*35/Nt_load2)-2*IMAGINARY(K165)*SIN(2*PI()*B165*35/Nt_load2)</f>
        <v>-4.4411400569884776E-5</v>
      </c>
      <c r="AP426" s="223">
        <f t="shared" ref="AP426:AP489" ca="1" si="891">2*IMREAL(K165)*COS(2*PI()*B165*36/Nt_load2)-2*IMAGINARY(K165)*SIN(2*PI()*B165*36/Nt_load2)</f>
        <v>2.5589352497881691E-4</v>
      </c>
      <c r="AQ426" s="223">
        <f t="shared" ref="AQ426:AQ489" ca="1" si="892">2*IMREAL(K165)*COS(2*PI()*B165*37/Nt_load2)-2*IMAGINARY(K165)*SIN(2*PI()*B165*37/Nt_load2)</f>
        <v>3.1851517621806979E-5</v>
      </c>
      <c r="AR426" s="223">
        <f t="shared" ref="AR426:AR489" ca="1" si="893">2*IMREAL(K165)*COS(2*PI()*B165*38/Nt_load2)-2*IMAGINARY(K165)*SIN(2*PI()*B165*38/Nt_load2)</f>
        <v>-2.5745687572433342E-4</v>
      </c>
      <c r="AS426" s="223">
        <f t="shared" ref="AS426:AS489" ca="1" si="894">2*IMREAL(K165)*COS(2*PI()*B165*39/Nt_load2)-2*IMAGINARY(K165)*SIN(2*PI()*B165*39/Nt_load2)</f>
        <v>-1.9214901577914819E-5</v>
      </c>
      <c r="AT426" s="223">
        <f t="shared" ref="AT426:AT489" ca="1" si="895">2*IMREAL(K165)*COS(2*PI()*B165*40/Nt_load2)-2*IMAGINARY(K165)*SIN(2*PI()*B165*40/Nt_load2)</f>
        <v>2.5839999030567121E-4</v>
      </c>
      <c r="AU426" s="223">
        <f t="shared" ref="AU426:AU489" ca="1" si="896">2*IMREAL(K165)*COS(2*PI()*B165*41/Nt_load2)-2*IMAGINARY(K165)*SIN(2*PI()*B165*41/Nt_load2)</f>
        <v>6.5319951530948262E-6</v>
      </c>
      <c r="AV426" s="223">
        <f t="shared" ref="AV426:AV489" ca="1" si="897">2*IMREAL(K165)*COS(2*PI()*B165*42/Nt_load2)-2*IMAGINARY(K165)*SIN(2*PI()*B165*42/Nt_load2)</f>
        <v>-2.5872059667719657E-4</v>
      </c>
      <c r="AW426" s="223">
        <f t="shared" ref="AW426:AW489" ca="1" si="898">2*IMREAL(K165)*COS(2*PI()*B165*43/Nt_load2)-2*IMAGINARY(K165)*SIN(2*PI()*B165*43/Nt_load2)</f>
        <v>6.1666474201823196E-6</v>
      </c>
      <c r="AX426" s="223">
        <f t="shared" ref="AX426:AX489" ca="1" si="899">2*IMREAL(K165)*COS(2*PI()*B165*44/Nt_load2)-2*IMAGINARY(K165)*SIN(2*PI()*B165*44/Nt_load2)</f>
        <v>2.5841792247007877E-4</v>
      </c>
      <c r="AY426" s="223">
        <f t="shared" ref="AY426:AY489" ca="1" si="900">2*IMREAL(K165)*COS(2*PI()*B165*45/Nt_load2)-2*IMAGINARY(K165)*SIN(2*PI()*B165*45/Nt_load2)</f>
        <v>-1.8850433999689726E-5</v>
      </c>
      <c r="AZ426" s="223">
        <f t="shared" ref="AZ426:AZ489" ca="1" si="901">2*IMREAL(K165)*COS(2*PI()*B165*46/Nt_load2)-2*IMAGINARY(K165)*SIN(2*PI()*B165*46/Nt_load2)</f>
        <v>-2.5749269685299361E-4</v>
      </c>
      <c r="BA426" s="223">
        <f t="shared" ref="BA426:BA489" ca="1" si="902">2*IMREAL(K165)*COS(2*PI()*B165*47/Nt_load2)-2*IMAGINARY(K165)*SIN(2*PI()*B165*47/Nt_load2)</f>
        <v>3.1488808232592528E-5</v>
      </c>
      <c r="BB426" s="223">
        <f t="shared" ref="BB426:BB489" ca="1" si="903">2*IMREAL(K165)*COS(2*PI()*B165*48/Nt_load2)-2*IMAGINARY(K165)*SIN(2*PI()*B165*48/Nt_load2)</f>
        <v>2.559471487754933E-4</v>
      </c>
      <c r="BC426" s="223">
        <f t="shared" ref="BC426:BC489" ca="1" si="904">2*IMREAL(K165)*COS(2*PI()*B165*49/Nt_load2)-2*IMAGINARY(K165)*SIN(2*PI()*B165*49/Nt_load2)</f>
        <v>-4.4051323168365551E-5</v>
      </c>
      <c r="BD426" s="223">
        <f t="shared" ref="BD426:BD489" ca="1" si="905">2*IMREAL(K165)*COS(2*PI()*B165*50/Nt_load2)-2*IMAGINARY(K165)*SIN(2*PI()*B165*50/Nt_load2)</f>
        <v>-2.5378500159827059E-4</v>
      </c>
      <c r="BE426" s="223">
        <f t="shared" ref="BE426:BE489" ca="1" si="906">2*IMREAL(K165)*COS(2*PI()*B165*51/Nt_load2)-2*IMAGINARY(K165)*SIN(2*PI()*B165*51/Nt_load2)</f>
        <v>5.650771460818932E-5</v>
      </c>
      <c r="BF426" s="223">
        <f t="shared" ref="BF426:BF489" ca="1" si="907">2*IMREAL(K165)*COS(2*PI()*B165*52/Nt_load2)-2*IMAGINARY(K165)*SIN(2*PI()*B165*52/Nt_load2)</f>
        <v>2.5101146412325598E-4</v>
      </c>
      <c r="BG426" s="223">
        <f t="shared" ref="BG426:BG489" ca="1" si="908">2*IMREAL(K165)*COS(2*PI()*B165*53/Nt_load2)-2*IMAGINARY(K165)*SIN(2*PI()*B165*53/Nt_load2)</f>
        <v>-6.8827974014027158E-5</v>
      </c>
      <c r="BH426" s="223">
        <f t="shared" ref="BH426:BH489" ca="1" si="909">2*IMREAL(K165)*COS(2*PI()*B165*54/Nt_load2)-2*IMAGINARY(K165)*SIN(2*PI()*B165*54/Nt_load2)</f>
        <v>-2.4763321804516177E-4</v>
      </c>
      <c r="BI426" s="223">
        <f t="shared" ref="BI426:BI489" ca="1" si="910">2*IMREAL(K165)*COS(2*PI()*B165*55/Nt_load2)-2*IMAGINARY(K165)*SIN(2*PI()*B165*55/Nt_load2)</f>
        <v>8.0982420801846742E-5</v>
      </c>
      <c r="BJ426" s="223">
        <f t="shared" ref="BJ426:BJ489" ca="1" si="911">2*IMREAL(K165)*COS(2*PI()*B165*56/Nt_load2)-2*IMAGINARY(K165)*SIN(2*PI()*B165*56/Nt_load2)</f>
        <v>2.4365840185468869E-4</v>
      </c>
      <c r="BK426" s="223">
        <f t="shared" ref="BK426:BK489" ca="1" si="912">2*IMREAL(K165)*COS(2*PI()*B165*57/Nt_load2)-2*IMAGINARY(K165)*SIN(2*PI()*B165*57/Nt_load2)</f>
        <v>-9.2941773844735799E-5</v>
      </c>
      <c r="BL426" s="223">
        <f t="shared" ref="BL426:BL489" ca="1" si="913">2*IMREAL(K165)*COS(2*PI()*B165*58/Nt_load2)-2*IMAGINARY(K165)*SIN(2*PI()*B165*58/Nt_load2)</f>
        <v>-2.3909659123219097E-4</v>
      </c>
      <c r="BM426" s="223">
        <f t="shared" ref="BM426:BM489" ca="1" si="914">2*IMREAL(K165)*COS(2*PI()*B165*59/Nt_load2)-2*IMAGINARY(K165)*SIN(2*PI()*B165*59/Nt_load2)</f>
        <v>1.0467722201369158E-4</v>
      </c>
      <c r="BN426" s="223">
        <f t="shared" ref="BN426:BN489" ca="1" si="915">2*IMREAL(K165)*COS(2*PI()*B165*60/Nt_load2)-2*IMAGINARY(K165)*SIN(2*PI()*B165*60/Nt_load2)</f>
        <v>2.3395877597902831E-4</v>
      </c>
      <c r="BO426" s="223">
        <f t="shared" ref="BO426:BO489" ca="1" si="916">2*IMREAL(K165)*COS(2*PI()*B165*61/Nt_load2)-2*IMAGINARY(K165)*SIN(2*PI()*B165*61/Nt_load2)</f>
        <v>-1.1616049358617459E-4</v>
      </c>
      <c r="BP426" s="223">
        <f t="shared" ref="BP426:BP489" ca="1" si="917">2*IMREAL(K165)*COS(2*PI()*B165*62/Nt_load2)-2*IMAGINARY(K165)*SIN(2*PI()*B165*62/Nt_load2)</f>
        <v>-2.2825733354216204E-4</v>
      </c>
      <c r="BQ426" s="223">
        <f t="shared" ref="BQ426:BQ489" ca="1" si="918">2*IMREAL(K165)*COS(2*PI()*B165*63/Nt_load2)-2*IMAGINARY(K165)*SIN(2*PI()*B165*63/Nt_load2)</f>
        <v>1.2736392435515423E-4</v>
      </c>
      <c r="BR426" s="223">
        <f t="shared" ref="BR426:BR489" ca="1" si="919">2*IMREAL(K165)*COS(2*PI()*B165*64/Nt_load2)-2*IMAGINARY(K165)*SIN(2*PI()*B165*64/Nt_load2)</f>
        <v>2.2200599919581325E-4</v>
      </c>
      <c r="BS426" s="223">
        <f t="shared" ref="BS426:BS489" ca="1" si="920">2*IMREAL(K165)*COS(2*PI()*B165*65/Nt_load2)-2*IMAGINARY(K165)*SIN(2*PI()*B165*65/Nt_load2)</f>
        <v>-1.3826052427459685E-4</v>
      </c>
      <c r="BT426" s="223">
        <f t="shared" ref="BT426:BT489" ca="1" si="921">2*IMREAL(K165)*COS(2*PI()*B165*66/Nt_load2)-2*IMAGINARY(K165)*SIN(2*PI()*B165*66/Nt_load2)</f>
        <v>-2.1521983295197291E-4</v>
      </c>
      <c r="BU426" s="223">
        <f t="shared" ref="BU426:BU489" ca="1" si="922">2*IMREAL(K165)*COS(2*PI()*B165*67/Nt_load2)-2*IMAGINARY(K165)*SIN(2*PI()*B165*67/Nt_load2)</f>
        <v>1.488240424808734E-4</v>
      </c>
      <c r="BV426" s="223">
        <f t="shared" ref="BV426:BV489" ca="1" si="923">2*IMREAL(K165)*COS(2*PI()*B165*68/Nt_load2)-2*IMAGINARY(K165)*SIN(2*PI()*B165*68/Nt_load2)</f>
        <v>2.0791518327951828E-4</v>
      </c>
      <c r="BW426" s="223">
        <f t="shared" ref="BW426:BW489" ca="1" si="924">2*IMREAL(K165)*COS(2*PI()*B165*69/Nt_load2)-2*IMAGINARY(K165)*SIN(2*PI()*B165*69/Nt_load2)</f>
        <v>-1.5902903053336391E-4</v>
      </c>
      <c r="BX426" s="223">
        <f t="shared" ref="BX426:BX489" ca="1" si="925">2*IMREAL(K165)*COS(2*PI()*B165*70/Nt_load2)-2*IMAGINARY(K165)*SIN(2*PI()*B165*70/Nt_load2)</f>
        <v>-2.0010964771932622E-4</v>
      </c>
      <c r="BY426" s="223">
        <f t="shared" ref="BY426:BY489" ca="1" si="926">2*IMREAL(K165)*COS(2*PI()*B165*71/Nt_load2)-2*IMAGINARY(K165)*SIN(2*PI()*B165*71/Nt_load2)</f>
        <v>1.688509037220017E-4</v>
      </c>
      <c r="BZ426" s="223">
        <f t="shared" ref="BZ426:BZ489" ca="1" si="927">2*IMREAL(K165)*COS(2*PI()*B165*72/Nt_load2)-2*IMAGINARY(K165)*SIN(2*PI()*B165*72/Nt_load2)</f>
        <v>1.9182203049024089E-4</v>
      </c>
      <c r="CA426" s="223">
        <f t="shared" ref="CA426:CA489" ca="1" si="928">2*IMREAL(K165)*COS(2*PI()*B165*73/Nt_load2)-2*IMAGINARY(K165)*SIN(2*PI()*B165*73/Nt_load2)</f>
        <v>-1.7826600029398354E-4</v>
      </c>
      <c r="CB426" s="223">
        <f t="shared" ref="CB426:CB489" ca="1" si="929">2*IMREAL(K165)*COS(2*PI()*B165*74/Nt_load2)-2*IMAGINARY(K165)*SIN(2*PI()*B165*74/Nt_load2)</f>
        <v>-1.8307229718808149E-4</v>
      </c>
      <c r="CC426" s="223">
        <f t="shared" ref="CC426:CC489" ca="1" si="930">2*IMREAL(K165)*COS(2*PI()*B165*75/Nt_load2)-2*IMAGINARY(K165)*SIN(2*PI()*B165*75/Nt_load2)</f>
        <v>1.8725163845699695E-4</v>
      </c>
      <c r="CD426" s="223">
        <f t="shared" ref="CD426:CD489" ca="1" si="931">2*IMREAL(K165)*COS(2*PI()*B165*76/Nt_load2)-2*IMAGINARY(K165)*SIN(2*PI()*B165*76/Nt_load2)</f>
        <v>1.7388152668675673E-4</v>
      </c>
      <c r="CE426" s="223">
        <f t="shared" ref="CE426:CE489" ca="1" si="932">2*IMREAL(K165)*COS(2*PI()*B165*77/Nt_load2)-2*IMAGINARY(K165)*SIN(2*PI()*B165*77/Nt_load2)</f>
        <v>-1.9578617102166107E-4</v>
      </c>
      <c r="CF426" s="223">
        <f t="shared" ref="CF426:CF489" ca="1" si="933">2*IMREAL(K165)*COS(2*PI()*B165*78/Nt_load2)-2*IMAGINARY(K165)*SIN(2*PI()*B165*78/Nt_load2)</f>
        <v>-1.6427186035741781E-4</v>
      </c>
      <c r="CG426" s="223">
        <f t="shared" ref="CG426:CG489" ca="1" si="934">2*IMREAL(K165)*COS(2*PI()*B165*79/Nt_load2)-2*IMAGINARY(K165)*SIN(2*PI()*B165*79/Nt_load2)</f>
        <v>2.0384903755149323E-4</v>
      </c>
      <c r="CH426" s="223">
        <f t="shared" ref="CH426:CH489" ca="1" si="935">2*IMREAL(K165)*COS(2*PI()*B165*80/Nt_load2)-2*IMAGINARY(K165)*SIN(2*PI()*B165*80/Nt_load2)</f>
        <v>1.5426644872796512E-4</v>
      </c>
      <c r="CI426" s="223">
        <f t="shared" ref="CI426:CI489" ca="1" si="936">2*IMREAL(K165)*COS(2*PI()*B165*81/Nt_load2)-2*IMAGINARY(K165)*SIN(2*PI()*B165*81/Nt_load2)</f>
        <v>-2.1142081389479461E-4</v>
      </c>
      <c r="CJ426" s="223">
        <f t="shared" ref="CJ426:CJ489" ca="1" si="937">2*IMREAL(K165)*COS(2*PI()*B165*82/Nt_load2)-2*IMAGINARY(K165)*SIN(2*PI()*B165*82/Nt_load2)</f>
        <v>-1.4388939571137872E-4</v>
      </c>
      <c r="CK426" s="223">
        <f t="shared" ref="CK426:CK489" ca="1" si="938">2*IMREAL(K165)*COS(2*PI()*B165*83/Nt_load2)-2*IMAGINARY(K165)*SIN(2*PI()*B165*83/Nt_load2)</f>
        <v>2.1848325897914737E-4</v>
      </c>
      <c r="CL426" s="223">
        <f t="shared" ref="CL426:CL489" ca="1" si="939">2*IMREAL(K165)*COS(2*PI()*B165*84/Nt_load2)-2*IMAGINARY(K165)*SIN(2*PI()*B165*84/Nt_load2)</f>
        <v>1.3316570053730409E-4</v>
      </c>
      <c r="CM426" s="223">
        <f t="shared" ref="CM426:CM489" ca="1" si="940">2*IMREAL(K165)*COS(2*PI()*B165*85/Nt_load2)-2*IMAGINARY(K165)*SIN(2*PI()*B165*85/Nt_load2)</f>
        <v>-2.2501935875574613E-4</v>
      </c>
      <c r="CN426" s="223">
        <f t="shared" ref="CN426:CN489" ca="1" si="941">2*IMREAL(K165)*COS(2*PI()*B165*86/Nt_load2)-2*IMAGINARY(K165)*SIN(2*PI()*B165*86/Nt_load2)</f>
        <v>-1.2212119752669738E-4</v>
      </c>
      <c r="CO426" s="223">
        <f t="shared" ref="CO426:CO489" ca="1" si="942">2*IMREAL(K165)*COS(2*PI()*B165*87/Nt_load2)-2*IMAGINARY(K165)*SIN(2*PI()*B165*87/Nt_load2)</f>
        <v>2.310133671877377E-4</v>
      </c>
      <c r="CP426" s="223">
        <f t="shared" ref="CP426:CP489" ca="1" si="943">2*IMREAL(K165)*COS(2*PI()*B165*88/Nt_load2)-2*IMAGINARY(K165)*SIN(2*PI()*B165*88/Nt_load2)</f>
        <v>1.1078249385469532E-4</v>
      </c>
      <c r="CQ426" s="223">
        <f t="shared" ref="CQ426:CQ489" ca="1" si="944">2*IMREAL(K165)*COS(2*PI()*B165*89/Nt_load2)-2*IMAGINARY(K165)*SIN(2*PI()*B165*89/Nt_load2)</f>
        <v>-2.3645084418378933E-4</v>
      </c>
      <c r="CR426" s="223">
        <f t="shared" ref="CR426:CR489" ca="1" si="945">2*IMREAL(K165)*COS(2*PI()*B165*90/Nt_load2)-2*IMAGINARY(K165)*SIN(2*PI()*B165*90/Nt_load2)</f>
        <v>-9.917690545159692E-5</v>
      </c>
      <c r="CS426" s="223">
        <f t="shared" ref="CS426:CS489" ca="1" si="946">2*IMREAL(K165)*COS(2*PI()*B165*91/Nt_load2)-2*IMAGINARY(K165)*SIN(2*PI()*B165*91/Nt_load2)</f>
        <v>2.4131869038555441E-4</v>
      </c>
      <c r="CT426" s="223">
        <f t="shared" ref="CT426:CT489" ca="1" si="947">2*IMREAL(K165)*COS(2*PI()*B165*92/Nt_load2)-2*IMAGINARY(K165)*SIN(2*PI()*B165*92/Nt_load2)</f>
        <v>8.7332391196387807E-5</v>
      </c>
      <c r="CU426" s="223">
        <f t="shared" ref="CU426:CU489" ca="1" si="948">2*IMREAL(K165)*COS(2*PI()*B165*93/Nt_load2)-2*IMAGINARY(K165)*SIN(2*PI()*B165*93/Nt_load2)</f>
        <v>-2.4560517872515992E-4</v>
      </c>
      <c r="CV426" s="223">
        <f t="shared" ref="CV426:CV489" ca="1" si="949">2*IMREAL(K165)*COS(2*PI()*B165*94/Nt_load2)-2*IMAGINARY(K165)*SIN(2*PI()*B165*94/Nt_load2)</f>
        <v>-7.5277485561379384E-5</v>
      </c>
      <c r="CW426" s="223">
        <f t="shared" ref="CW426:CW489" ca="1" si="950">2*IMREAL(K165)*COS(2*PI()*B165*95/Nt_load2)-2*IMAGINARY(K165)*SIN(2*PI()*B165*95/Nt_load2)</f>
        <v>2.4929998267674377E-4</v>
      </c>
      <c r="CX426" s="223">
        <f t="shared" ref="CX426:CX489" ca="1" si="951">2*IMREAL(K165)*COS(2*PI()*B165*96/Nt_load2)-2*IMAGINARY(K165)*SIN(2*PI()*B165*96/Nt_load2)</f>
        <v>6.3041229870124666E-5</v>
      </c>
      <c r="CY426" s="223">
        <f t="shared" ref="CY426:CY489" ca="1" si="952">2*IMREAL(K165)*COS(2*PI()*B165*97/Nt_load2)-2*IMAGINARY(K165)*SIN(2*PI()*B165*97/Nt_load2)</f>
        <v>-2.5239420113396156E-4</v>
      </c>
      <c r="CZ426" s="223">
        <f t="shared" ref="CZ426:CZ489" ca="1" si="953">2*IMREAL(K165)*COS(2*PI()*B165*98/Nt_load2)-2*IMAGINARY(K165)*SIN(2*PI()*B165*98/Nt_load2)</f>
        <v>-5.0653102334353249E-5</v>
      </c>
      <c r="DA426" s="223">
        <f t="shared" ref="DA426:DA489" ca="1" si="954">2*IMREAL(K165)*COS(2*PI()*B165*99/Nt_load2)-2*IMAGINARY(K165)*SIN(2*PI()*B165*99/Nt_load2)</f>
        <v>2.5488037985352475E-4</v>
      </c>
      <c r="DB426" s="223">
        <f t="shared" ref="DB426:DB489" ca="1" si="955">2*IMREAL(K165)*COS(2*PI()*B165*100/Nt_load2)-2*IMAGINARY(K165)*SIN(2*PI()*B165*100/Nt_load2)</f>
        <v>3.8142947038370646E-5</v>
      </c>
      <c r="DC426" s="223">
        <f t="shared" ref="DC426:DC489" ca="1" si="956">2*IMREAL(K165)*COS(2*PI()*B165*101/Nt_load2)-2*IMAGINARY(K165)*SIN(2*PI()*B165*101/Nt_load2)</f>
        <v>-2.5675252941313633E-4</v>
      </c>
      <c r="DD426" s="223">
        <f t="shared" ref="DD426:DD489" ca="1" si="957">2*IMREAL(K165)*COS(2*PI()*B165*102/Nt_load2)-2*IMAGINARY(K165)*SIN(2*PI()*B165*102/Nt_load2)</f>
        <v>-2.5540902042037666E-5</v>
      </c>
      <c r="DE426" s="223">
        <f t="shared" ref="DE426:DE489" ca="1" si="958">2*IMREAL(K165)*COS(2*PI()*B165*103/Nt_load2)-2*IMAGINARY(K165)*SIN(2*PI()*B165*103/Nt_load2)</f>
        <v>2.5800613964052632E-4</v>
      </c>
      <c r="DF426" s="223">
        <f t="shared" ref="DF426:DF489" ca="1" si="959">2*IMREAL(K165)*COS(2*PI()*B165*104/Nt_load2)-2*IMAGINARY(K165)*SIN(2*PI()*B165*104/Nt_load2)</f>
        <v>1.2877326775573986E-5</v>
      </c>
      <c r="DG426" s="223">
        <f t="shared" ref="DG426:DG489" ca="1" si="960">2*IMREAL(K165)*COS(2*PI()*B165*105/Nt_load2)-2*IMAGINARY(K165)*SIN(2*PI()*B165*105/Nt_load2)</f>
        <v>-2.5863819047885356E-4</v>
      </c>
      <c r="DH426" s="223">
        <f t="shared" ref="DH426:DH489" ca="1" si="961">2*IMREAL(K165)*COS(2*PI()*B165*106/Nt_load2)-2*IMAGINARY(K165)*SIN(2*PI()*B165*106/Nt_load2)</f>
        <v>-1.8272890098730349E-7</v>
      </c>
      <c r="DI426" s="223">
        <f t="shared" ref="DI426:DI489" ca="1" si="962">2*IMREAL(K165)*COS(2*PI()*B165*107/Nt_load2)-2*IMAGINARY(K165)*SIN(2*PI()*B165*107/Nt_load2)</f>
        <v>2.5864715926228736E-4</v>
      </c>
      <c r="DJ426" s="223">
        <f t="shared" ref="DJ426:DJ489" ca="1" si="963">2*IMREAL(K165)*COS(2*PI()*B165*108/Nt_load2)-2*IMAGINARY(K165)*SIN(2*PI()*B165*108/Nt_load2)</f>
        <v>-1.2512309183527012E-5</v>
      </c>
      <c r="DK426" s="223">
        <f t="shared" ref="DK426:DK489" ca="1" si="964">2*IMREAL(K165)*COS(2*PI()*B165*109/Nt_load2)-2*IMAGINARY(K165)*SIN(2*PI()*B165*109/Nt_load2)</f>
        <v>-2.5803302438424269E-4</v>
      </c>
      <c r="DL426" s="223">
        <f t="shared" ref="DL426:DL489" ca="1" si="965">2*IMREAL(K165)*COS(2*PI()*B165*110/Nt_load2)-2*IMAGINARY(K165)*SIN(2*PI()*B165*110/Nt_load2)</f>
        <v>2.5177204019269381E-5</v>
      </c>
      <c r="DM426" s="223">
        <f t="shared" ref="DM426:DM489" ca="1" si="966">2*IMREAL(K165)*COS(2*PI()*B165*111/Nt_load2)-2*IMAGINARY(K165)*SIN(2*PI()*B165*111/Nt_load2)</f>
        <v>2.5679726534943287E-4</v>
      </c>
      <c r="DN426" s="223">
        <f t="shared" ref="DN426:DN489" ca="1" si="967">2*IMREAL(K165)*COS(2*PI()*B165*112/Nt_load2)-2*IMAGINARY(K165)*SIN(2*PI()*B165*112/Nt_load2)</f>
        <v>-3.7781444765266699E-5</v>
      </c>
      <c r="DO426" s="223">
        <f t="shared" ref="DO426:DO489" ca="1" si="968">2*IMREAL(K165)*COS(2*PI()*B165*113/Nt_load2)-2*IMAGINARY(K165)*SIN(2*PI()*B165*113/Nt_load2)</f>
        <v>-2.549428592096125E-4</v>
      </c>
      <c r="DP426" s="223">
        <f t="shared" ref="DP426:DP489" ca="1" si="969">2*IMREAL(K165)*COS(2*PI()*B165*114/Nt_load2)-2*IMAGINARY(K165)*SIN(2*PI()*B165*114/Nt_load2)</f>
        <v>5.029466670156802E-5</v>
      </c>
      <c r="DQ426" s="223">
        <f t="shared" ref="DQ426:DQ489" ca="1" si="970">2*IMREAL(K165)*COS(2*PI()*B165*115/Nt_load2)-2*IMAGINARY(K165)*SIN(2*PI()*B165*115/Nt_load2)</f>
        <v>2.5247427339159922E-4</v>
      </c>
      <c r="DR426" s="223">
        <f t="shared" ref="DR426:DR489" ca="1" si="971">2*IMREAL(K165)*COS(2*PI()*B165*116/Nt_load2)-2*IMAGINARY(K165)*SIN(2*PI()*B165*116/Nt_load2)</f>
        <v>-6.2686724380485502E-5</v>
      </c>
      <c r="DS426" s="223">
        <f t="shared" ref="DS426:DS489" ca="1" si="972">2*IMREAL(K165)*COS(2*PI()*B165*117/Nt_load2)-2*IMAGINARY(K165)*SIN(2*PI()*B165*117/Nt_load2)</f>
        <v>-2.4939745493485107E-4</v>
      </c>
      <c r="DT426" s="223">
        <f t="shared" ref="DT426:DT489" ca="1" si="973">2*IMREAL(K165)*COS(2*PI()*B165*118/Nt_load2)-2*IMAGINARY(K165)*SIN(2*PI()*B165*118/Nt_load2)</f>
        <v>7.492776424966187E-5</v>
      </c>
      <c r="DU426" s="223">
        <f t="shared" ref="DU426:DU489" ca="1" si="974">2*IMREAL(K165)*COS(2*PI()*B165*119/Nt_load2)-2*IMAGINARY(K165)*SIN(2*PI()*B165*119/Nt_load2)</f>
        <v>2.457198161645257E-4</v>
      </c>
      <c r="DV426" s="223">
        <f t="shared" ref="DV426:DV489" ca="1" si="975">2*IMREAL(K165)*COS(2*PI()*B165*120/Nt_load2)-2*IMAGINARY(K165)*SIN(2*PI()*B165*120/Nt_load2)</f>
        <v>-8.6988296571863775E-5</v>
      </c>
      <c r="DW426" s="223">
        <f t="shared" ref="DW426:DW489" ca="1" si="976">2*IMREAL(K165)*COS(2*PI()*B165*121/Nt_load2)-2*IMAGINARY(K165)*SIN(2*PI()*B165*121/Nt_load2)</f>
        <v>-2.4145021683454808E-4</v>
      </c>
      <c r="DX426" s="223">
        <f t="shared" ref="DX426:DX489" ca="1" si="977">2*IMREAL(K165)*COS(2*PI()*B165*122/Nt_load2)-2*IMAGINARY(K165)*SIN(2*PI()*B165*122/Nt_load2)</f>
        <v>9.883926646834921E-5</v>
      </c>
      <c r="DY426" s="223">
        <f t="shared" ref="DY426:DY489" ca="1" si="978">2*IMREAL(K165)*COS(2*PI()*B165*123/Nt_load2)-2*IMAGINARY(K165)*SIN(2*PI()*B165*123/Nt_load2)</f>
        <v>2.3659894278367491E-4</v>
      </c>
      <c r="DZ426" s="223">
        <f t="shared" ref="DZ426:DZ489" ca="1" si="979">2*IMREAL(K165)*COS(2*PI()*B165*124/Nt_load2)-2*IMAGINARY(K165)*SIN(2*PI()*B165*124/Nt_load2)</f>
        <v>-1.1045212391462184E-4</v>
      </c>
      <c r="EA426" s="223">
        <f t="shared" ref="EA426:EA489" ca="1" si="980">2*IMREAL(K165)*COS(2*PI()*B165*125/Nt_load2)-2*IMAGINARY(K165)*SIN(2*PI()*B165*125/Nt_load2)</f>
        <v>-2.3117768115601614E-4</v>
      </c>
      <c r="EB426" s="223">
        <f t="shared" ref="EB426:EB489" ca="1" si="981">2*IMREAL(K165)*COS(2*PI()*B165*126/Nt_load2)-2*IMAGINARY(K165)*SIN(2*PI()*B165*126/Nt_load2)</f>
        <v>1.2179889251991396E-4</v>
      </c>
      <c r="EC426" s="223">
        <f t="shared" ref="EC426:EC489" ca="1" si="982">2*IMREAL(K165)*COS(2*PI()*B165*127/Nt_load2)-2*IMAGINARY(K165)*SIN(2*PI()*B165*127/Nt_load2)</f>
        <v>2.2519949224567931E-4</v>
      </c>
      <c r="ED426" s="223">
        <f t="shared" ref="ED426:ED489" ca="1" si="983">2*IMREAL(K165)*COS(2*PI()*B165*128/Nt_load2)-2*IMAGINARY(K165)*SIN(2*PI()*B165*128/Nt_load2)</f>
        <v>-1.3285223692480265E-4</v>
      </c>
      <c r="EE426" s="223">
        <f t="shared" ref="EE426:EE489" ca="1" si="984">2*IMREAL(K165)*COS(2*PI()*B165*129/Nt_load2)-2*IMAGINARY(K165)*SIN(2*PI()*B165*129/Nt_load2)</f>
        <v>-2.1867877803337293E-4</v>
      </c>
      <c r="EF426" s="223">
        <f t="shared" ref="EF426:EF489" ca="1" si="985">2*IMREAL(K165)*COS(2*PI()*B165*130/Nt_load2)-2*IMAGINARY(K165)*SIN(2*PI()*B165*130/Nt_load2)</f>
        <v>1.4358552865445797E-4</v>
      </c>
      <c r="EG426" s="223">
        <f t="shared" ref="EG426:EG489" ca="1" si="986">2*IMREAL(K165)*COS(2*PI()*B165*131/Nt_load2)-2*IMAGINARY(K165)*SIN(2*PI()*B165*131/Nt_load2)</f>
        <v>2.1163124749078917E-4</v>
      </c>
      <c r="EH426" s="223">
        <f t="shared" ref="EH426:EH489" ca="1" si="987">2*IMREAL(K165)*COS(2*PI()*B165*132/Nt_load2)-2*IMAGINARY(K165)*SIN(2*PI()*B165*132/Nt_load2)</f>
        <v>-1.5397291026897781E-4</v>
      </c>
      <c r="EI426" s="223">
        <f t="shared" ref="EI426:EI489" ca="1" si="988">2*IMREAL(K165)*COS(2*PI()*B165*133/Nt_load2)-2*IMAGINARY(K165)*SIN(2*PI()*B165*133/Nt_load2)</f>
        <v>-2.0407387873629218E-4</v>
      </c>
      <c r="EJ426" s="223">
        <f t="shared" ref="EJ426:EJ489" ca="1" si="989">2*IMREAL(K165)*COS(2*PI()*B165*134/Nt_load2)-2*IMAGINARY(K165)*SIN(2*PI()*B165*134/Nt_load2)</f>
        <v>1.6398935765623134E-4</v>
      </c>
      <c r="EK426" s="223">
        <f t="shared" ref="EK426:EK489" ca="1" si="990">2*IMREAL(K165)*COS(2*PI()*B165*135/Nt_load2)-2*IMAGINARY(K165)*SIN(2*PI()*B165*135/Nt_load2)</f>
        <v>1.9602487813315887E-4</v>
      </c>
      <c r="EL426" s="223">
        <f t="shared" ref="EL426:EL489" ca="1" si="991">2*IMREAL(K165)*COS(2*PI()*B165*136/Nt_load2)-2*IMAGINARY(K165)*SIN(2*PI()*B165*136/Nt_load2)</f>
        <v>-1.7361074031711389E-4</v>
      </c>
      <c r="EM426" s="223">
        <f t="shared" ref="EM426:EM489" ca="1" si="992">2*IMREAL(K165)*COS(2*PI()*B165*137/Nt_load2)-2*IMAGINARY(K165)*SIN(2*PI()*B165*137/Nt_load2)</f>
        <v>-1.8750363642885146E-4</v>
      </c>
      <c r="EN426" s="223">
        <f t="shared" ref="EN426:EN489" ca="1" si="993">2*IMREAL(K165)*COS(2*PI()*B165*138/Nt_load2)-2*IMAGINARY(K165)*SIN(2*PI()*B165*138/Nt_load2)</f>
        <v>1.828138794980677E-4</v>
      </c>
      <c r="EO426" s="223">
        <f t="shared" ref="EO426:EO489" ca="1" si="994">2*IMREAL(K165)*COS(2*PI()*B165*139/Nt_load2)-2*IMAGINARY(K165)*SIN(2*PI()*B165*139/Nt_load2)</f>
        <v>1.7853068204100284E-4</v>
      </c>
      <c r="EP426" s="223">
        <f t="shared" ref="EP426:EP489" ca="1" si="995">2*IMREAL(K165)*COS(2*PI()*B165*140/Nt_load2)-2*IMAGINARY(K165)*SIN(2*PI()*B165*140/Nt_load2)</f>
        <v>-1.9157660403070612E-4</v>
      </c>
      <c r="EQ426" s="223">
        <f t="shared" ref="EQ426:EQ489" ca="1" si="996">2*IMREAL(K165)*COS(2*PI()*B165*141/Nt_load2)-2*IMAGINARY(K165)*SIN(2*PI()*B165*141/Nt_load2)</f>
        <v>-1.691276316026817E-4</v>
      </c>
      <c r="ER426" s="223">
        <f t="shared" ref="ER426:ER489" ca="1" si="997">2*IMREAL(K165)*COS(2*PI()*B165*142/Nt_load2)-2*IMAGINARY(K165)*SIN(2*PI()*B165*142/Nt_load2)</f>
        <v>1.9987780374410599E-4</v>
      </c>
      <c r="ES426" s="223">
        <f t="shared" ref="ES426:ES489" ca="1" si="998">2*IMREAL(K165)*COS(2*PI()*B165*143/Nt_load2)-2*IMAGINARY(K165)*SIN(2*PI()*B165*143/Nt_load2)</f>
        <v>1.5931713788599886E-4</v>
      </c>
      <c r="ET426" s="223">
        <f t="shared" ref="ET426:ET489" ca="1" si="999">2*IMREAL(K165)*COS(2*PI()*B165*144/Nt_load2)-2*IMAGINARY(K165)*SIN(2*PI()*B165*144/Nt_load2)</f>
        <v>-2.0769748032106289E-4</v>
      </c>
      <c r="EU426" s="223">
        <f t="shared" ref="EU426:EU489" ca="1" si="1000">2*IMREAL(K165)*COS(2*PI()*B165*145/Nt_load2)-2*IMAGINARY(K165)*SIN(2*PI()*B165*145/Nt_load2)</f>
        <v>-1.491228352296156E-4</v>
      </c>
      <c r="EV426" s="223">
        <f t="shared" ref="EV426:EV489" ca="1" si="1001">2*IMREAL(K165)*COS(2*PI()*B165*146/Nt_load2)-2*IMAGINARY(K165)*SIN(2*PI()*B165*146/Nt_load2)</f>
        <v>2.1501679547577109E-4</v>
      </c>
      <c r="EW426" s="223">
        <f t="shared" ref="EW426:EW489" ca="1" si="1002">2*IMREAL(K165)*COS(2*PI()*B165*147/Nt_load2)-2*IMAGINARY(K165)*SIN(2*PI()*B165*147/Nt_load2)</f>
        <v>1.3856928260154653E-4</v>
      </c>
      <c r="EX426" s="223">
        <f t="shared" ref="EX426:EX489" ca="1" si="1003">2*IMREAL(K165)*COS(2*PI()*B165*148/Nt_load2)-2*IMAGINARY(K165)*SIN(2*PI()*B165*148/Nt_load2)</f>
        <v>-2.2181811633693125E-4</v>
      </c>
      <c r="EY426" s="223">
        <f t="shared" ref="EY426:EY489" ca="1" si="1004">2*IMREAL(K165)*COS(2*PI()*B165*149/Nt_load2)-2*IMAGINARY(K165)*SIN(2*PI()*B165*149/Nt_load2)</f>
        <v>-1.2768190443445472E-4</v>
      </c>
      <c r="EZ426" s="223">
        <f t="shared" ref="EZ426:EZ489" ca="1" si="1005">2*IMREAL(K165)*COS(2*PI()*B165*150/Nt_load2)-2*IMAGINARY(K165)*SIN(2*PI()*B165*150/Nt_load2)</f>
        <v>2.2808505792686361E-4</v>
      </c>
      <c r="FA426" s="223">
        <f t="shared" ref="FA426:FA489" ca="1" si="1006">2*IMREAL(K165)*COS(2*PI()*B165*151/Nt_load2)-2*IMAGINARY(K165)*SIN(2*PI()*B165*151/Nt_load2)</f>
        <v>1.164869293759598E-4</v>
      </c>
      <c r="FB426" s="223">
        <f t="shared" ref="FB426:FB489" ca="1" si="1007">2*IMREAL(K165)*COS(2*PI()*B165*152/Nt_load2)-2*IMAGINARY(K165)*SIN(2*PI()*B165*152/Nt_load2)</f>
        <v>-2.3380252263435866E-4</v>
      </c>
      <c r="FC426" s="223">
        <f t="shared" ref="FC426:FC489" ca="1" si="1008">2*IMREAL(K165)*COS(2*PI()*B165*153/Nt_load2)-2*IMAGINARY(K165)*SIN(2*PI()*B165*153/Nt_load2)</f>
        <v>-1.0501132710155471E-4</v>
      </c>
      <c r="FD426" s="223">
        <f t="shared" ref="FD426:FD489" ca="1" si="1009">2*IMREAL(K165)*COS(2*PI()*B165*154/Nt_load2)-2*IMAGINARY(K165)*SIN(2*PI()*B165*154/Nt_load2)</f>
        <v>2.3895673658614534E-4</v>
      </c>
      <c r="FE426" s="223">
        <f t="shared" ref="FE426:FE489" ca="1" si="1010">2*IMREAL(K165)*COS(2*PI()*B165*155/Nt_load2)-2*IMAGINARY(K165)*SIN(2*PI()*B165*155/Nt_load2)</f>
        <v>9.3282743342256095E-5</v>
      </c>
      <c r="FF426" s="223">
        <f t="shared" ref="FF426:FF489" ca="1" si="1011">2*IMREAL(K165)*COS(2*PI()*B165*156/Nt_load2)-2*IMAGINARY(K165)*SIN(2*PI()*B165*156/Nt_load2)</f>
        <v>-2.4353528282936037E-4</v>
      </c>
      <c r="FG426" s="223">
        <f t="shared" ref="FG426:FG489" ca="1" si="1012">2*IMREAL(K165)*COS(2*PI()*B165*157/Nt_load2)-2*IMAGINARY(K165)*SIN(2*PI()*B165*157/Nt_load2)</f>
        <v>-8.1329433283642709E-5</v>
      </c>
      <c r="FH426" s="223">
        <f t="shared" ref="FH426:FH489" ca="1" si="1013">2*IMREAL(K165)*COS(2*PI()*B165*158/Nt_load2)-2*IMAGINARY(K165)*SIN(2*PI()*B165*158/Nt_load2)</f>
        <v>2.4752713124506542E-4</v>
      </c>
      <c r="FI426" s="223">
        <f t="shared" ref="FI426:FI489" ca="1" si="1014">2*IMREAL(K165)*COS(2*PI()*B165*159/Nt_load2)-2*IMAGINARY(K165)*SIN(2*PI()*B165*159/Nt_load2)</f>
        <v>6.9180193496632059E-5</v>
      </c>
      <c r="FJ426" s="223">
        <f t="shared" ref="FJ426:FJ489" ca="1" si="1015">2*IMREAL(K165)*COS(2*PI()*B165*160/Nt_load2)-2*IMAGINARY(K165)*SIN(2*PI()*B165*160/Nt_load2)</f>
        <v>-2.5092266512078516E-4</v>
      </c>
      <c r="FK426" s="223">
        <f t="shared" ref="FK426:FK489" ca="1" si="1016">2*IMREAL(K165)*COS(2*PI()*B165*161/Nt_load2)-2*IMAGINARY(K165)*SIN(2*PI()*B165*161/Nt_load2)</f>
        <v>-5.686429256401875E-5</v>
      </c>
      <c r="FL426" s="223">
        <f t="shared" ref="FL426:FL489" ca="1" si="1017">2*IMREAL(K165)*COS(2*PI()*B165*162/Nt_load2)-2*IMAGINARY(K165)*SIN(2*PI()*B165*162/Nt_load2)</f>
        <v>2.537137043179993E-4</v>
      </c>
      <c r="FM426" s="223">
        <f t="shared" ref="FM426:FM489" ca="1" si="1018">2*IMREAL(K165)*COS(2*PI()*B165*163/Nt_load2)-2*IMAGINARY(K165)*SIN(2*PI()*B165*163/Nt_load2)</f>
        <v>4.4411400569887704E-5</v>
      </c>
      <c r="FN426" s="223">
        <f t="shared" ref="FN426:FN489" ca="1" si="1019">2*IMREAL(K165)*COS(2*PI()*B165*164/Nt_load2)-2*IMAGINARY(K165)*SIN(2*PI()*B165*164/Nt_load2)</f>
        <v>-2.5589352497881675E-4</v>
      </c>
      <c r="FO426" s="223">
        <f t="shared" ref="FO426:FO489" ca="1" si="1020">2*IMREAL(K165)*COS(2*PI()*B165*165/Nt_load2)-2*IMAGINARY(K165)*SIN(2*PI()*B165*165/Nt_load2)</f>
        <v>-3.1851517621819055E-5</v>
      </c>
      <c r="FP426" s="223">
        <f t="shared" ref="FP426:FP489" ca="1" si="1021">2*IMREAL(K165)*COS(2*PI()*B165*166/Nt_load2)-2*IMAGINARY(K165)*SIN(2*PI()*B165*166/Nt_load2)</f>
        <v>2.5745687572433255E-4</v>
      </c>
      <c r="FQ426" s="223">
        <f t="shared" ref="FQ426:FQ489" ca="1" si="1022">2*IMREAL(K165)*COS(2*PI()*B165*167/Nt_load2)-2*IMAGINARY(K165)*SIN(2*PI()*B165*167/Nt_load2)</f>
        <v>1.9214901577921446E-5</v>
      </c>
      <c r="FR426" s="223">
        <f t="shared" ref="FR426:FR489" ca="1" si="1023">2*IMREAL(K165)*COS(2*PI()*B165*168/Nt_load2)-2*IMAGINARY(K165)*SIN(2*PI()*B165*168/Nt_load2)</f>
        <v>-2.5839999030567105E-4</v>
      </c>
      <c r="FS426" s="223">
        <f t="shared" ref="FS426:FS489" ca="1" si="1024">2*IMREAL(K165)*COS(2*PI()*B165*169/Nt_load2)-2*IMAGINARY(K165)*SIN(2*PI()*B165*169/Nt_load2)</f>
        <v>-6.5319951530959781E-6</v>
      </c>
      <c r="FT426" s="223">
        <f t="shared" ref="FT426:FT489" ca="1" si="1025">2*IMREAL(K165)*COS(2*PI()*B165*170/Nt_load2)-2*IMAGINARY(K165)*SIN(2*PI()*B165*170/Nt_load2)</f>
        <v>2.5872059667719657E-4</v>
      </c>
      <c r="FU426" s="223">
        <f t="shared" ref="FU426:FU489" ca="1" si="1026">2*IMREAL(K165)*COS(2*PI()*B165*171/Nt_load2)-2*IMAGINARY(K165)*SIN(2*PI()*B165*171/Nt_load2)</f>
        <v>-6.1666474201738222E-6</v>
      </c>
      <c r="FV426" s="223">
        <f t="shared" ref="FV426:FV489" ca="1" si="1027">2*IMREAL(K165)*COS(2*PI()*B165*172/Nt_load2)-2*IMAGINARY(K165)*SIN(2*PI()*B165*172/Nt_load2)</f>
        <v>-2.5841792247007899E-4</v>
      </c>
      <c r="FW426" s="223">
        <f t="shared" ref="FW426:FW489" ca="1" si="1028">2*IMREAL(K165)*COS(2*PI()*B165*173/Nt_load2)-2*IMAGINARY(K165)*SIN(2*PI()*B165*173/Nt_load2)</f>
        <v>1.8850433999688602E-5</v>
      </c>
      <c r="FX426" s="223">
        <f t="shared" ref="FX426:FX489" ca="1" si="1029">2*IMREAL(K165)*COS(2*PI()*B165*174/Nt_load2)-2*IMAGINARY(K165)*SIN(2*PI()*B165*174/Nt_load2)</f>
        <v>2.5749269685299372E-4</v>
      </c>
      <c r="FY426" s="223">
        <f t="shared" ref="FY426:FY489" ca="1" si="1030">2*IMREAL(K165)*COS(2*PI()*B165*175/Nt_load2)-2*IMAGINARY(K165)*SIN(2*PI()*B165*175/Nt_load2)</f>
        <v>-3.1488808232580452E-5</v>
      </c>
      <c r="FZ426" s="223">
        <f t="shared" ref="FZ426:FZ489" ca="1" si="1031">2*IMREAL(K165)*COS(2*PI()*B165*176/Nt_load2)-2*IMAGINARY(K165)*SIN(2*PI()*B165*176/Nt_load2)</f>
        <v>-2.559471487754946E-4</v>
      </c>
      <c r="GA426" s="223">
        <f t="shared" ref="GA426:GA489" ca="1" si="1032">2*IMREAL(K165)*COS(2*PI()*B165*177/Nt_load2)-2*IMAGINARY(K165)*SIN(2*PI()*B165*177/Nt_load2)</f>
        <v>4.4051323168360794E-5</v>
      </c>
      <c r="GB426" s="223">
        <f t="shared" ref="GB426:GB489" ca="1" si="1033">2*IMREAL(K165)*COS(2*PI()*B165*178/Nt_load2)-2*IMAGINARY(K165)*SIN(2*PI()*B165*178/Nt_load2)</f>
        <v>2.5378500159827075E-4</v>
      </c>
      <c r="GC426" s="223">
        <f t="shared" ref="GC426:GC489" ca="1" si="1034">2*IMREAL(K165)*COS(2*PI()*B165*179/Nt_load2)-2*IMAGINARY(K165)*SIN(2*PI()*B165*179/Nt_load2)</f>
        <v>-5.6507714608188209E-5</v>
      </c>
      <c r="GD426" s="223">
        <f t="shared" ref="GD426:GD489" ca="1" si="1035">2*IMREAL(K165)*COS(2*PI()*B165*180/Nt_load2)-2*IMAGINARY(K165)*SIN(2*PI()*B165*180/Nt_load2)</f>
        <v>-2.5101146412325891E-4</v>
      </c>
      <c r="GE426" s="223">
        <f t="shared" ref="GE426:GE489" ca="1" si="1036">2*IMREAL(K165)*COS(2*PI()*B165*181/Nt_load2)-2*IMAGINARY(K165)*SIN(2*PI()*B165*181/Nt_load2)</f>
        <v>6.8827974014018972E-5</v>
      </c>
      <c r="GF426" s="223">
        <f t="shared" ref="GF426:GF489" ca="1" si="1037">2*IMREAL(K165)*COS(2*PI()*B165*182/Nt_load2)-2*IMAGINARY(K165)*SIN(2*PI()*B165*182/Nt_load2)</f>
        <v>2.4763321804516312E-4</v>
      </c>
      <c r="GG426" s="223">
        <f t="shared" ref="GG426:GG489" ca="1" si="1038">2*IMREAL(K165)*COS(2*PI()*B165*183/Nt_load2)-2*IMAGINARY(K165)*SIN(2*PI()*B165*183/Nt_load2)</f>
        <v>-8.0982420801845658E-5</v>
      </c>
      <c r="GH426" s="223">
        <f t="shared" ref="GH426:GH489" ca="1" si="1039">2*IMREAL(K165)*COS(2*PI()*B165*184/Nt_load2)-2*IMAGINARY(K165)*SIN(2*PI()*B165*184/Nt_load2)</f>
        <v>-2.4365840185468782E-4</v>
      </c>
      <c r="GI426" s="223">
        <f t="shared" ref="GI426:GI489" ca="1" si="1040">2*IMREAL(K165)*COS(2*PI()*B165*185/Nt_load2)-2*IMAGINARY(K165)*SIN(2*PI()*B165*185/Nt_load2)</f>
        <v>9.2941773844724455E-5</v>
      </c>
      <c r="GJ426" s="223">
        <f t="shared" ref="GJ426:GJ489" ca="1" si="1041">2*IMREAL(K165)*COS(2*PI()*B165*186/Nt_load2)-2*IMAGINARY(K165)*SIN(2*PI()*B165*186/Nt_load2)</f>
        <v>2.3909659123219423E-4</v>
      </c>
      <c r="GK426" s="223">
        <f t="shared" ref="GK426:GK489" ca="1" si="1042">2*IMREAL(K165)*COS(2*PI()*B165*187/Nt_load2)-2*IMAGINARY(K165)*SIN(2*PI()*B165*187/Nt_load2)</f>
        <v>-1.0467722201368715E-4</v>
      </c>
      <c r="GL426" s="223">
        <f t="shared" ref="GL426:GL489" ca="1" si="1043">2*IMREAL(K165)*COS(2*PI()*B165*188/Nt_load2)-2*IMAGINARY(K165)*SIN(2*PI()*B165*188/Nt_load2)</f>
        <v>-2.3395877597902879E-4</v>
      </c>
      <c r="GM426" s="223">
        <f t="shared" ref="GM426:GM489" ca="1" si="1044">2*IMREAL(K165)*COS(2*PI()*B165*189/Nt_load2)-2*IMAGINARY(K165)*SIN(2*PI()*B165*189/Nt_load2)</f>
        <v>1.1616049358617687E-4</v>
      </c>
      <c r="GN426" s="223">
        <f t="shared" ref="GN426:GN489" ca="1" si="1045">2*IMREAL(K165)*COS(2*PI()*B165*190/Nt_load2)-2*IMAGINARY(K165)*SIN(2*PI()*B165*190/Nt_load2)</f>
        <v>2.2825733354216776E-4</v>
      </c>
      <c r="GO426" s="223">
        <f t="shared" ref="GO426:GO489" ca="1" si="1046">2*IMREAL(K165)*COS(2*PI()*B165*191/Nt_load2)-2*IMAGINARY(K165)*SIN(2*PI()*B165*191/Nt_load2)</f>
        <v>-1.2736392435514683E-4</v>
      </c>
      <c r="GP426" s="223">
        <f t="shared" ref="GP426:GP489" ca="1" si="1047">2*IMREAL(K165)*COS(2*PI()*B165*192/Nt_load2)-2*IMAGINARY(K165)*SIN(2*PI()*B165*192/Nt_load2)</f>
        <v>-2.2200599919581571E-4</v>
      </c>
      <c r="GQ426" s="223">
        <f t="shared" ref="GQ426:GQ489" ca="1" si="1048">2*IMREAL(K165)*COS(2*PI()*B165*193/Nt_load2)-2*IMAGINARY(K165)*SIN(2*PI()*B165*193/Nt_load2)</f>
        <v>1.382605242745959E-4</v>
      </c>
      <c r="GR426" s="223">
        <f t="shared" ref="GR426:GR489" ca="1" si="1049">2*IMREAL(K165)*COS(2*PI()*B165*194/Nt_load2)-2*IMAGINARY(K165)*SIN(2*PI()*B165*194/Nt_load2)</f>
        <v>2.152198329519715E-4</v>
      </c>
      <c r="GS426" s="223">
        <f t="shared" ref="GS426:GS489" ca="1" si="1050">2*IMREAL(K165)*COS(2*PI()*B165*195/Nt_load2)-2*IMAGINARY(K165)*SIN(2*PI()*B165*195/Nt_load2)</f>
        <v>-1.4882404248086343E-4</v>
      </c>
      <c r="GT426" s="223">
        <f t="shared" ref="GT426:GT489" ca="1" si="1051">2*IMREAL(K165)*COS(2*PI()*B165*196/Nt_load2)-2*IMAGINARY(K165)*SIN(2*PI()*B165*196/Nt_load2)</f>
        <v>-2.0791518327952332E-4</v>
      </c>
      <c r="GU426" s="223">
        <f t="shared" ref="GU426:GU489" ca="1" si="1052">2*IMREAL(K165)*COS(2*PI()*B165*197/Nt_load2)-2*IMAGINARY(K165)*SIN(2*PI()*B165*197/Nt_load2)</f>
        <v>1.5902903053336014E-4</v>
      </c>
      <c r="GV426" s="223">
        <f t="shared" ref="GV426:GV489" ca="1" si="1053">2*IMREAL(K165)*COS(2*PI()*B165*198/Nt_load2)-2*IMAGINARY(K165)*SIN(2*PI()*B165*198/Nt_load2)</f>
        <v>2.0010964771932692E-4</v>
      </c>
      <c r="GW426" s="223">
        <f t="shared" ref="GW426:GW489" ca="1" si="1054">2*IMREAL(K165)*COS(2*PI()*B165*199/Nt_load2)-2*IMAGINARY(K165)*SIN(2*PI()*B165*199/Nt_load2)</f>
        <v>-1.6885090372200366E-4</v>
      </c>
      <c r="GX426" s="223">
        <f t="shared" ref="GX426:GX489" ca="1" si="1055">2*IMREAL(K165)*COS(2*PI()*B165*200/Nt_load2)-2*IMAGINARY(K165)*SIN(2*PI()*B165*200/Nt_load2)</f>
        <v>-1.9182203049024905E-4</v>
      </c>
      <c r="GY426" s="223">
        <f t="shared" ref="GY426:GY489" ca="1" si="1056">2*IMREAL(K165)*COS(2*PI()*B165*201/Nt_load2)-2*IMAGINARY(K165)*SIN(2*PI()*B165*201/Nt_load2)</f>
        <v>1.7826600029397738E-4</v>
      </c>
      <c r="GZ426" s="223">
        <f t="shared" ref="GZ426:GZ489" ca="1" si="1057">2*IMREAL(K165)*COS(2*PI()*B165*202/Nt_load2)-2*IMAGINARY(K165)*SIN(2*PI()*B165*202/Nt_load2)</f>
        <v>1.830722971880849E-4</v>
      </c>
      <c r="HA426" s="223">
        <f t="shared" ref="HA426:HA489" ca="1" si="1058">2*IMREAL(K165)*COS(2*PI()*B165*203/Nt_load2)-2*IMAGINARY(K165)*SIN(2*PI()*B165*203/Nt_load2)</f>
        <v>-1.8725163845699616E-4</v>
      </c>
      <c r="HB426" s="223">
        <f t="shared" ref="HB426:HB489" ca="1" si="1059">2*IMREAL(K165)*COS(2*PI()*B165*204/Nt_load2)-2*IMAGINARY(K165)*SIN(2*PI()*B165*204/Nt_load2)</f>
        <v>-1.7388152668675484E-4</v>
      </c>
      <c r="HC426" s="223">
        <f t="shared" ref="HC426:HC489" ca="1" si="1060">2*IMREAL(K165)*COS(2*PI()*B165*205/Nt_load2)-2*IMAGINARY(K165)*SIN(2*PI()*B165*205/Nt_load2)</f>
        <v>1.9578617102165554E-4</v>
      </c>
      <c r="HD426" s="223">
        <f t="shared" ref="HD426:HD489" ca="1" si="1061">2*IMREAL(K165)*COS(2*PI()*B165*206/Nt_load2)-2*IMAGINARY(K165)*SIN(2*PI()*B165*206/Nt_load2)</f>
        <v>1.642718603574244E-4</v>
      </c>
      <c r="HE426" s="223">
        <f t="shared" ref="HE426:HE489" ca="1" si="1062">2*IMREAL(K165)*COS(2*PI()*B165*207/Nt_load2)-2*IMAGINARY(K165)*SIN(2*PI()*B165*207/Nt_load2)</f>
        <v>-2.0384903755149027E-4</v>
      </c>
      <c r="HF426" s="223">
        <f t="shared" ref="HF426:HF489" ca="1" si="1063">2*IMREAL(K165)*COS(2*PI()*B165*208/Nt_load2)-2*IMAGINARY(K165)*SIN(2*PI()*B165*208/Nt_load2)</f>
        <v>-1.5426644872796602E-4</v>
      </c>
      <c r="HG426" s="223">
        <f t="shared" ref="HG426:HG489" ca="1" si="1064">2*IMREAL(K165)*COS(2*PI()*B165*209/Nt_load2)-2*IMAGINARY(K165)*SIN(2*PI()*B165*209/Nt_load2)</f>
        <v>2.114208138947961E-4</v>
      </c>
      <c r="HH426" s="223">
        <f t="shared" ref="HH426:HH489" ca="1" si="1065">2*IMREAL(K165)*COS(2*PI()*B165*210/Nt_load2)-2*IMAGINARY(K165)*SIN(2*PI()*B165*210/Nt_load2)</f>
        <v>1.4388939571138886E-4</v>
      </c>
      <c r="HI426" s="223">
        <f t="shared" ref="HI426:HI489" ca="1" si="1066">2*IMREAL(K165)*COS(2*PI()*B165*211/Nt_load2)-2*IMAGINARY(K165)*SIN(2*PI()*B165*211/Nt_load2)</f>
        <v>-2.184832589791448E-4</v>
      </c>
      <c r="HJ426" s="223">
        <f t="shared" ref="HJ426:HJ489" ca="1" si="1067">2*IMREAL(K165)*COS(2*PI()*B165*212/Nt_load2)-2*IMAGINARY(K165)*SIN(2*PI()*B165*212/Nt_load2)</f>
        <v>-1.3316570053730823E-4</v>
      </c>
      <c r="HK426" s="223">
        <f t="shared" ref="HK426:HK489" ca="1" si="1068">2*IMREAL(K165)*COS(2*PI()*B165*213/Nt_load2)-2*IMAGINARY(K165)*SIN(2*PI()*B165*213/Nt_load2)</f>
        <v>2.2501935875574738E-4</v>
      </c>
      <c r="HL426" s="223">
        <f t="shared" ref="HL426:HL489" ca="1" si="1069">2*IMREAL(K165)*COS(2*PI()*B165*214/Nt_load2)-2*IMAGINARY(K165)*SIN(2*PI()*B165*214/Nt_load2)</f>
        <v>1.2212119752669513E-4</v>
      </c>
      <c r="HM426" s="223">
        <f t="shared" ref="HM426:HM489" ca="1" si="1070">2*IMREAL(K165)*COS(2*PI()*B165*215/Nt_load2)-2*IMAGINARY(K165)*SIN(2*PI()*B165*215/Nt_load2)</f>
        <v>-2.3101336718773222E-4</v>
      </c>
      <c r="HN426" s="223">
        <f t="shared" ref="HN426:HN489" ca="1" si="1071">2*IMREAL(K165)*COS(2*PI()*B165*216/Nt_load2)-2*IMAGINARY(K165)*SIN(2*PI()*B165*216/Nt_load2)</f>
        <v>-1.1078249385469969E-4</v>
      </c>
      <c r="HO426" s="223">
        <f t="shared" ref="HO426:HO489" ca="1" si="1072">2*IMREAL(K165)*COS(2*PI()*B165*217/Nt_load2)-2*IMAGINARY(K165)*SIN(2*PI()*B165*217/Nt_load2)</f>
        <v>2.3645084418378736E-4</v>
      </c>
      <c r="HP426" s="223">
        <f t="shared" ref="HP426:HP489" ca="1" si="1073">2*IMREAL(K165)*COS(2*PI()*B165*218/Nt_load2)-2*IMAGINARY(K165)*SIN(2*PI()*B165*218/Nt_load2)</f>
        <v>9.9176905451594575E-5</v>
      </c>
      <c r="HQ426" s="223">
        <f t="shared" ref="HQ426:HQ489" ca="1" si="1074">2*IMREAL(K165)*COS(2*PI()*B165*219/Nt_load2)-2*IMAGINARY(K165)*SIN(2*PI()*B165*219/Nt_load2)</f>
        <v>-2.4131869038555533E-4</v>
      </c>
      <c r="HR426" s="223">
        <f t="shared" ref="HR426:HR489" ca="1" si="1075">2*IMREAL(K165)*COS(2*PI()*B165*220/Nt_load2)-2*IMAGINARY(K165)*SIN(2*PI()*B165*220/Nt_load2)</f>
        <v>-8.7332391196399245E-5</v>
      </c>
      <c r="HS426" s="223">
        <f t="shared" ref="HS426:HS489" ca="1" si="1076">2*IMREAL(K165)*COS(2*PI()*B165*221/Nt_load2)-2*IMAGINARY(K165)*SIN(2*PI()*B165*221/Nt_load2)</f>
        <v>2.4560517872515846E-4</v>
      </c>
      <c r="HT426" s="223">
        <f t="shared" ref="HT426:HT489" ca="1" si="1077">2*IMREAL(K165)*COS(2*PI()*B165*222/Nt_load2)-2*IMAGINARY(K165)*SIN(2*PI()*B165*222/Nt_load2)</f>
        <v>7.5277485561384006E-5</v>
      </c>
      <c r="HU426" s="223">
        <f t="shared" ref="HU426:HU489" ca="1" si="1078">2*IMREAL(K165)*COS(2*PI()*B165*223/Nt_load2)-2*IMAGINARY(K165)*SIN(2*PI()*B165*223/Nt_load2)</f>
        <v>-2.4929998267674447E-4</v>
      </c>
      <c r="HV426" s="223">
        <f t="shared" ref="HV426:HV489" ca="1" si="1079">2*IMREAL(K165)*COS(2*PI()*B165*224/Nt_load2)-2*IMAGINARY(K165)*SIN(2*PI()*B165*224/Nt_load2)</f>
        <v>-6.3041229870136457E-5</v>
      </c>
      <c r="HW426" s="223">
        <f t="shared" ref="HW426:HW489" ca="1" si="1080">2*IMREAL(K165)*COS(2*PI()*B165*225/Nt_load2)-2*IMAGINARY(K165)*SIN(2*PI()*B165*225/Nt_load2)</f>
        <v>2.5239420113395885E-4</v>
      </c>
      <c r="HX426" s="223">
        <f t="shared" ref="HX426:HX489" ca="1" si="1081">2*IMREAL(K165)*COS(2*PI()*B165*226/Nt_load2)-2*IMAGINARY(K165)*SIN(2*PI()*B165*226/Nt_load2)</f>
        <v>5.0653102334357965E-5</v>
      </c>
      <c r="HY426" s="223">
        <f t="shared" ref="HY426:HY489" ca="1" si="1082">2*IMREAL(K165)*COS(2*PI()*B165*227/Nt_load2)-2*IMAGINARY(K165)*SIN(2*PI()*B165*227/Nt_load2)</f>
        <v>-2.5488037985352393E-4</v>
      </c>
      <c r="HZ426" s="223">
        <f t="shared" ref="HZ426:HZ489" ca="1" si="1083">2*IMREAL(K165)*COS(2*PI()*B165*228/Nt_load2)-2*IMAGINARY(K165)*SIN(2*PI()*B165*228/Nt_load2)</f>
        <v>-3.8142947038368111E-5</v>
      </c>
      <c r="IA426" s="223">
        <f t="shared" ref="IA426:IA489" ca="1" si="1084">2*IMREAL(K165)*COS(2*PI()*B165*229/Nt_load2)-2*IMAGINARY(K165)*SIN(2*PI()*B165*229/Nt_load2)</f>
        <v>2.5675252941313482E-4</v>
      </c>
      <c r="IB426" s="223">
        <f t="shared" ref="IB426:IB489" ca="1" si="1085">2*IMREAL(K165)*COS(2*PI()*B165*230/Nt_load2)-2*IMAGINARY(K165)*SIN(2*PI()*B165*230/Nt_load2)</f>
        <v>2.5540902042049836E-5</v>
      </c>
      <c r="IC426" s="223">
        <f t="shared" ref="IC426:IC489" ca="1" si="1086">2*IMREAL(K165)*COS(2*PI()*B165*231/Nt_load2)-2*IMAGINARY(K165)*SIN(2*PI()*B165*231/Nt_load2)</f>
        <v>-2.58006139640526E-4</v>
      </c>
      <c r="ID426" s="223">
        <f t="shared" ref="ID426:ID489" ca="1" si="1087">2*IMREAL(K165)*COS(2*PI()*B165*232/Nt_load2)-2*IMAGINARY(K165)*SIN(2*PI()*B165*232/Nt_load2)</f>
        <v>-1.2877326775578783E-5</v>
      </c>
      <c r="IE426" s="223">
        <f t="shared" ref="IE426:IE489" ca="1" si="1088">2*IMREAL(K165)*COS(2*PI()*B165*233/Nt_load2)-2*IMAGINARY(K165)*SIN(2*PI()*B165*223/Nt_load2)</f>
        <v>-8.2006507068924447E-5</v>
      </c>
      <c r="IF426" s="223">
        <f t="shared" ref="IF426:IF489" ca="1" si="1089">2*IMREAL(K165)*COS(2*PI()*B165*234/Nt_load2)-2*IMAGINARY(K165)*SIN(2*PI()*B165*234/Nt_load2)</f>
        <v>1.827289009994601E-7</v>
      </c>
      <c r="IG426" s="223">
        <f t="shared" ref="IG426:IG489" ca="1" si="1090">2*IMREAL(K165)*COS(2*PI()*B165*235/Nt_load2)-2*IMAGINARY(K165)*SIN(2*PI()*B165*235/Nt_load2)</f>
        <v>-2.5864715926228764E-4</v>
      </c>
      <c r="IH426" s="223">
        <f t="shared" ref="IH426:IH489" ca="1" si="1091">2*IMREAL(K165)*COS(2*PI()*B165*236/Nt_load2)-2*IMAGINARY(K165)*SIN(2*PI()*B165*236/Nt_load2)</f>
        <v>1.25123091835222E-5</v>
      </c>
      <c r="II426" s="223">
        <f t="shared" ref="II426:II489" ca="1" si="1092">2*IMREAL(K165)*COS(2*PI()*B165*237/Nt_load2)-2*IMAGINARY(K165)*SIN(2*PI()*B165*237/Nt_load2)</f>
        <v>2.5803302438424301E-4</v>
      </c>
      <c r="IJ426" s="223">
        <f t="shared" ref="IJ426:IJ489" ca="1" si="1093">2*IMREAL(K165)*COS(2*PI()*B165*238/Nt_load2)-2*IMAGINARY(K165)*SIN(2*PI()*B165*238/Nt_load2)</f>
        <v>-2.5177204019271888E-5</v>
      </c>
      <c r="IK426" s="223">
        <f t="shared" ref="IK426:IK489" ca="1" si="1094">2*IMREAL(K165)*COS(2*PI()*B165*239/Nt_load2)-2*IMAGINARY(K165)*SIN(2*PI()*B165*239/Nt_load2)</f>
        <v>-2.5679726534943433E-4</v>
      </c>
      <c r="IL426" s="223">
        <f t="shared" ref="IL426:IL489" ca="1" si="1095">2*IMREAL(K165)*COS(2*PI()*B165*240/Nt_load2)-2*IMAGINARY(K165)*SIN(2*PI()*B165*240/Nt_load2)</f>
        <v>3.7781444765261943E-5</v>
      </c>
      <c r="IM426" s="223">
        <f t="shared" ref="IM426:IM489" ca="1" si="1096">2*IMREAL(K165)*COS(2*PI()*B165*241/Nt_load2)-2*IMAGINARY(K165)*SIN(2*PI()*B165*241/Nt_load2)</f>
        <v>2.5494285920961337E-4</v>
      </c>
      <c r="IN426" s="223">
        <f t="shared" ref="IN426:IN489" ca="1" si="1097">2*IMREAL(K165)*COS(2*PI()*B165*242/Nt_load2)-2*IMAGINARY(K165)*SIN(2*PI()*B165*242/Nt_load2)</f>
        <v>-5.0294666701563304E-5</v>
      </c>
      <c r="IO426" s="223">
        <f t="shared" ref="IO426:IO489" ca="1" si="1098">2*IMREAL(K165)*COS(2*PI()*B165*243/Nt_load2)-2*IMAGINARY(K165)*SIN(2*PI()*B165*243/Nt_load2)</f>
        <v>-2.5247427339159868E-4</v>
      </c>
      <c r="IP426" s="223">
        <f t="shared" ref="IP426:IP489" ca="1" si="1099">2*IMREAL(K165)*COS(2*PI()*B165*244/Nt_load2)-2*IMAGINARY(K165)*SIN(2*PI()*B165*244/Nt_load2)</f>
        <v>6.2686724380473725E-5</v>
      </c>
      <c r="IQ426" s="223">
        <f t="shared" ref="IQ426:IQ489" ca="1" si="1100">2*IMREAL(K165)*COS(2*PI()*B165*245/Nt_load2)-2*IMAGINARY(K165)*SIN(2*PI()*B165*245/Nt_load2)</f>
        <v>2.4939745493485243E-4</v>
      </c>
      <c r="IR426" s="223">
        <f t="shared" ref="IR426:IR489" ca="1" si="1101">2*IMREAL(K165)*COS(2*PI()*B165*246/Nt_load2)-2*IMAGINARY(K165)*SIN(2*PI()*B165*246/Nt_load2)</f>
        <v>-7.4927764249657262E-5</v>
      </c>
      <c r="IS426" s="223">
        <f t="shared" ref="IS426:IS489" ca="1" si="1102">2*IMREAL(K165)*COS(2*PI()*B165*247/Nt_load2)-2*IMAGINARY(K165)*SIN(2*PI()*B165*247/Nt_load2)</f>
        <v>-2.4571981616452722E-4</v>
      </c>
      <c r="IT426" s="223">
        <f t="shared" ref="IT426:IT489" ca="1" si="1103">2*IMREAL(K165)*COS(2*PI()*B165*248/Nt_load2)-2*IMAGINARY(K165)*SIN(2*PI()*B165*248/Nt_load2)</f>
        <v>8.698829657186616E-5</v>
      </c>
      <c r="IU426" s="223">
        <f t="shared" ref="IU426:IU489" ca="1" si="1104">2*IMREAL(K165)*COS(2*PI()*B165*249/Nt_load2)-2*IMAGINARY(K165)*SIN(2*PI()*B165*249/Nt_load2)</f>
        <v>2.4145021683455242E-4</v>
      </c>
      <c r="IV426" s="223">
        <f t="shared" ref="IV426:IV489" ca="1" si="1105">2*IMREAL(K165)*COS(2*PI()*B165*250/Nt_load2)-2*IMAGINARY(K165)*SIN(2*PI()*B165*250/Nt_load2)</f>
        <v>-9.8839266468344779E-5</v>
      </c>
      <c r="IW426" s="223">
        <f t="shared" ref="IW426:IW489" ca="1" si="1106">2*IMREAL(K165)*COS(2*PI()*B165*251/Nt_load2)-2*IMAGINARY(K165)*SIN(2*PI()*B165*251/Nt_load2)</f>
        <v>-2.3659894278367684E-4</v>
      </c>
      <c r="IX426" s="223">
        <f t="shared" ref="IX426:IX489" ca="1" si="1107">2*IMREAL(K165)*COS(2*PI()*B165*252/Nt_load2)-2*IMAGINARY(K165)*SIN(2*PI()*B165*252/Nt_load2)</f>
        <v>1.104521239146175E-4</v>
      </c>
      <c r="IY426" s="223">
        <f t="shared" ref="IY426:IY489" ca="1" si="1108">2*IMREAL(K165)*COS(2*PI()*B165*253/Nt_load2)-2*IMAGINARY(K165)*SIN(2*PI()*B165*253/Nt_load2)</f>
        <v>2.31177681156015E-4</v>
      </c>
      <c r="IZ426" s="223">
        <f t="shared" ref="IZ426:IZ489" ca="1" si="1109">2*IMREAL(K165)*COS(2*PI()*B165*254/Nt_load2)-2*IMAGINARY(K165)*SIN(2*PI()*B165*254/Nt_load2)</f>
        <v>-1.217988925199032E-4</v>
      </c>
      <c r="JA426" s="223">
        <f t="shared" ref="JA426:JA489" ca="1" si="1110">2*IMREAL(K165)*COS(2*PI()*B165*255/Nt_load2)-2*IMAGINARY(K165)*SIN(2*PI()*B165*255/Nt_load2)</f>
        <v>-2.2519949224568167E-4</v>
      </c>
      <c r="JB426" s="223">
        <f t="shared" ref="JB426:JB489" ca="1" si="1111">2*IMREAL(K165)*COS(2*PI()*B165*256/Nt_load2)-2*IMAGINARY(K165)*SIN(2*PI()*B165*256/Nt_load2)</f>
        <v>1.3285223692479853E-4</v>
      </c>
    </row>
    <row r="427" spans="2:262">
      <c r="B427" s="230">
        <v>66</v>
      </c>
      <c r="C427" s="229">
        <f t="shared" ref="C427:C490" si="1112">C426+Div_Nt_load2</f>
        <v>1.2890625000000007E-3</v>
      </c>
      <c r="D427" s="226">
        <f t="shared" ca="1" si="855"/>
        <v>24.044112247499996</v>
      </c>
      <c r="E427" s="225">
        <f ca="1">BT361</f>
        <v>4.4112247499996204E-2</v>
      </c>
      <c r="F427" s="224">
        <v>66</v>
      </c>
      <c r="G427" s="223">
        <f t="shared" ca="1" si="856"/>
        <v>-2.3906787501332984E-4</v>
      </c>
      <c r="H427" s="223">
        <f t="shared" ca="1" si="857"/>
        <v>1.075742844328459E-4</v>
      </c>
      <c r="I427" s="223">
        <f t="shared" ca="1" si="858"/>
        <v>2.2851103510421796E-4</v>
      </c>
      <c r="J427" s="223">
        <f t="shared" ca="1" si="859"/>
        <v>-1.2999929453427579E-4</v>
      </c>
      <c r="K427" s="223">
        <f t="shared" ca="1" si="860"/>
        <v>-2.1575350901021403E-4</v>
      </c>
      <c r="L427" s="223">
        <f t="shared" ca="1" si="861"/>
        <v>1.5117234036449755E-4</v>
      </c>
      <c r="M427" s="223">
        <f t="shared" ca="1" si="862"/>
        <v>2.0091815868157658E-4</v>
      </c>
      <c r="N427" s="223">
        <f t="shared" ca="1" si="863"/>
        <v>-1.7088951391780165E-4</v>
      </c>
      <c r="O427" s="223">
        <f t="shared" ca="1" si="864"/>
        <v>-1.8414785665179774E-4</v>
      </c>
      <c r="P427" s="223">
        <f t="shared" ca="1" si="865"/>
        <v>1.8896092803436681E-4</v>
      </c>
      <c r="Q427" s="223">
        <f t="shared" ca="1" si="866"/>
        <v>1.6560411009700356E-4</v>
      </c>
      <c r="R427" s="223">
        <f t="shared" ca="1" si="867"/>
        <v>-2.0521254511741001E-4</v>
      </c>
      <c r="S427" s="223">
        <f t="shared" ca="1" si="868"/>
        <v>-1.4546550543356035E-4</v>
      </c>
      <c r="T427" s="223">
        <f t="shared" ca="1" si="869"/>
        <v>2.1948785321038435E-4</v>
      </c>
      <c r="U427" s="223">
        <f t="shared" ca="1" si="870"/>
        <v>1.2392598843325789E-4</v>
      </c>
      <c r="V427" s="223">
        <f t="shared" ca="1" si="871"/>
        <v>-2.3164937329267726E-4</v>
      </c>
      <c r="W427" s="223">
        <f t="shared" ca="1" si="872"/>
        <v>-1.0119299641950686E-4</v>
      </c>
      <c r="X427" s="223">
        <f t="shared" ca="1" si="873"/>
        <v>2.4157998327773307E-4</v>
      </c>
      <c r="Y427" s="223">
        <f t="shared" ca="1" si="874"/>
        <v>7.7485460532517199E-5</v>
      </c>
      <c r="Z427" s="223">
        <f t="shared" ca="1" si="875"/>
        <v>-2.4918404596277238E-4</v>
      </c>
      <c r="AA427" s="223">
        <f t="shared" ca="1" si="876"/>
        <v>-5.3031697302737064E-5</v>
      </c>
      <c r="AB427" s="223">
        <f t="shared" ca="1" si="877"/>
        <v>2.5438833006733417E-4</v>
      </c>
      <c r="AC427" s="223">
        <f t="shared" ca="1" si="878"/>
        <v>2.8067209837857838E-5</v>
      </c>
      <c r="AD427" s="223">
        <f t="shared" ca="1" si="879"/>
        <v>-2.5714271549054081E-4</v>
      </c>
      <c r="AE427" s="223">
        <f t="shared" ca="1" si="880"/>
        <v>-2.8324197991424452E-6</v>
      </c>
      <c r="AF427" s="223">
        <f t="shared" ca="1" si="881"/>
        <v>2.5742067599506647E-4</v>
      </c>
      <c r="AG427" s="223">
        <f t="shared" ca="1" si="882"/>
        <v>-2.2429647990596868E-5</v>
      </c>
      <c r="AH427" s="223">
        <f t="shared" ca="1" si="883"/>
        <v>-2.55219534669304E-4</v>
      </c>
      <c r="AI427" s="223">
        <f t="shared" ca="1" si="884"/>
        <v>4.7475706008893927E-5</v>
      </c>
      <c r="AJ427" s="223">
        <f t="shared" ca="1" si="885"/>
        <v>2.5056048970748679E-4</v>
      </c>
      <c r="AK427" s="223">
        <f t="shared" ca="1" si="886"/>
        <v>-7.2064547025464483E-5</v>
      </c>
      <c r="AL427" s="223">
        <f t="shared" ca="1" si="887"/>
        <v>-2.4348841025949002E-4</v>
      </c>
      <c r="AM427" s="223">
        <f t="shared" ca="1" si="888"/>
        <v>9.5959367059691175E-5</v>
      </c>
      <c r="AN427" s="223">
        <f t="shared" ca="1" si="889"/>
        <v>2.3407140431638986E-4</v>
      </c>
      <c r="AO427" s="223">
        <f t="shared" ca="1" si="890"/>
        <v>-1.1893004593240708E-4</v>
      </c>
      <c r="AP427" s="223">
        <f t="shared" ca="1" si="891"/>
        <v>-2.2240016279327749E-4</v>
      </c>
      <c r="AQ427" s="223">
        <f t="shared" ca="1" si="892"/>
        <v>1.4075536344901755E-4</v>
      </c>
      <c r="AR427" s="223">
        <f t="shared" ca="1" si="893"/>
        <v>2.0858708612617007E-4</v>
      </c>
      <c r="AS427" s="223">
        <f t="shared" ca="1" si="894"/>
        <v>-1.6122512987090545E-4</v>
      </c>
      <c r="AT427" s="223">
        <f t="shared" ca="1" si="895"/>
        <v>-1.9276520179436639E-4</v>
      </c>
      <c r="AU427" s="223">
        <f t="shared" ca="1" si="896"/>
        <v>1.8014221015751677E-4</v>
      </c>
      <c r="AV427" s="223">
        <f t="shared" ca="1" si="897"/>
        <v>1.750868831931058E-4</v>
      </c>
      <c r="AW427" s="223">
        <f t="shared" ca="1" si="898"/>
        <v>-1.9732442248456065E-4</v>
      </c>
      <c r="AX427" s="223">
        <f t="shared" ca="1" si="899"/>
        <v>-1.5572238219446936E-4</v>
      </c>
      <c r="AY427" s="223">
        <f t="shared" ca="1" si="900"/>
        <v>2.126062927545765E-4</v>
      </c>
      <c r="AZ427" s="223">
        <f t="shared" ca="1" si="901"/>
        <v>1.3485818952878699E-4</v>
      </c>
      <c r="BA427" s="223">
        <f t="shared" ca="1" si="902"/>
        <v>-2.258406482029439E-4</v>
      </c>
      <c r="BB427" s="223">
        <f t="shared" ca="1" si="903"/>
        <v>-1.1269523877695702E-4</v>
      </c>
      <c r="BC427" s="223">
        <f t="shared" ca="1" si="904"/>
        <v>2.3690003475206053E-4</v>
      </c>
      <c r="BD427" s="223">
        <f t="shared" ca="1" si="905"/>
        <v>8.9446971270220905E-5</v>
      </c>
      <c r="BE427" s="223">
        <f t="shared" ca="1" si="906"/>
        <v>-2.4567794446378271E-4</v>
      </c>
      <c r="BF427" s="223">
        <f t="shared" ca="1" si="907"/>
        <v>-6.5337280533464231E-5</v>
      </c>
      <c r="BG427" s="223">
        <f t="shared" ca="1" si="908"/>
        <v>2.5208984126909306E-4</v>
      </c>
      <c r="BH427" s="223">
        <f t="shared" ca="1" si="909"/>
        <v>4.0598356068179641E-5</v>
      </c>
      <c r="BI427" s="223">
        <f t="shared" ca="1" si="910"/>
        <v>-2.5607397509665701E-4</v>
      </c>
      <c r="BJ427" s="223">
        <f t="shared" ca="1" si="911"/>
        <v>-1.5468447240639524E-5</v>
      </c>
      <c r="BK427" s="223">
        <f t="shared" ca="1" si="912"/>
        <v>2.575919765597661E-4</v>
      </c>
      <c r="BL427" s="223">
        <f t="shared" ca="1" si="913"/>
        <v>-9.8104311897413449E-6</v>
      </c>
      <c r="BM427" s="223">
        <f t="shared" ca="1" si="914"/>
        <v>-2.5662922647450655E-4</v>
      </c>
      <c r="BN427" s="223">
        <f t="shared" ca="1" si="915"/>
        <v>3.4994829804837803E-5</v>
      </c>
      <c r="BO427" s="223">
        <f t="shared" ca="1" si="916"/>
        <v>2.5319499665049216E-4</v>
      </c>
      <c r="BP427" s="223">
        <f t="shared" ca="1" si="917"/>
        <v>-5.9842209078793782E-5</v>
      </c>
      <c r="BQ427" s="223">
        <f t="shared" ca="1" si="918"/>
        <v>-2.473223605982692E-4</v>
      </c>
      <c r="BR427" s="223">
        <f t="shared" ca="1" si="919"/>
        <v>8.4113275166241883E-5</v>
      </c>
      <c r="BS427" s="223">
        <f t="shared" ca="1" si="920"/>
        <v>2.3906787501332989E-4</v>
      </c>
      <c r="BT427" s="223">
        <f t="shared" ca="1" si="921"/>
        <v>-1.0757428443284567E-4</v>
      </c>
      <c r="BU427" s="223">
        <f t="shared" ca="1" si="922"/>
        <v>-2.2851103510421812E-4</v>
      </c>
      <c r="BV427" s="223">
        <f t="shared" ca="1" si="923"/>
        <v>1.299992945342755E-4</v>
      </c>
      <c r="BW427" s="223">
        <f t="shared" ca="1" si="924"/>
        <v>2.1575350901021435E-4</v>
      </c>
      <c r="BX427" s="223">
        <f t="shared" ca="1" si="925"/>
        <v>-1.5117234036449707E-4</v>
      </c>
      <c r="BY427" s="223">
        <f t="shared" ca="1" si="926"/>
        <v>-2.0091815868157696E-4</v>
      </c>
      <c r="BZ427" s="223">
        <f t="shared" ca="1" si="927"/>
        <v>1.7088951391780121E-4</v>
      </c>
      <c r="CA427" s="223">
        <f t="shared" ca="1" si="928"/>
        <v>1.8414785665179817E-4</v>
      </c>
      <c r="CB427" s="223">
        <f t="shared" ca="1" si="929"/>
        <v>-1.889609280343661E-4</v>
      </c>
      <c r="CC427" s="223">
        <f t="shared" ca="1" si="930"/>
        <v>-1.6560411009700437E-4</v>
      </c>
      <c r="CD427" s="223">
        <f t="shared" ca="1" si="931"/>
        <v>2.0521254511740938E-4</v>
      </c>
      <c r="CE427" s="223">
        <f t="shared" ca="1" si="932"/>
        <v>1.4546550543356119E-4</v>
      </c>
      <c r="CF427" s="223">
        <f t="shared" ca="1" si="933"/>
        <v>-2.1948785321038381E-4</v>
      </c>
      <c r="CG427" s="223">
        <f t="shared" ca="1" si="934"/>
        <v>-1.2392598843325884E-4</v>
      </c>
      <c r="CH427" s="223">
        <f t="shared" ca="1" si="935"/>
        <v>2.316493732926784E-4</v>
      </c>
      <c r="CI427" s="223">
        <f t="shared" ca="1" si="936"/>
        <v>1.0119299641950447E-4</v>
      </c>
      <c r="CJ427" s="223">
        <f t="shared" ca="1" si="937"/>
        <v>-2.4157998327773399E-4</v>
      </c>
      <c r="CK427" s="223">
        <f t="shared" ca="1" si="938"/>
        <v>-7.7485460532514678E-5</v>
      </c>
      <c r="CL427" s="223">
        <f t="shared" ca="1" si="939"/>
        <v>2.4918404596277282E-4</v>
      </c>
      <c r="CM427" s="223">
        <f t="shared" ca="1" si="940"/>
        <v>5.3031697302735424E-5</v>
      </c>
      <c r="CN427" s="223">
        <f t="shared" ca="1" si="941"/>
        <v>-2.5438833006733444E-4</v>
      </c>
      <c r="CO427" s="223">
        <f t="shared" ca="1" si="942"/>
        <v>-2.8067209837856158E-5</v>
      </c>
      <c r="CP427" s="223">
        <f t="shared" ca="1" si="943"/>
        <v>2.5714271549054086E-4</v>
      </c>
      <c r="CQ427" s="223">
        <f t="shared" ca="1" si="944"/>
        <v>2.8324197991407376E-6</v>
      </c>
      <c r="CR427" s="223">
        <f t="shared" ca="1" si="945"/>
        <v>-2.5742067599506641E-4</v>
      </c>
      <c r="CS427" s="223">
        <f t="shared" ca="1" si="946"/>
        <v>2.2429647990598582E-5</v>
      </c>
      <c r="CT427" s="223">
        <f t="shared" ca="1" si="947"/>
        <v>2.5521953466930378E-4</v>
      </c>
      <c r="CU427" s="223">
        <f t="shared" ca="1" si="948"/>
        <v>-4.7475706008895594E-5</v>
      </c>
      <c r="CV427" s="223">
        <f t="shared" ca="1" si="949"/>
        <v>-2.5056048970748635E-4</v>
      </c>
      <c r="CW427" s="223">
        <f t="shared" ca="1" si="950"/>
        <v>7.2064547025466109E-5</v>
      </c>
      <c r="CX427" s="223">
        <f t="shared" ca="1" si="951"/>
        <v>2.4348841025948945E-4</v>
      </c>
      <c r="CY427" s="223">
        <f t="shared" ca="1" si="952"/>
        <v>-9.5959367059692747E-5</v>
      </c>
      <c r="CZ427" s="223">
        <f t="shared" ca="1" si="953"/>
        <v>-2.3407140431638915E-4</v>
      </c>
      <c r="DA427" s="223">
        <f t="shared" ca="1" si="954"/>
        <v>1.1893004593240859E-4</v>
      </c>
      <c r="DB427" s="223">
        <f t="shared" ca="1" si="955"/>
        <v>2.2240016279327665E-4</v>
      </c>
      <c r="DC427" s="223">
        <f t="shared" ca="1" si="956"/>
        <v>-1.4075536344901899E-4</v>
      </c>
      <c r="DD427" s="223">
        <f t="shared" ca="1" si="957"/>
        <v>-2.0858708612616904E-4</v>
      </c>
      <c r="DE427" s="223">
        <f t="shared" ca="1" si="958"/>
        <v>1.6122512987090681E-4</v>
      </c>
      <c r="DF427" s="223">
        <f t="shared" ca="1" si="959"/>
        <v>1.927652017943665E-4</v>
      </c>
      <c r="DG427" s="223">
        <f t="shared" ca="1" si="960"/>
        <v>-1.8014221015751668E-4</v>
      </c>
      <c r="DH427" s="223">
        <f t="shared" ca="1" si="961"/>
        <v>-1.7508688319310591E-4</v>
      </c>
      <c r="DI427" s="223">
        <f t="shared" ca="1" si="962"/>
        <v>1.973244224845606E-4</v>
      </c>
      <c r="DJ427" s="223">
        <f t="shared" ca="1" si="963"/>
        <v>1.557223821944695E-4</v>
      </c>
      <c r="DK427" s="223">
        <f t="shared" ca="1" si="964"/>
        <v>-2.1260629275457644E-4</v>
      </c>
      <c r="DL427" s="223">
        <f t="shared" ca="1" si="965"/>
        <v>-1.348581895287871E-4</v>
      </c>
      <c r="DM427" s="223">
        <f t="shared" ca="1" si="966"/>
        <v>2.2584064820294384E-4</v>
      </c>
      <c r="DN427" s="223">
        <f t="shared" ca="1" si="967"/>
        <v>1.1269523877695713E-4</v>
      </c>
      <c r="DO427" s="223">
        <f t="shared" ca="1" si="968"/>
        <v>-2.3690003475206048E-4</v>
      </c>
      <c r="DP427" s="223">
        <f t="shared" ca="1" si="969"/>
        <v>-8.944697127022104E-5</v>
      </c>
      <c r="DQ427" s="223">
        <f t="shared" ca="1" si="970"/>
        <v>2.4567794446378265E-4</v>
      </c>
      <c r="DR427" s="223">
        <f t="shared" ca="1" si="971"/>
        <v>6.5337280533464353E-5</v>
      </c>
      <c r="DS427" s="223">
        <f t="shared" ca="1" si="972"/>
        <v>-2.5208984126909301E-4</v>
      </c>
      <c r="DT427" s="223">
        <f t="shared" ca="1" si="973"/>
        <v>-4.0598356068179776E-5</v>
      </c>
      <c r="DU427" s="223">
        <f t="shared" ca="1" si="974"/>
        <v>2.5607397509665696E-4</v>
      </c>
      <c r="DV427" s="223">
        <f t="shared" ca="1" si="975"/>
        <v>1.5468447240639673E-5</v>
      </c>
      <c r="DW427" s="223">
        <f t="shared" ca="1" si="976"/>
        <v>-2.575919765597661E-4</v>
      </c>
      <c r="DX427" s="223">
        <f t="shared" ca="1" si="977"/>
        <v>9.8104311897412094E-6</v>
      </c>
      <c r="DY427" s="223">
        <f t="shared" ca="1" si="978"/>
        <v>2.566292264745066E-4</v>
      </c>
      <c r="DZ427" s="223">
        <f t="shared" ca="1" si="979"/>
        <v>-3.4994829804837674E-5</v>
      </c>
      <c r="EA427" s="223">
        <f t="shared" ca="1" si="980"/>
        <v>-2.5319499665049216E-4</v>
      </c>
      <c r="EB427" s="223">
        <f t="shared" ca="1" si="981"/>
        <v>5.9842209078793653E-5</v>
      </c>
      <c r="EC427" s="223">
        <f t="shared" ca="1" si="982"/>
        <v>2.473223605982692E-4</v>
      </c>
      <c r="ED427" s="223">
        <f t="shared" ca="1" si="983"/>
        <v>-8.4113275166241761E-5</v>
      </c>
      <c r="EE427" s="223">
        <f t="shared" ca="1" si="984"/>
        <v>-2.3906787501332992E-4</v>
      </c>
      <c r="EF427" s="223">
        <f t="shared" ca="1" si="985"/>
        <v>1.0757428443284555E-4</v>
      </c>
      <c r="EG427" s="223">
        <f t="shared" ca="1" si="986"/>
        <v>2.2851103510421821E-4</v>
      </c>
      <c r="EH427" s="223">
        <f t="shared" ca="1" si="987"/>
        <v>-1.2999929453427539E-4</v>
      </c>
      <c r="EI427" s="223">
        <f t="shared" ca="1" si="988"/>
        <v>-2.1575350901021444E-4</v>
      </c>
      <c r="EJ427" s="223">
        <f t="shared" ca="1" si="989"/>
        <v>1.5117234036449699E-4</v>
      </c>
      <c r="EK427" s="223">
        <f t="shared" ca="1" si="990"/>
        <v>2.0091815868157706E-4</v>
      </c>
      <c r="EL427" s="223">
        <f t="shared" ca="1" si="991"/>
        <v>-1.7088951391780113E-4</v>
      </c>
      <c r="EM427" s="223">
        <f t="shared" ca="1" si="992"/>
        <v>-1.8414785665179826E-4</v>
      </c>
      <c r="EN427" s="223">
        <f t="shared" ca="1" si="993"/>
        <v>1.88960928034366E-4</v>
      </c>
      <c r="EO427" s="223">
        <f t="shared" ca="1" si="994"/>
        <v>1.6560411009700445E-4</v>
      </c>
      <c r="EP427" s="223">
        <f t="shared" ca="1" si="995"/>
        <v>-2.052125451174093E-4</v>
      </c>
      <c r="EQ427" s="223">
        <f t="shared" ca="1" si="996"/>
        <v>-1.4546550543356133E-4</v>
      </c>
      <c r="ER427" s="223">
        <f t="shared" ca="1" si="997"/>
        <v>2.1948785321038375E-4</v>
      </c>
      <c r="ES427" s="223">
        <f t="shared" ca="1" si="998"/>
        <v>1.2392598843325895E-4</v>
      </c>
      <c r="ET427" s="223">
        <f t="shared" ca="1" si="999"/>
        <v>-2.3164937329267672E-4</v>
      </c>
      <c r="EU427" s="223">
        <f t="shared" ca="1" si="1000"/>
        <v>-1.0119299641950793E-4</v>
      </c>
      <c r="EV427" s="223">
        <f t="shared" ca="1" si="1001"/>
        <v>2.4157998327773266E-4</v>
      </c>
      <c r="EW427" s="223">
        <f t="shared" ca="1" si="1002"/>
        <v>7.7485460532518324E-5</v>
      </c>
      <c r="EX427" s="223">
        <f t="shared" ca="1" si="1003"/>
        <v>-2.4918404596277184E-4</v>
      </c>
      <c r="EY427" s="223">
        <f t="shared" ca="1" si="1004"/>
        <v>-5.3031697302739097E-5</v>
      </c>
      <c r="EZ427" s="223">
        <f t="shared" ca="1" si="1005"/>
        <v>2.5438833006733385E-4</v>
      </c>
      <c r="FA427" s="223">
        <f t="shared" ca="1" si="1006"/>
        <v>2.8067209837859912E-5</v>
      </c>
      <c r="FB427" s="223">
        <f t="shared" ca="1" si="1007"/>
        <v>-2.5714271549054065E-4</v>
      </c>
      <c r="FC427" s="223">
        <f t="shared" ca="1" si="1008"/>
        <v>-2.8324197991445188E-6</v>
      </c>
      <c r="FD427" s="223">
        <f t="shared" ca="1" si="1009"/>
        <v>2.5742067599506658E-4</v>
      </c>
      <c r="FE427" s="223">
        <f t="shared" ca="1" si="1010"/>
        <v>-2.2429647990594794E-5</v>
      </c>
      <c r="FF427" s="223">
        <f t="shared" ca="1" si="1011"/>
        <v>-2.5521953466930432E-4</v>
      </c>
      <c r="FG427" s="223">
        <f t="shared" ca="1" si="1012"/>
        <v>4.7475706008891888E-5</v>
      </c>
      <c r="FH427" s="223">
        <f t="shared" ca="1" si="1013"/>
        <v>2.5056048970748728E-4</v>
      </c>
      <c r="FI427" s="223">
        <f t="shared" ca="1" si="1014"/>
        <v>-7.2064547025462464E-5</v>
      </c>
      <c r="FJ427" s="223">
        <f t="shared" ca="1" si="1015"/>
        <v>-2.4348841025948831E-4</v>
      </c>
      <c r="FK427" s="223">
        <f t="shared" ca="1" si="1016"/>
        <v>9.5959367059689237E-5</v>
      </c>
      <c r="FL427" s="223">
        <f t="shared" ca="1" si="1017"/>
        <v>2.3407140431638769E-4</v>
      </c>
      <c r="FM427" s="223">
        <f t="shared" ca="1" si="1018"/>
        <v>-1.1893004593240523E-4</v>
      </c>
      <c r="FN427" s="223">
        <f t="shared" ca="1" si="1019"/>
        <v>-2.2240016279327486E-4</v>
      </c>
      <c r="FO427" s="223">
        <f t="shared" ca="1" si="1020"/>
        <v>1.4075536344901579E-4</v>
      </c>
      <c r="FP427" s="223">
        <f t="shared" ca="1" si="1021"/>
        <v>2.0858708612616698E-4</v>
      </c>
      <c r="FQ427" s="223">
        <f t="shared" ca="1" si="1022"/>
        <v>-1.6122512987090383E-4</v>
      </c>
      <c r="FR427" s="223">
        <f t="shared" ca="1" si="1023"/>
        <v>-1.9276520179436411E-4</v>
      </c>
      <c r="FS427" s="223">
        <f t="shared" ca="1" si="1024"/>
        <v>1.8014221015751397E-4</v>
      </c>
      <c r="FT427" s="223">
        <f t="shared" ca="1" si="1025"/>
        <v>1.7508688319310331E-4</v>
      </c>
      <c r="FU427" s="223">
        <f t="shared" ca="1" si="1026"/>
        <v>-1.9732442248455819E-4</v>
      </c>
      <c r="FV427" s="223">
        <f t="shared" ca="1" si="1027"/>
        <v>-1.5572238219446668E-4</v>
      </c>
      <c r="FW427" s="223">
        <f t="shared" ca="1" si="1028"/>
        <v>2.1260629275457428E-4</v>
      </c>
      <c r="FX427" s="223">
        <f t="shared" ca="1" si="1029"/>
        <v>1.3485818952878407E-4</v>
      </c>
      <c r="FY427" s="223">
        <f t="shared" ca="1" si="1030"/>
        <v>-2.2584064820294203E-4</v>
      </c>
      <c r="FZ427" s="223">
        <f t="shared" ca="1" si="1031"/>
        <v>-1.1269523877695396E-4</v>
      </c>
      <c r="GA427" s="223">
        <f t="shared" ca="1" si="1032"/>
        <v>2.3690003475205899E-4</v>
      </c>
      <c r="GB427" s="223">
        <f t="shared" ca="1" si="1033"/>
        <v>8.9446971270217706E-5</v>
      </c>
      <c r="GC427" s="223">
        <f t="shared" ca="1" si="1034"/>
        <v>-2.4567794446378157E-4</v>
      </c>
      <c r="GD427" s="223">
        <f t="shared" ca="1" si="1035"/>
        <v>-6.5337280533460951E-5</v>
      </c>
      <c r="GE427" s="223">
        <f t="shared" ca="1" si="1036"/>
        <v>2.5208984126909225E-4</v>
      </c>
      <c r="GF427" s="223">
        <f t="shared" ca="1" si="1037"/>
        <v>4.059835606817628E-5</v>
      </c>
      <c r="GG427" s="223">
        <f t="shared" ca="1" si="1038"/>
        <v>-2.5607397509665658E-4</v>
      </c>
      <c r="GH427" s="223">
        <f t="shared" ca="1" si="1039"/>
        <v>-1.5468447240636122E-5</v>
      </c>
      <c r="GI427" s="223">
        <f t="shared" ca="1" si="1040"/>
        <v>2.5759197655976604E-4</v>
      </c>
      <c r="GJ427" s="223">
        <f t="shared" ca="1" si="1041"/>
        <v>-9.8104311897447466E-6</v>
      </c>
      <c r="GK427" s="223">
        <f t="shared" ca="1" si="1042"/>
        <v>-2.5662922647450687E-4</v>
      </c>
      <c r="GL427" s="223">
        <f t="shared" ca="1" si="1043"/>
        <v>3.4994829804841177E-5</v>
      </c>
      <c r="GM427" s="223">
        <f t="shared" ca="1" si="1044"/>
        <v>2.5319499665049286E-4</v>
      </c>
      <c r="GN427" s="223">
        <f t="shared" ca="1" si="1045"/>
        <v>-5.9842209078797082E-5</v>
      </c>
      <c r="GO427" s="223">
        <f t="shared" ca="1" si="1046"/>
        <v>-2.4732236059827028E-4</v>
      </c>
      <c r="GP427" s="223">
        <f t="shared" ca="1" si="1047"/>
        <v>8.4113275166245108E-5</v>
      </c>
      <c r="GQ427" s="223">
        <f t="shared" ca="1" si="1048"/>
        <v>2.3906787501333136E-4</v>
      </c>
      <c r="GR427" s="223">
        <f t="shared" ca="1" si="1049"/>
        <v>-1.0757428443284877E-4</v>
      </c>
      <c r="GS427" s="223">
        <f t="shared" ca="1" si="1050"/>
        <v>-2.2851103510421994E-4</v>
      </c>
      <c r="GT427" s="223">
        <f t="shared" ca="1" si="1051"/>
        <v>1.2999929453427842E-4</v>
      </c>
      <c r="GU427" s="223">
        <f t="shared" ca="1" si="1052"/>
        <v>2.157535090102165E-4</v>
      </c>
      <c r="GV427" s="223">
        <f t="shared" ca="1" si="1053"/>
        <v>-1.5117234036449986E-4</v>
      </c>
      <c r="GW427" s="223">
        <f t="shared" ca="1" si="1054"/>
        <v>-2.0091815868157939E-4</v>
      </c>
      <c r="GX427" s="223">
        <f t="shared" ca="1" si="1055"/>
        <v>1.7088951391780376E-4</v>
      </c>
      <c r="GY427" s="223">
        <f t="shared" ca="1" si="1056"/>
        <v>1.8414785665180088E-4</v>
      </c>
      <c r="GZ427" s="223">
        <f t="shared" ca="1" si="1057"/>
        <v>-1.8896092803436843E-4</v>
      </c>
      <c r="HA427" s="223">
        <f t="shared" ca="1" si="1058"/>
        <v>-1.6560411009700735E-4</v>
      </c>
      <c r="HB427" s="223">
        <f t="shared" ca="1" si="1059"/>
        <v>2.0521254511741147E-4</v>
      </c>
      <c r="HC427" s="223">
        <f t="shared" ca="1" si="1060"/>
        <v>1.4546550543356444E-4</v>
      </c>
      <c r="HD427" s="223">
        <f t="shared" ca="1" si="1061"/>
        <v>-2.1948785321038557E-4</v>
      </c>
      <c r="HE427" s="223">
        <f t="shared" ca="1" si="1062"/>
        <v>-1.2392598843326226E-4</v>
      </c>
      <c r="HF427" s="223">
        <f t="shared" ca="1" si="1063"/>
        <v>2.3164937329267824E-4</v>
      </c>
      <c r="HG427" s="223">
        <f t="shared" ca="1" si="1064"/>
        <v>1.0119299641951142E-4</v>
      </c>
      <c r="HH427" s="223">
        <f t="shared" ca="1" si="1065"/>
        <v>-2.4157998327773391E-4</v>
      </c>
      <c r="HI427" s="223">
        <f t="shared" ca="1" si="1066"/>
        <v>-7.7485460532521902E-5</v>
      </c>
      <c r="HJ427" s="223">
        <f t="shared" ca="1" si="1067"/>
        <v>2.4918404596277276E-4</v>
      </c>
      <c r="HK427" s="223">
        <f t="shared" ca="1" si="1068"/>
        <v>5.3031697302742824E-5</v>
      </c>
      <c r="HL427" s="223">
        <f t="shared" ca="1" si="1069"/>
        <v>-2.5438833006733439E-4</v>
      </c>
      <c r="HM427" s="223">
        <f t="shared" ca="1" si="1070"/>
        <v>-2.8067209837863679E-5</v>
      </c>
      <c r="HN427" s="223">
        <f t="shared" ca="1" si="1071"/>
        <v>2.5714271549054086E-4</v>
      </c>
      <c r="HO427" s="223">
        <f t="shared" ca="1" si="1072"/>
        <v>2.8324197991482999E-6</v>
      </c>
      <c r="HP427" s="223">
        <f t="shared" ca="1" si="1073"/>
        <v>-2.5742067599506641E-4</v>
      </c>
      <c r="HQ427" s="223">
        <f t="shared" ca="1" si="1074"/>
        <v>2.242964799059102E-5</v>
      </c>
      <c r="HR427" s="223">
        <f t="shared" ca="1" si="1075"/>
        <v>2.5521953466930384E-4</v>
      </c>
      <c r="HS427" s="223">
        <f t="shared" ca="1" si="1076"/>
        <v>-4.7475706008888154E-5</v>
      </c>
      <c r="HT427" s="223">
        <f t="shared" ca="1" si="1077"/>
        <v>-2.5056048970748641E-4</v>
      </c>
      <c r="HU427" s="223">
        <f t="shared" ca="1" si="1078"/>
        <v>7.2064547025458845E-5</v>
      </c>
      <c r="HV427" s="223">
        <f t="shared" ca="1" si="1079"/>
        <v>2.4348841025948953E-4</v>
      </c>
      <c r="HW427" s="223">
        <f t="shared" ca="1" si="1080"/>
        <v>-9.5959367059685727E-5</v>
      </c>
      <c r="HX427" s="223">
        <f t="shared" ca="1" si="1081"/>
        <v>-2.3407140431638926E-4</v>
      </c>
      <c r="HY427" s="223">
        <f t="shared" ca="1" si="1082"/>
        <v>1.1893004593240187E-4</v>
      </c>
      <c r="HZ427" s="223">
        <f t="shared" ca="1" si="1083"/>
        <v>2.2240016279327676E-4</v>
      </c>
      <c r="IA427" s="223">
        <f t="shared" ca="1" si="1084"/>
        <v>-1.4075536344901264E-4</v>
      </c>
      <c r="IB427" s="223">
        <f t="shared" ca="1" si="1085"/>
        <v>-2.085870861261692E-4</v>
      </c>
      <c r="IC427" s="223">
        <f t="shared" ca="1" si="1086"/>
        <v>1.612251298709009E-4</v>
      </c>
      <c r="ID427" s="223">
        <f t="shared" ca="1" si="1087"/>
        <v>1.9276520179436666E-4</v>
      </c>
      <c r="IE427" s="223">
        <f t="shared" ca="1" si="1088"/>
        <v>-8.7984910176948638E-5</v>
      </c>
      <c r="IF427" s="223">
        <f t="shared" ca="1" si="1089"/>
        <v>-1.750868831931061E-4</v>
      </c>
      <c r="IG427" s="223">
        <f t="shared" ca="1" si="1090"/>
        <v>1.9732442248455572E-4</v>
      </c>
      <c r="IH427" s="223">
        <f t="shared" ca="1" si="1091"/>
        <v>1.5572238219446969E-4</v>
      </c>
      <c r="II427" s="223">
        <f t="shared" ca="1" si="1092"/>
        <v>-2.1260629275457216E-4</v>
      </c>
      <c r="IJ427" s="223">
        <f t="shared" ca="1" si="1093"/>
        <v>-1.3485818952878729E-4</v>
      </c>
      <c r="IK427" s="223">
        <f t="shared" ca="1" si="1094"/>
        <v>2.2584064820294021E-4</v>
      </c>
      <c r="IL427" s="223">
        <f t="shared" ca="1" si="1095"/>
        <v>1.1269523877695739E-4</v>
      </c>
      <c r="IM427" s="223">
        <f t="shared" ca="1" si="1096"/>
        <v>-2.3690003475205747E-4</v>
      </c>
      <c r="IN427" s="223">
        <f t="shared" ca="1" si="1097"/>
        <v>-8.9446971270221257E-5</v>
      </c>
      <c r="IO427" s="223">
        <f t="shared" ca="1" si="1098"/>
        <v>2.4567794446378038E-4</v>
      </c>
      <c r="IP427" s="223">
        <f t="shared" ca="1" si="1099"/>
        <v>6.5337280533464597E-5</v>
      </c>
      <c r="IQ427" s="223">
        <f t="shared" ca="1" si="1100"/>
        <v>-2.5208984126909144E-4</v>
      </c>
      <c r="IR427" s="223">
        <f t="shared" ca="1" si="1101"/>
        <v>-4.059835606818002E-5</v>
      </c>
      <c r="IS427" s="223">
        <f t="shared" ca="1" si="1102"/>
        <v>2.560739750966562E-4</v>
      </c>
      <c r="IT427" s="223">
        <f t="shared" ca="1" si="1103"/>
        <v>1.5468447240639917E-5</v>
      </c>
      <c r="IU427" s="223">
        <f t="shared" ca="1" si="1104"/>
        <v>-2.5759197655976599E-4</v>
      </c>
      <c r="IV427" s="223">
        <f t="shared" ca="1" si="1105"/>
        <v>9.8104311897409519E-6</v>
      </c>
      <c r="IW427" s="223">
        <f t="shared" ca="1" si="1106"/>
        <v>2.566292264745072E-4</v>
      </c>
      <c r="IX427" s="223">
        <f t="shared" ca="1" si="1107"/>
        <v>-3.4994829804837423E-5</v>
      </c>
      <c r="IY427" s="223">
        <f t="shared" ca="1" si="1108"/>
        <v>-2.5319499665049357E-4</v>
      </c>
      <c r="IZ427" s="223">
        <f t="shared" ca="1" si="1109"/>
        <v>5.9842209078793396E-5</v>
      </c>
      <c r="JA427" s="223">
        <f t="shared" ca="1" si="1110"/>
        <v>2.4732236059827131E-4</v>
      </c>
      <c r="JB427" s="223">
        <f t="shared" ca="1" si="1111"/>
        <v>-8.411327516624153E-5</v>
      </c>
    </row>
    <row r="428" spans="2:262">
      <c r="B428" s="230">
        <v>67</v>
      </c>
      <c r="C428" s="229">
        <f t="shared" si="1112"/>
        <v>1.3085937500000007E-3</v>
      </c>
      <c r="D428" s="226">
        <f t="shared" ca="1" si="855"/>
        <v>23.957301353841668</v>
      </c>
      <c r="E428" s="225">
        <f ca="1">BU361</f>
        <v>-4.2698646158332056E-2</v>
      </c>
      <c r="F428" s="224">
        <v>67</v>
      </c>
      <c r="G428" s="223">
        <f t="shared" ca="1" si="856"/>
        <v>-8.5316763149333077E-4</v>
      </c>
      <c r="H428" s="223">
        <f t="shared" ca="1" si="857"/>
        <v>4.8031586637744736E-4</v>
      </c>
      <c r="I428" s="223">
        <f t="shared" ca="1" si="858"/>
        <v>7.8249917729322467E-4</v>
      </c>
      <c r="J428" s="223">
        <f t="shared" ca="1" si="859"/>
        <v>-5.954442873667969E-4</v>
      </c>
      <c r="K428" s="223">
        <f t="shared" ca="1" si="860"/>
        <v>-6.9489197899711829E-4</v>
      </c>
      <c r="L428" s="223">
        <f t="shared" ca="1" si="861"/>
        <v>6.9768313773446158E-4</v>
      </c>
      <c r="M428" s="223">
        <f t="shared" ca="1" si="862"/>
        <v>5.9224246788055416E-4</v>
      </c>
      <c r="N428" s="223">
        <f t="shared" ca="1" si="863"/>
        <v>-7.8481925512410725E-4</v>
      </c>
      <c r="O428" s="223">
        <f t="shared" ca="1" si="864"/>
        <v>-4.7677269586491125E-4</v>
      </c>
      <c r="P428" s="223">
        <f t="shared" ca="1" si="865"/>
        <v>8.5496640573918528E-4</v>
      </c>
      <c r="Q428" s="223">
        <f t="shared" ca="1" si="866"/>
        <v>3.5098223480375457E-4</v>
      </c>
      <c r="R428" s="223">
        <f t="shared" ca="1" si="867"/>
        <v>-9.066061156083339E-4</v>
      </c>
      <c r="S428" s="223">
        <f t="shared" ca="1" si="868"/>
        <v>-2.1759406830072016E-4</v>
      </c>
      <c r="T428" s="223">
        <f t="shared" ca="1" si="869"/>
        <v>9.3862054096117075E-4</v>
      </c>
      <c r="U428" s="223">
        <f t="shared" ca="1" si="870"/>
        <v>7.9495647337734479E-5</v>
      </c>
      <c r="V428" s="223">
        <f t="shared" ca="1" si="871"/>
        <v>-9.5031666617011808E-4</v>
      </c>
      <c r="W428" s="223">
        <f t="shared" ca="1" si="872"/>
        <v>6.0323614318854397E-5</v>
      </c>
      <c r="X428" s="223">
        <f t="shared" ca="1" si="873"/>
        <v>9.4144130544587541E-4</v>
      </c>
      <c r="Y428" s="223">
        <f t="shared" ca="1" si="874"/>
        <v>-1.988370518985096E-4</v>
      </c>
      <c r="Z428" s="223">
        <f t="shared" ca="1" si="875"/>
        <v>-9.121865835451594E-4</v>
      </c>
      <c r="AA428" s="223">
        <f t="shared" ca="1" si="876"/>
        <v>3.3304626777845304E-4</v>
      </c>
      <c r="AB428" s="223">
        <f t="shared" ca="1" si="877"/>
        <v>8.631857768499208E-4</v>
      </c>
      <c r="AC428" s="223">
        <f t="shared" ca="1" si="878"/>
        <v>-4.6004603773725937E-4</v>
      </c>
      <c r="AD428" s="223">
        <f t="shared" ca="1" si="879"/>
        <v>-7.9549960484612357E-4</v>
      </c>
      <c r="AE428" s="223">
        <f t="shared" ca="1" si="880"/>
        <v>5.7708720028568365E-4</v>
      </c>
      <c r="AF428" s="223">
        <f t="shared" ca="1" si="881"/>
        <v>7.1059326875018414E-4</v>
      </c>
      <c r="AG428" s="223">
        <f t="shared" ca="1" si="882"/>
        <v>-6.8163616771062404E-4</v>
      </c>
      <c r="AH428" s="223">
        <f t="shared" ca="1" si="883"/>
        <v>-6.1030473432742254E-4</v>
      </c>
      <c r="AI428" s="223">
        <f t="shared" ca="1" si="884"/>
        <v>7.7142977059783784E-4</v>
      </c>
      <c r="AJ428" s="223">
        <f t="shared" ca="1" si="885"/>
        <v>4.9680494548377601E-4</v>
      </c>
      <c r="AK428" s="223">
        <f t="shared" ca="1" si="886"/>
        <v>-8.4452424861517807E-4</v>
      </c>
      <c r="AL428" s="223">
        <f t="shared" ca="1" si="887"/>
        <v>-3.7255082988635259E-4</v>
      </c>
      <c r="AM428" s="223">
        <f t="shared" ca="1" si="888"/>
        <v>8.9933732705374666E-4</v>
      </c>
      <c r="AN428" s="223">
        <f t="shared" ca="1" si="889"/>
        <v>2.4023211389915443E-4</v>
      </c>
      <c r="AO428" s="223">
        <f t="shared" ca="1" si="890"/>
        <v>-9.3468246829697948E-4</v>
      </c>
      <c r="AP428" s="223">
        <f t="shared" ca="1" si="891"/>
        <v>-1.027130981300954E-4</v>
      </c>
      <c r="AQ428" s="223">
        <f t="shared" ca="1" si="892"/>
        <v>9.4979455677680024E-4</v>
      </c>
      <c r="AR428" s="223">
        <f t="shared" ca="1" si="893"/>
        <v>-3.7029346027152028E-5</v>
      </c>
      <c r="AS428" s="223">
        <f t="shared" ca="1" si="894"/>
        <v>-9.4434646141506381E-4</v>
      </c>
      <c r="AT428" s="223">
        <f t="shared" ca="1" si="895"/>
        <v>1.7597021666892844E-4</v>
      </c>
      <c r="AU428" s="223">
        <f t="shared" ca="1" si="896"/>
        <v>9.1845611702348574E-4</v>
      </c>
      <c r="AV428" s="223">
        <f t="shared" ca="1" si="897"/>
        <v>-3.1110186353748836E-4</v>
      </c>
      <c r="AW428" s="223">
        <f t="shared" ca="1" si="898"/>
        <v>-8.7268397137112695E-4</v>
      </c>
      <c r="AX428" s="223">
        <f t="shared" ca="1" si="899"/>
        <v>4.394990945661637E-4</v>
      </c>
      <c r="AY428" s="223">
        <f t="shared" ca="1" si="900"/>
        <v>8.0802085318271274E-4</v>
      </c>
      <c r="AZ428" s="223">
        <f t="shared" ca="1" si="901"/>
        <v>-5.5838249745380185E-4</v>
      </c>
      <c r="BA428" s="223">
        <f t="shared" ca="1" si="902"/>
        <v>-7.2586652368894738E-4</v>
      </c>
      <c r="BB428" s="223">
        <f t="shared" ca="1" si="903"/>
        <v>6.6517860554737547E-4</v>
      </c>
      <c r="BC428" s="223">
        <f t="shared" ca="1" si="904"/>
        <v>6.2799937602308828E-4</v>
      </c>
      <c r="BD428" s="223">
        <f t="shared" ca="1" si="905"/>
        <v>-7.5757560562337407E-4</v>
      </c>
      <c r="BE428" s="223">
        <f t="shared" ca="1" si="906"/>
        <v>-5.1653793838022039E-4</v>
      </c>
      <c r="BF428" s="223">
        <f t="shared" ca="1" si="907"/>
        <v>8.3357338166260213E-4</v>
      </c>
      <c r="BG428" s="223">
        <f t="shared" ca="1" si="908"/>
        <v>3.9389501427959981E-4</v>
      </c>
      <c r="BH428" s="223">
        <f t="shared" ca="1" si="909"/>
        <v>-8.9152681132173106E-4</v>
      </c>
      <c r="BI428" s="223">
        <f t="shared" ca="1" si="910"/>
        <v>-2.6272545265502322E-4</v>
      </c>
      <c r="BJ428" s="223">
        <f t="shared" ca="1" si="911"/>
        <v>9.3018137786391331E-4</v>
      </c>
      <c r="BK428" s="223">
        <f t="shared" ca="1" si="912"/>
        <v>1.2586867839283963E-4</v>
      </c>
      <c r="BL428" s="223">
        <f t="shared" ca="1" si="913"/>
        <v>-9.4870032665758609E-4</v>
      </c>
      <c r="BM428" s="223">
        <f t="shared" ca="1" si="914"/>
        <v>1.37127726420193E-5</v>
      </c>
      <c r="BN428" s="223">
        <f t="shared" ca="1" si="915"/>
        <v>9.4668277838728292E-4</v>
      </c>
      <c r="BO428" s="223">
        <f t="shared" ca="1" si="916"/>
        <v>-1.5299738356078601E-4</v>
      </c>
      <c r="BP428" s="223">
        <f t="shared" ca="1" si="917"/>
        <v>-9.24172406880205E-4</v>
      </c>
      <c r="BQ428" s="223">
        <f t="shared" ca="1" si="918"/>
        <v>2.8897006316677015E-4</v>
      </c>
      <c r="BR428" s="223">
        <f t="shared" ca="1" si="919"/>
        <v>8.8165649369974003E-4</v>
      </c>
      <c r="BS428" s="223">
        <f t="shared" ca="1" si="920"/>
        <v>-4.1868741357444287E-4</v>
      </c>
      <c r="BT428" s="223">
        <f t="shared" ca="1" si="921"/>
        <v>-8.200553799711833E-4</v>
      </c>
      <c r="BU428" s="223">
        <f t="shared" ca="1" si="922"/>
        <v>5.3934144588471471E-4</v>
      </c>
      <c r="BV428" s="223">
        <f t="shared" ca="1" si="923"/>
        <v>7.407025437757423E-4</v>
      </c>
      <c r="BW428" s="223">
        <f t="shared" ca="1" si="924"/>
        <v>-6.4832036466477025E-4</v>
      </c>
      <c r="BX428" s="223">
        <f t="shared" ca="1" si="925"/>
        <v>-6.4531573437705714E-4</v>
      </c>
      <c r="BY428" s="223">
        <f t="shared" ca="1" si="926"/>
        <v>7.4326510543166753E-4</v>
      </c>
      <c r="BZ428" s="223">
        <f t="shared" ca="1" si="927"/>
        <v>5.3595978813717068E-4</v>
      </c>
      <c r="CA428" s="223">
        <f t="shared" ca="1" si="928"/>
        <v>-8.2212040127422562E-4</v>
      </c>
      <c r="CB428" s="223">
        <f t="shared" ca="1" si="929"/>
        <v>-4.1500193104493431E-4</v>
      </c>
      <c r="CC428" s="223">
        <f t="shared" ca="1" si="930"/>
        <v>8.8317927317490739E-4</v>
      </c>
      <c r="CD428" s="223">
        <f t="shared" ca="1" si="931"/>
        <v>2.8506053542216321E-4</v>
      </c>
      <c r="CE428" s="223">
        <f t="shared" ca="1" si="932"/>
        <v>-9.2511998095054645E-4</v>
      </c>
      <c r="CF428" s="223">
        <f t="shared" ca="1" si="933"/>
        <v>-1.4894844007025295E-4</v>
      </c>
      <c r="CG428" s="223">
        <f t="shared" ca="1" si="934"/>
        <v>9.470346349357841E-4</v>
      </c>
      <c r="CH428" s="223">
        <f t="shared" ca="1" si="935"/>
        <v>9.6120608046060762E-6</v>
      </c>
      <c r="CI428" s="223">
        <f t="shared" ca="1" si="936"/>
        <v>-9.4844884905255077E-4</v>
      </c>
      <c r="CJ428" s="223">
        <f t="shared" ca="1" si="937"/>
        <v>1.2993239054971396E-4</v>
      </c>
      <c r="CK428" s="223">
        <f t="shared" ca="1" si="938"/>
        <v>9.293320098360513E-4</v>
      </c>
      <c r="CL428" s="223">
        <f t="shared" ca="1" si="939"/>
        <v>-2.6666419803529975E-4</v>
      </c>
      <c r="CM428" s="223">
        <f t="shared" ca="1" si="940"/>
        <v>-8.9009793912380776E-4</v>
      </c>
      <c r="CN428" s="223">
        <f t="shared" ca="1" si="941"/>
        <v>3.9762353094051573E-4</v>
      </c>
      <c r="CO428" s="223">
        <f t="shared" ca="1" si="942"/>
        <v>8.3159593606261183E-4</v>
      </c>
      <c r="CP428" s="223">
        <f t="shared" ca="1" si="943"/>
        <v>-5.1997551519590199E-4</v>
      </c>
      <c r="CQ428" s="223">
        <f t="shared" ca="1" si="944"/>
        <v>-7.5509239234681017E-4</v>
      </c>
      <c r="CR428" s="223">
        <f t="shared" ca="1" si="945"/>
        <v>6.3107159983675078E-4</v>
      </c>
      <c r="CS428" s="223">
        <f t="shared" ca="1" si="946"/>
        <v>6.6224337866253684E-4</v>
      </c>
      <c r="CT428" s="223">
        <f t="shared" ca="1" si="947"/>
        <v>-7.2850689013291287E-4</v>
      </c>
      <c r="CU428" s="223">
        <f t="shared" ca="1" si="948"/>
        <v>-5.5505879575857479E-4</v>
      </c>
      <c r="CV428" s="223">
        <f t="shared" ca="1" si="949"/>
        <v>8.101722062971899E-4</v>
      </c>
      <c r="CW428" s="223">
        <f t="shared" ca="1" si="950"/>
        <v>4.3585886616492897E-4</v>
      </c>
      <c r="CX428" s="223">
        <f t="shared" ca="1" si="951"/>
        <v>-8.7429974085812803E-4</v>
      </c>
      <c r="CY428" s="223">
        <f t="shared" ca="1" si="952"/>
        <v>-3.0722390838186465E-4</v>
      </c>
      <c r="CZ428" s="223">
        <f t="shared" ca="1" si="953"/>
        <v>9.1950132635311974E-4</v>
      </c>
      <c r="DA428" s="223">
        <f t="shared" ca="1" si="954"/>
        <v>1.7193848077689562E-4</v>
      </c>
      <c r="DB428" s="223">
        <f t="shared" ca="1" si="955"/>
        <v>-9.4479848496180005E-4</v>
      </c>
      <c r="DC428" s="223">
        <f t="shared" ca="1" si="956"/>
        <v>-3.293110430520747E-5</v>
      </c>
      <c r="DD428" s="223">
        <f t="shared" ca="1" si="957"/>
        <v>9.4964360959593744E-4</v>
      </c>
      <c r="DE428" s="223">
        <f t="shared" ca="1" si="958"/>
        <v>-1.0678913112507313E-4</v>
      </c>
      <c r="DF428" s="223">
        <f t="shared" ca="1" si="959"/>
        <v>-9.3393181793913172E-4</v>
      </c>
      <c r="DG428" s="223">
        <f t="shared" ca="1" si="960"/>
        <v>2.4419770436212357E-4</v>
      </c>
      <c r="DH428" s="223">
        <f t="shared" ca="1" si="961"/>
        <v>8.9800322283224818E-4</v>
      </c>
      <c r="DI428" s="223">
        <f t="shared" ca="1" si="962"/>
        <v>-3.7632013475962693E-4</v>
      </c>
      <c r="DJ428" s="223">
        <f t="shared" ca="1" si="963"/>
        <v>-8.4263556985752456E-4</v>
      </c>
      <c r="DK428" s="223">
        <f t="shared" ca="1" si="964"/>
        <v>5.0029637069988345E-4</v>
      </c>
      <c r="DL428" s="223">
        <f t="shared" ca="1" si="965"/>
        <v>7.6902740149545183E-4</v>
      </c>
      <c r="DM428" s="223">
        <f t="shared" ca="1" si="966"/>
        <v>-6.1344270107428658E-4</v>
      </c>
      <c r="DN428" s="223">
        <f t="shared" ca="1" si="967"/>
        <v>-6.7877211229960409E-4</v>
      </c>
      <c r="DO428" s="223">
        <f t="shared" ca="1" si="968"/>
        <v>7.1330984952417797E-4</v>
      </c>
      <c r="DP428" s="223">
        <f t="shared" ca="1" si="969"/>
        <v>5.7382345671642087E-4</v>
      </c>
      <c r="DQ428" s="223">
        <f t="shared" ca="1" si="970"/>
        <v>-7.977359938773714E-4</v>
      </c>
      <c r="DR428" s="223">
        <f t="shared" ca="1" si="971"/>
        <v>-4.5645325620174667E-4</v>
      </c>
      <c r="DS428" s="223">
        <f t="shared" ca="1" si="972"/>
        <v>8.6489356306961799E-4</v>
      </c>
      <c r="DT428" s="223">
        <f t="shared" ca="1" si="973"/>
        <v>3.2920222114698599E-4</v>
      </c>
      <c r="DU428" s="223">
        <f t="shared" ca="1" si="974"/>
        <v>-9.1332879853905989E-4</v>
      </c>
      <c r="DV428" s="223">
        <f t="shared" ca="1" si="975"/>
        <v>-1.9482495217191213E-4</v>
      </c>
      <c r="DW428" s="223">
        <f t="shared" ca="1" si="976"/>
        <v>9.4199322370876822E-4</v>
      </c>
      <c r="DX428" s="223">
        <f t="shared" ca="1" si="977"/>
        <v>5.6230311339948663E-5</v>
      </c>
      <c r="DY428" s="223">
        <f t="shared" ca="1" si="978"/>
        <v>-9.50266340338364E-4</v>
      </c>
      <c r="DZ428" s="223">
        <f t="shared" ca="1" si="979"/>
        <v>8.3581545920918495E-5</v>
      </c>
      <c r="EA428" s="223">
        <f t="shared" ca="1" si="980"/>
        <v>9.3796906043704575E-4</v>
      </c>
      <c r="EB428" s="223">
        <f t="shared" ca="1" si="981"/>
        <v>-2.2158411512300589E-4</v>
      </c>
      <c r="EC428" s="223">
        <f t="shared" ca="1" si="982"/>
        <v>-9.0536758297775799E-4</v>
      </c>
      <c r="ED428" s="223">
        <f t="shared" ca="1" si="983"/>
        <v>3.5479005740109967E-4</v>
      </c>
      <c r="EE428" s="223">
        <f t="shared" ca="1" si="984"/>
        <v>8.5316763149334075E-4</v>
      </c>
      <c r="EF428" s="223">
        <f t="shared" ca="1" si="985"/>
        <v>-4.8031586637744178E-4</v>
      </c>
      <c r="EG428" s="223">
        <f t="shared" ca="1" si="986"/>
        <v>-7.8249917729323487E-4</v>
      </c>
      <c r="EH428" s="223">
        <f t="shared" ca="1" si="987"/>
        <v>5.954442873667956E-4</v>
      </c>
      <c r="EI428" s="223">
        <f t="shared" ca="1" si="988"/>
        <v>6.9489197899712696E-4</v>
      </c>
      <c r="EJ428" s="223">
        <f t="shared" ca="1" si="989"/>
        <v>-6.9768313773444488E-4</v>
      </c>
      <c r="EK428" s="223">
        <f t="shared" ca="1" si="990"/>
        <v>-5.9224246788056024E-4</v>
      </c>
      <c r="EL428" s="223">
        <f t="shared" ca="1" si="991"/>
        <v>7.8481925512409608E-4</v>
      </c>
      <c r="EM428" s="223">
        <f t="shared" ca="1" si="992"/>
        <v>4.7677269586491504E-4</v>
      </c>
      <c r="EN428" s="223">
        <f t="shared" ca="1" si="993"/>
        <v>-8.5496640573917899E-4</v>
      </c>
      <c r="EO428" s="223">
        <f t="shared" ca="1" si="994"/>
        <v>-3.509822348037524E-4</v>
      </c>
      <c r="EP428" s="223">
        <f t="shared" ca="1" si="995"/>
        <v>9.0660611560833054E-4</v>
      </c>
      <c r="EQ428" s="223">
        <f t="shared" ca="1" si="996"/>
        <v>2.1759406830074092E-4</v>
      </c>
      <c r="ER428" s="223">
        <f t="shared" ca="1" si="997"/>
        <v>-9.386205409611701E-4</v>
      </c>
      <c r="ES428" s="223">
        <f t="shared" ca="1" si="998"/>
        <v>-7.9495647337752369E-5</v>
      </c>
      <c r="ET428" s="223">
        <f t="shared" ca="1" si="999"/>
        <v>9.5031666617011808E-4</v>
      </c>
      <c r="EU428" s="223">
        <f t="shared" ca="1" si="1000"/>
        <v>-6.032361431884323E-5</v>
      </c>
      <c r="EV428" s="223">
        <f t="shared" ca="1" si="1001"/>
        <v>-9.4144130544587899E-4</v>
      </c>
      <c r="EW428" s="223">
        <f t="shared" ca="1" si="1002"/>
        <v>1.9883705189850193E-4</v>
      </c>
      <c r="EX428" s="223">
        <f t="shared" ca="1" si="1003"/>
        <v>9.121865835451645E-4</v>
      </c>
      <c r="EY428" s="223">
        <f t="shared" ca="1" si="1004"/>
        <v>-3.3304626777844887E-4</v>
      </c>
      <c r="EZ428" s="223">
        <f t="shared" ca="1" si="1005"/>
        <v>-8.6318577684992557E-4</v>
      </c>
      <c r="FA428" s="223">
        <f t="shared" ca="1" si="1006"/>
        <v>4.6004603773726143E-4</v>
      </c>
      <c r="FB428" s="223">
        <f t="shared" ca="1" si="1007"/>
        <v>7.9549960484612975E-4</v>
      </c>
      <c r="FC428" s="223">
        <f t="shared" ca="1" si="1008"/>
        <v>-5.7708720028566945E-4</v>
      </c>
      <c r="FD428" s="223">
        <f t="shared" ca="1" si="1009"/>
        <v>-7.1059326875018696E-4</v>
      </c>
      <c r="FE428" s="223">
        <f t="shared" ca="1" si="1010"/>
        <v>6.8163616771061146E-4</v>
      </c>
      <c r="FF428" s="223">
        <f t="shared" ca="1" si="1011"/>
        <v>6.103047343274414E-4</v>
      </c>
      <c r="FG428" s="223">
        <f t="shared" ca="1" si="1012"/>
        <v>-7.7142977059784694E-4</v>
      </c>
      <c r="FH428" s="223">
        <f t="shared" ca="1" si="1013"/>
        <v>-4.9680494548377395E-4</v>
      </c>
      <c r="FI428" s="223">
        <f t="shared" ca="1" si="1014"/>
        <v>8.4452424861517601E-4</v>
      </c>
      <c r="FJ428" s="223">
        <f t="shared" ca="1" si="1015"/>
        <v>3.7255082988636902E-4</v>
      </c>
      <c r="FK428" s="223">
        <f t="shared" ca="1" si="1016"/>
        <v>-8.9933732705373658E-4</v>
      </c>
      <c r="FL428" s="223">
        <f t="shared" ca="1" si="1017"/>
        <v>-2.4023211389913909E-4</v>
      </c>
      <c r="FM428" s="223">
        <f t="shared" ca="1" si="1018"/>
        <v>9.3468246829697991E-4</v>
      </c>
      <c r="FN428" s="223">
        <f t="shared" ca="1" si="1019"/>
        <v>1.0271309813010652E-4</v>
      </c>
      <c r="FO428" s="223">
        <f t="shared" ca="1" si="1020"/>
        <v>-9.4979455677679969E-4</v>
      </c>
      <c r="FP428" s="223">
        <f t="shared" ca="1" si="1021"/>
        <v>3.7029346027120586E-5</v>
      </c>
      <c r="FQ428" s="223">
        <f t="shared" ca="1" si="1022"/>
        <v>9.4434646141506207E-4</v>
      </c>
      <c r="FR428" s="223">
        <f t="shared" ca="1" si="1023"/>
        <v>-1.7597021666893064E-4</v>
      </c>
      <c r="FS428" s="223">
        <f t="shared" ca="1" si="1024"/>
        <v>-9.1845611702348867E-4</v>
      </c>
      <c r="FT428" s="223">
        <f t="shared" ca="1" si="1025"/>
        <v>3.1110186353746499E-4</v>
      </c>
      <c r="FU428" s="223">
        <f t="shared" ca="1" si="1026"/>
        <v>8.7268397137114223E-4</v>
      </c>
      <c r="FV428" s="223">
        <f t="shared" ca="1" si="1027"/>
        <v>-4.3949909456617768E-4</v>
      </c>
      <c r="FW428" s="223">
        <f t="shared" ca="1" si="1028"/>
        <v>-8.0802085318271155E-4</v>
      </c>
      <c r="FX428" s="223">
        <f t="shared" ca="1" si="1029"/>
        <v>5.5838249745379285E-4</v>
      </c>
      <c r="FY428" s="223">
        <f t="shared" ca="1" si="1030"/>
        <v>7.2586652368896332E-4</v>
      </c>
      <c r="FZ428" s="223">
        <f t="shared" ca="1" si="1031"/>
        <v>-6.6517860554734815E-4</v>
      </c>
      <c r="GA428" s="223">
        <f t="shared" ca="1" si="1032"/>
        <v>-6.2799937602308654E-4</v>
      </c>
      <c r="GB428" s="223">
        <f t="shared" ca="1" si="1033"/>
        <v>7.5757560562337547E-4</v>
      </c>
      <c r="GC428" s="223">
        <f t="shared" ca="1" si="1034"/>
        <v>5.1653793838022982E-4</v>
      </c>
      <c r="GD428" s="223">
        <f t="shared" ca="1" si="1035"/>
        <v>-8.3357338166259031E-4</v>
      </c>
      <c r="GE428" s="223">
        <f t="shared" ca="1" si="1036"/>
        <v>-3.938950142796345E-4</v>
      </c>
      <c r="GF428" s="223">
        <f t="shared" ca="1" si="1037"/>
        <v>8.9152681132173193E-4</v>
      </c>
      <c r="GG428" s="223">
        <f t="shared" ca="1" si="1038"/>
        <v>2.6272545265503406E-4</v>
      </c>
      <c r="GH428" s="223">
        <f t="shared" ca="1" si="1039"/>
        <v>-9.3018137786391104E-4</v>
      </c>
      <c r="GI428" s="223">
        <f t="shared" ca="1" si="1040"/>
        <v>-1.2586867839286408E-4</v>
      </c>
      <c r="GJ428" s="223">
        <f t="shared" ca="1" si="1041"/>
        <v>9.4870032665758707E-4</v>
      </c>
      <c r="GK428" s="223">
        <f t="shared" ca="1" si="1042"/>
        <v>-1.3712772642021631E-5</v>
      </c>
      <c r="GL428" s="223">
        <f t="shared" ca="1" si="1043"/>
        <v>-9.466827783872839E-4</v>
      </c>
      <c r="GM428" s="223">
        <f t="shared" ca="1" si="1044"/>
        <v>1.5299738356076167E-4</v>
      </c>
      <c r="GN428" s="223">
        <f t="shared" ca="1" si="1045"/>
        <v>9.2417240688021064E-4</v>
      </c>
      <c r="GO428" s="223">
        <f t="shared" ca="1" si="1046"/>
        <v>-2.8897006316678522E-4</v>
      </c>
      <c r="GP428" s="223">
        <f t="shared" ca="1" si="1047"/>
        <v>-8.8165649369973916E-4</v>
      </c>
      <c r="GQ428" s="223">
        <f t="shared" ca="1" si="1048"/>
        <v>4.1868741357443284E-4</v>
      </c>
      <c r="GR428" s="223">
        <f t="shared" ca="1" si="1049"/>
        <v>8.2005537997119587E-4</v>
      </c>
      <c r="GS428" s="223">
        <f t="shared" ca="1" si="1050"/>
        <v>-5.3934144588469444E-4</v>
      </c>
      <c r="GT428" s="223">
        <f t="shared" ca="1" si="1051"/>
        <v>-7.4070254377573243E-4</v>
      </c>
      <c r="GU428" s="223">
        <f t="shared" ca="1" si="1052"/>
        <v>6.4832036466477188E-4</v>
      </c>
      <c r="GV428" s="223">
        <f t="shared" ca="1" si="1053"/>
        <v>6.4531573437706527E-4</v>
      </c>
      <c r="GW428" s="223">
        <f t="shared" ca="1" si="1054"/>
        <v>-7.4326510543165213E-4</v>
      </c>
      <c r="GX428" s="223">
        <f t="shared" ca="1" si="1055"/>
        <v>-5.3595978813720233E-4</v>
      </c>
      <c r="GY428" s="223">
        <f t="shared" ca="1" si="1056"/>
        <v>8.2212040127423343E-4</v>
      </c>
      <c r="GZ428" s="223">
        <f t="shared" ca="1" si="1057"/>
        <v>4.1500193104493225E-4</v>
      </c>
      <c r="HA428" s="223">
        <f t="shared" ca="1" si="1058"/>
        <v>-8.8317927317490327E-4</v>
      </c>
      <c r="HB428" s="223">
        <f t="shared" ca="1" si="1059"/>
        <v>-2.8506053542218674E-4</v>
      </c>
      <c r="HC428" s="223">
        <f t="shared" ca="1" si="1060"/>
        <v>9.2511998095053788E-4</v>
      </c>
      <c r="HD428" s="223">
        <f t="shared" ca="1" si="1061"/>
        <v>1.4894844007023734E-4</v>
      </c>
      <c r="HE428" s="223">
        <f t="shared" ca="1" si="1062"/>
        <v>-9.4703463493578312E-4</v>
      </c>
      <c r="HF428" s="223">
        <f t="shared" ca="1" si="1063"/>
        <v>-9.6120608046172977E-6</v>
      </c>
      <c r="HG428" s="223">
        <f t="shared" ca="1" si="1064"/>
        <v>9.4844884905255316E-4</v>
      </c>
      <c r="HH428" s="223">
        <f t="shared" ca="1" si="1065"/>
        <v>-1.299323905496761E-4</v>
      </c>
      <c r="HI428" s="223">
        <f t="shared" ca="1" si="1066"/>
        <v>-9.2933200983604794E-4</v>
      </c>
      <c r="HJ428" s="223">
        <f t="shared" ca="1" si="1067"/>
        <v>2.6666419803528907E-4</v>
      </c>
      <c r="HK428" s="223">
        <f t="shared" ca="1" si="1068"/>
        <v>8.9009793912381166E-4</v>
      </c>
      <c r="HL428" s="223">
        <f t="shared" ca="1" si="1069"/>
        <v>-3.9762353094048109E-4</v>
      </c>
      <c r="HM428" s="223">
        <f t="shared" ca="1" si="1070"/>
        <v>-8.3159593606260413E-4</v>
      </c>
      <c r="HN428" s="223">
        <f t="shared" ca="1" si="1071"/>
        <v>5.1997551519591522E-4</v>
      </c>
      <c r="HO428" s="223">
        <f t="shared" ca="1" si="1072"/>
        <v>7.550923923468171E-4</v>
      </c>
      <c r="HP428" s="223">
        <f t="shared" ca="1" si="1073"/>
        <v>-6.3107159983674232E-4</v>
      </c>
      <c r="HQ428" s="223">
        <f t="shared" ca="1" si="1074"/>
        <v>-6.6224337866256416E-4</v>
      </c>
      <c r="HR428" s="223">
        <f t="shared" ca="1" si="1075"/>
        <v>7.2850689013292296E-4</v>
      </c>
      <c r="HS428" s="223">
        <f t="shared" ca="1" si="1076"/>
        <v>5.550587957585839E-4</v>
      </c>
      <c r="HT428" s="223">
        <f t="shared" ca="1" si="1077"/>
        <v>-8.1017220629718426E-4</v>
      </c>
      <c r="HU428" s="223">
        <f t="shared" ca="1" si="1078"/>
        <v>-4.3585886616493905E-4</v>
      </c>
      <c r="HV428" s="223">
        <f t="shared" ca="1" si="1079"/>
        <v>8.7429974085811307E-4</v>
      </c>
      <c r="HW428" s="223">
        <f t="shared" ca="1" si="1080"/>
        <v>3.0722390838184964E-4</v>
      </c>
      <c r="HX428" s="223">
        <f t="shared" ca="1" si="1081"/>
        <v>-9.1950132635311693E-4</v>
      </c>
      <c r="HY428" s="223">
        <f t="shared" ca="1" si="1082"/>
        <v>-1.7193848077690663E-4</v>
      </c>
      <c r="HZ428" s="223">
        <f t="shared" ca="1" si="1083"/>
        <v>9.4479848496179875E-4</v>
      </c>
      <c r="IA428" s="223">
        <f t="shared" ca="1" si="1084"/>
        <v>3.2931104305245634E-5</v>
      </c>
      <c r="IB428" s="223">
        <f t="shared" ca="1" si="1085"/>
        <v>-9.4964360959593689E-4</v>
      </c>
      <c r="IC428" s="223">
        <f t="shared" ca="1" si="1086"/>
        <v>1.0678913112506199E-4</v>
      </c>
      <c r="ID428" s="223">
        <f t="shared" ca="1" si="1087"/>
        <v>9.3393181793913378E-4</v>
      </c>
      <c r="IE428" s="223">
        <f t="shared" ca="1" si="1088"/>
        <v>-1.0197199676590493E-3</v>
      </c>
      <c r="IF428" s="223">
        <f t="shared" ca="1" si="1089"/>
        <v>-8.9800322283226065E-4</v>
      </c>
      <c r="IG428" s="223">
        <f t="shared" ca="1" si="1090"/>
        <v>3.7632013475964141E-4</v>
      </c>
      <c r="IH428" s="223">
        <f t="shared" ca="1" si="1091"/>
        <v>8.4263556985752987E-4</v>
      </c>
      <c r="II428" s="223">
        <f t="shared" ca="1" si="1092"/>
        <v>-5.0029637069987402E-4</v>
      </c>
      <c r="IJ428" s="223">
        <f t="shared" ca="1" si="1093"/>
        <v>-7.6902740149547427E-4</v>
      </c>
      <c r="IK428" s="223">
        <f t="shared" ca="1" si="1094"/>
        <v>6.1344270107425731E-4</v>
      </c>
      <c r="IL428" s="223">
        <f t="shared" ca="1" si="1095"/>
        <v>6.7877211229959292E-4</v>
      </c>
      <c r="IM428" s="223">
        <f t="shared" ca="1" si="1096"/>
        <v>-7.1330984952417049E-4</v>
      </c>
      <c r="IN428" s="223">
        <f t="shared" ca="1" si="1097"/>
        <v>-5.7382345671642976E-4</v>
      </c>
      <c r="IO428" s="223">
        <f t="shared" ca="1" si="1098"/>
        <v>7.9773599387735058E-4</v>
      </c>
      <c r="IP428" s="223">
        <f t="shared" ca="1" si="1099"/>
        <v>4.5645325620173268E-4</v>
      </c>
      <c r="IQ428" s="223">
        <f t="shared" ca="1" si="1100"/>
        <v>-8.648935630696245E-4</v>
      </c>
      <c r="IR428" s="223">
        <f t="shared" ca="1" si="1101"/>
        <v>-3.292022211469965E-4</v>
      </c>
      <c r="IS428" s="223">
        <f t="shared" ca="1" si="1102"/>
        <v>9.1332879853905664E-4</v>
      </c>
      <c r="IT428" s="223">
        <f t="shared" ca="1" si="1103"/>
        <v>1.9482495217194954E-4</v>
      </c>
      <c r="IU428" s="223">
        <f t="shared" ca="1" si="1104"/>
        <v>-9.4199322370877039E-4</v>
      </c>
      <c r="IV428" s="223">
        <f t="shared" ca="1" si="1105"/>
        <v>-5.6230311339959776E-5</v>
      </c>
      <c r="IW428" s="223">
        <f t="shared" ca="1" si="1106"/>
        <v>9.5026634033836422E-4</v>
      </c>
      <c r="IX428" s="223">
        <f t="shared" ca="1" si="1107"/>
        <v>-8.3581545920907328E-5</v>
      </c>
      <c r="IY428" s="223">
        <f t="shared" ca="1" si="1108"/>
        <v>-9.3796906043705193E-4</v>
      </c>
      <c r="IZ428" s="223">
        <f t="shared" ca="1" si="1109"/>
        <v>2.2158411512302129E-4</v>
      </c>
      <c r="JA428" s="223">
        <f t="shared" ca="1" si="1110"/>
        <v>9.0536758297776136E-4</v>
      </c>
      <c r="JB428" s="223">
        <f t="shared" ca="1" si="1111"/>
        <v>-3.5479005740108926E-4</v>
      </c>
    </row>
    <row r="429" spans="2:262">
      <c r="B429" s="230">
        <v>68</v>
      </c>
      <c r="C429" s="229">
        <f t="shared" si="1112"/>
        <v>1.3281250000000007E-3</v>
      </c>
      <c r="D429" s="226">
        <f t="shared" ca="1" si="855"/>
        <v>23.880715279425182</v>
      </c>
      <c r="E429" s="225">
        <f ca="1">BV361</f>
        <v>-0.11928472057481905</v>
      </c>
      <c r="F429" s="224">
        <v>68</v>
      </c>
      <c r="G429" s="223">
        <f t="shared" ca="1" si="856"/>
        <v>-4.3241053125756468E-4</v>
      </c>
      <c r="H429" s="223">
        <f t="shared" ca="1" si="857"/>
        <v>2.3415009084130659E-4</v>
      </c>
      <c r="I429" s="223">
        <f t="shared" ca="1" si="858"/>
        <v>3.865090866332211E-4</v>
      </c>
      <c r="J429" s="223">
        <f t="shared" ca="1" si="859"/>
        <v>-3.0991912160766412E-4</v>
      </c>
      <c r="K429" s="223">
        <f t="shared" ca="1" si="860"/>
        <v>-3.2575431456635618E-4</v>
      </c>
      <c r="L429" s="223">
        <f t="shared" ca="1" si="861"/>
        <v>3.7377813433528509E-4</v>
      </c>
      <c r="M429" s="223">
        <f t="shared" ca="1" si="862"/>
        <v>2.5248098687582988E-4</v>
      </c>
      <c r="N429" s="223">
        <f t="shared" ca="1" si="863"/>
        <v>-4.2327306297759324E-4</v>
      </c>
      <c r="O429" s="223">
        <f t="shared" ca="1" si="864"/>
        <v>-1.6950495645263485E-4</v>
      </c>
      <c r="P429" s="223">
        <f t="shared" ca="1" si="865"/>
        <v>4.5650184518394101E-4</v>
      </c>
      <c r="Q429" s="223">
        <f t="shared" ca="1" si="866"/>
        <v>8.0014945612438988E-5</v>
      </c>
      <c r="R429" s="223">
        <f t="shared" ca="1" si="867"/>
        <v>-4.7218751748905443E-4</v>
      </c>
      <c r="S429" s="223">
        <f t="shared" ca="1" si="868"/>
        <v>1.2549994714743616E-5</v>
      </c>
      <c r="T429" s="223">
        <f t="shared" ca="1" si="869"/>
        <v>4.6972728830287373E-4</v>
      </c>
      <c r="U429" s="223">
        <f t="shared" ca="1" si="870"/>
        <v>-1.0463264578315675E-4</v>
      </c>
      <c r="V429" s="223">
        <f t="shared" ca="1" si="871"/>
        <v>-4.4921570285331189E-4</v>
      </c>
      <c r="W429" s="223">
        <f t="shared" ca="1" si="872"/>
        <v>1.9269432295278854E-4</v>
      </c>
      <c r="X429" s="223">
        <f t="shared" ca="1" si="873"/>
        <v>4.114410098661659E-4</v>
      </c>
      <c r="Y429" s="223">
        <f t="shared" ca="1" si="874"/>
        <v>-2.7335086535556434E-4</v>
      </c>
      <c r="Z429" s="223">
        <f t="shared" ca="1" si="875"/>
        <v>-3.5785486960863993E-4</v>
      </c>
      <c r="AA429" s="223">
        <f t="shared" ca="1" si="876"/>
        <v>3.4350268729965846E-4</v>
      </c>
      <c r="AB429" s="223">
        <f t="shared" ca="1" si="877"/>
        <v>2.9051656739937563E-4</v>
      </c>
      <c r="AC429" s="223">
        <f t="shared" ca="1" si="878"/>
        <v>-4.004538936093509E-4</v>
      </c>
      <c r="AD429" s="223">
        <f t="shared" ca="1" si="879"/>
        <v>-2.1201387642852095E-4</v>
      </c>
      <c r="AE429" s="223">
        <f t="shared" ca="1" si="880"/>
        <v>4.4201588136476869E-4</v>
      </c>
      <c r="AF429" s="223">
        <f t="shared" ca="1" si="881"/>
        <v>1.2536361108527299E-4</v>
      </c>
      <c r="AG429" s="223">
        <f t="shared" ca="1" si="882"/>
        <v>-4.6659144668469946E-4</v>
      </c>
      <c r="AH429" s="223">
        <f t="shared" ca="1" si="883"/>
        <v>-3.3895692472737883E-5</v>
      </c>
      <c r="AI429" s="223">
        <f t="shared" ca="1" si="884"/>
        <v>4.7323616437603587E-4</v>
      </c>
      <c r="AJ429" s="223">
        <f t="shared" ca="1" si="885"/>
        <v>-5.8874818592597874E-5</v>
      </c>
      <c r="AK429" s="223">
        <f t="shared" ca="1" si="886"/>
        <v>-4.6169468166429919E-4</v>
      </c>
      <c r="AL429" s="223">
        <f t="shared" ca="1" si="887"/>
        <v>1.4938280339680206E-4</v>
      </c>
      <c r="AM429" s="223">
        <f t="shared" ca="1" si="888"/>
        <v>4.3241053125756478E-4</v>
      </c>
      <c r="AN429" s="223">
        <f t="shared" ca="1" si="889"/>
        <v>-2.3415009084130827E-4</v>
      </c>
      <c r="AO429" s="223">
        <f t="shared" ca="1" si="890"/>
        <v>-3.8650908663322067E-4</v>
      </c>
      <c r="AP429" s="223">
        <f t="shared" ca="1" si="891"/>
        <v>3.0991912160766401E-4</v>
      </c>
      <c r="AQ429" s="223">
        <f t="shared" ca="1" si="892"/>
        <v>3.2575431456635445E-4</v>
      </c>
      <c r="AR429" s="223">
        <f t="shared" ca="1" si="893"/>
        <v>-3.7377813433528547E-4</v>
      </c>
      <c r="AS429" s="223">
        <f t="shared" ca="1" si="894"/>
        <v>-2.5248098687582712E-4</v>
      </c>
      <c r="AT429" s="223">
        <f t="shared" ca="1" si="895"/>
        <v>4.2327306297759281E-4</v>
      </c>
      <c r="AU429" s="223">
        <f t="shared" ca="1" si="896"/>
        <v>1.6950495645263341E-4</v>
      </c>
      <c r="AV429" s="223">
        <f t="shared" ca="1" si="897"/>
        <v>-4.5650184518394209E-4</v>
      </c>
      <c r="AW429" s="223">
        <f t="shared" ca="1" si="898"/>
        <v>-8.0014945612439964E-5</v>
      </c>
      <c r="AX429" s="223">
        <f t="shared" ca="1" si="899"/>
        <v>4.7218751748905448E-4</v>
      </c>
      <c r="AY429" s="223">
        <f t="shared" ca="1" si="900"/>
        <v>-1.2549994714747682E-5</v>
      </c>
      <c r="AZ429" s="223">
        <f t="shared" ca="1" si="901"/>
        <v>-4.6972728830287384E-4</v>
      </c>
      <c r="BA429" s="223">
        <f t="shared" ca="1" si="902"/>
        <v>1.0463264578315908E-4</v>
      </c>
      <c r="BB429" s="223">
        <f t="shared" ca="1" si="903"/>
        <v>4.4921570285331059E-4</v>
      </c>
      <c r="BC429" s="223">
        <f t="shared" ca="1" si="904"/>
        <v>-1.9269432295278765E-4</v>
      </c>
      <c r="BD429" s="223">
        <f t="shared" ca="1" si="905"/>
        <v>-4.1144100986616471E-4</v>
      </c>
      <c r="BE429" s="223">
        <f t="shared" ca="1" si="906"/>
        <v>2.7335086535556217E-4</v>
      </c>
      <c r="BF429" s="223">
        <f t="shared" ca="1" si="907"/>
        <v>3.5785486960863944E-4</v>
      </c>
      <c r="BG429" s="223">
        <f t="shared" ca="1" si="908"/>
        <v>-3.435026872996589E-4</v>
      </c>
      <c r="BH429" s="223">
        <f t="shared" ca="1" si="909"/>
        <v>-2.9051656739937775E-4</v>
      </c>
      <c r="BI429" s="223">
        <f t="shared" ca="1" si="910"/>
        <v>4.0045389360935123E-4</v>
      </c>
      <c r="BJ429" s="223">
        <f t="shared" ca="1" si="911"/>
        <v>2.1201387642852035E-4</v>
      </c>
      <c r="BK429" s="223">
        <f t="shared" ca="1" si="912"/>
        <v>-4.4201588136476771E-4</v>
      </c>
      <c r="BL429" s="223">
        <f t="shared" ca="1" si="913"/>
        <v>-1.2536361108527234E-4</v>
      </c>
      <c r="BM429" s="223">
        <f t="shared" ca="1" si="914"/>
        <v>4.6659144668470017E-4</v>
      </c>
      <c r="BN429" s="223">
        <f t="shared" ca="1" si="915"/>
        <v>3.3895692472740566E-5</v>
      </c>
      <c r="BO429" s="223">
        <f t="shared" ca="1" si="916"/>
        <v>-4.7323616437603582E-4</v>
      </c>
      <c r="BP429" s="223">
        <f t="shared" ca="1" si="917"/>
        <v>5.8874818592601926E-5</v>
      </c>
      <c r="BQ429" s="223">
        <f t="shared" ca="1" si="918"/>
        <v>4.6169468166429978E-4</v>
      </c>
      <c r="BR429" s="223">
        <f t="shared" ca="1" si="919"/>
        <v>-1.4938280339680274E-4</v>
      </c>
      <c r="BS429" s="223">
        <f t="shared" ca="1" si="920"/>
        <v>-4.3241053125756316E-4</v>
      </c>
      <c r="BT429" s="223">
        <f t="shared" ca="1" si="921"/>
        <v>2.3415009084130597E-4</v>
      </c>
      <c r="BU429" s="223">
        <f t="shared" ca="1" si="922"/>
        <v>3.8650908663322029E-4</v>
      </c>
      <c r="BV429" s="223">
        <f t="shared" ca="1" si="923"/>
        <v>-3.0991912160766705E-4</v>
      </c>
      <c r="BW429" s="223">
        <f t="shared" ca="1" si="924"/>
        <v>-3.257543145663564E-4</v>
      </c>
      <c r="BX429" s="223">
        <f t="shared" ca="1" si="925"/>
        <v>3.7377813433528591E-4</v>
      </c>
      <c r="BY429" s="223">
        <f t="shared" ca="1" si="926"/>
        <v>2.5248098687582658E-4</v>
      </c>
      <c r="BZ429" s="223">
        <f t="shared" ca="1" si="927"/>
        <v>-4.2327306297759308E-4</v>
      </c>
      <c r="CA429" s="223">
        <f t="shared" ca="1" si="928"/>
        <v>-1.6950495645263273E-4</v>
      </c>
      <c r="CB429" s="223">
        <f t="shared" ca="1" si="929"/>
        <v>4.5650184518394225E-4</v>
      </c>
      <c r="CC429" s="223">
        <f t="shared" ca="1" si="930"/>
        <v>8.0014945612439287E-5</v>
      </c>
      <c r="CD429" s="223">
        <f t="shared" ca="1" si="931"/>
        <v>-4.7218751748905448E-4</v>
      </c>
      <c r="CE429" s="223">
        <f t="shared" ca="1" si="932"/>
        <v>1.2549994714748387E-5</v>
      </c>
      <c r="CF429" s="223">
        <f t="shared" ca="1" si="933"/>
        <v>4.6972728830287297E-4</v>
      </c>
      <c r="CG429" s="223">
        <f t="shared" ca="1" si="934"/>
        <v>-1.046326457831532E-4</v>
      </c>
      <c r="CH429" s="223">
        <f t="shared" ca="1" si="935"/>
        <v>-4.4921570285331249E-4</v>
      </c>
      <c r="CI429" s="223">
        <f t="shared" ca="1" si="936"/>
        <v>1.9269432295278827E-4</v>
      </c>
      <c r="CJ429" s="223">
        <f t="shared" ca="1" si="937"/>
        <v>4.1144100986616438E-4</v>
      </c>
      <c r="CK429" s="223">
        <f t="shared" ca="1" si="938"/>
        <v>-2.7335086535556824E-4</v>
      </c>
      <c r="CL429" s="223">
        <f t="shared" ca="1" si="939"/>
        <v>-3.5785486960863457E-4</v>
      </c>
      <c r="CM429" s="223">
        <f t="shared" ca="1" si="940"/>
        <v>3.4350268729965478E-4</v>
      </c>
      <c r="CN429" s="223">
        <f t="shared" ca="1" si="941"/>
        <v>2.905165673993771E-4</v>
      </c>
      <c r="CO429" s="223">
        <f t="shared" ca="1" si="942"/>
        <v>-4.004538936093516E-4</v>
      </c>
      <c r="CP429" s="223">
        <f t="shared" ca="1" si="943"/>
        <v>-2.1201387642851973E-4</v>
      </c>
      <c r="CQ429" s="223">
        <f t="shared" ca="1" si="944"/>
        <v>4.4201588136477037E-4</v>
      </c>
      <c r="CR429" s="223">
        <f t="shared" ca="1" si="945"/>
        <v>1.2536361108526518E-4</v>
      </c>
      <c r="CS429" s="223">
        <f t="shared" ca="1" si="946"/>
        <v>-4.6659144668469914E-4</v>
      </c>
      <c r="CT429" s="223">
        <f t="shared" ca="1" si="947"/>
        <v>-3.3895692472739862E-5</v>
      </c>
      <c r="CU429" s="223">
        <f t="shared" ca="1" si="948"/>
        <v>4.7323616437603577E-4</v>
      </c>
      <c r="CV429" s="223">
        <f t="shared" ca="1" si="949"/>
        <v>-5.8874818592602603E-5</v>
      </c>
      <c r="CW429" s="223">
        <f t="shared" ca="1" si="950"/>
        <v>-4.616946816642981E-4</v>
      </c>
      <c r="CX429" s="223">
        <f t="shared" ca="1" si="951"/>
        <v>1.4938280339680979E-4</v>
      </c>
      <c r="CY429" s="223">
        <f t="shared" ca="1" si="952"/>
        <v>4.324105312575656E-4</v>
      </c>
      <c r="CZ429" s="223">
        <f t="shared" ca="1" si="953"/>
        <v>-2.3415009084130656E-4</v>
      </c>
      <c r="DA429" s="223">
        <f t="shared" ca="1" si="954"/>
        <v>-3.8650908663321985E-4</v>
      </c>
      <c r="DB429" s="223">
        <f t="shared" ca="1" si="955"/>
        <v>3.0991912160766759E-4</v>
      </c>
      <c r="DC429" s="223">
        <f t="shared" ca="1" si="956"/>
        <v>3.2575431456635103E-4</v>
      </c>
      <c r="DD429" s="223">
        <f t="shared" ca="1" si="957"/>
        <v>-3.7377813433528228E-4</v>
      </c>
      <c r="DE429" s="223">
        <f t="shared" ca="1" si="958"/>
        <v>-2.5248098687583173E-4</v>
      </c>
      <c r="DF429" s="223">
        <f t="shared" ca="1" si="959"/>
        <v>4.2327306297759335E-4</v>
      </c>
      <c r="DG429" s="223">
        <f t="shared" ca="1" si="960"/>
        <v>1.6950495645263211E-4</v>
      </c>
      <c r="DH429" s="223">
        <f t="shared" ca="1" si="961"/>
        <v>-4.5650184518394247E-4</v>
      </c>
      <c r="DI429" s="223">
        <f t="shared" ca="1" si="962"/>
        <v>-8.0014945612431968E-5</v>
      </c>
      <c r="DJ429" s="223">
        <f t="shared" ca="1" si="963"/>
        <v>4.721875174890541E-4</v>
      </c>
      <c r="DK429" s="223">
        <f t="shared" ca="1" si="964"/>
        <v>-1.254999471474237E-5</v>
      </c>
      <c r="DL429" s="223">
        <f t="shared" ca="1" si="965"/>
        <v>-4.6972728830287368E-4</v>
      </c>
      <c r="DM429" s="223">
        <f t="shared" ca="1" si="966"/>
        <v>1.0463264578316042E-4</v>
      </c>
      <c r="DN429" s="223">
        <f t="shared" ca="1" si="967"/>
        <v>4.4921570285331015E-4</v>
      </c>
      <c r="DO429" s="223">
        <f t="shared" ca="1" si="968"/>
        <v>-1.9269432295279502E-4</v>
      </c>
      <c r="DP429" s="223">
        <f t="shared" ca="1" si="969"/>
        <v>-4.1144100986616737E-4</v>
      </c>
      <c r="DQ429" s="223">
        <f t="shared" ca="1" si="970"/>
        <v>2.7335086535556331E-4</v>
      </c>
      <c r="DR429" s="223">
        <f t="shared" ca="1" si="971"/>
        <v>3.5785486960863858E-4</v>
      </c>
      <c r="DS429" s="223">
        <f t="shared" ca="1" si="972"/>
        <v>-3.4350268729965987E-4</v>
      </c>
      <c r="DT429" s="223">
        <f t="shared" ca="1" si="973"/>
        <v>-2.905165673993713E-4</v>
      </c>
      <c r="DU429" s="223">
        <f t="shared" ca="1" si="974"/>
        <v>4.0045389360935556E-4</v>
      </c>
      <c r="DV429" s="223">
        <f t="shared" ca="1" si="975"/>
        <v>2.1201387642852507E-4</v>
      </c>
      <c r="DW429" s="223">
        <f t="shared" ca="1" si="976"/>
        <v>-4.420158813647682E-4</v>
      </c>
      <c r="DX429" s="223">
        <f t="shared" ca="1" si="977"/>
        <v>-1.2536361108527095E-4</v>
      </c>
      <c r="DY429" s="223">
        <f t="shared" ca="1" si="978"/>
        <v>4.6659144668470044E-4</v>
      </c>
      <c r="DZ429" s="223">
        <f t="shared" ca="1" si="979"/>
        <v>3.3895692472732462E-5</v>
      </c>
      <c r="EA429" s="223">
        <f t="shared" ca="1" si="980"/>
        <v>-4.732361643760356E-4</v>
      </c>
      <c r="EB429" s="223">
        <f t="shared" ca="1" si="981"/>
        <v>5.8874818592596613E-5</v>
      </c>
      <c r="EC429" s="223">
        <f t="shared" ca="1" si="982"/>
        <v>4.616946816642994E-4</v>
      </c>
      <c r="ED429" s="223">
        <f t="shared" ca="1" si="983"/>
        <v>-1.4938280339680404E-4</v>
      </c>
      <c r="EE429" s="223">
        <f t="shared" ca="1" si="984"/>
        <v>-4.3241053125756256E-4</v>
      </c>
      <c r="EF429" s="223">
        <f t="shared" ca="1" si="985"/>
        <v>2.3415009084131301E-4</v>
      </c>
      <c r="EG429" s="223">
        <f t="shared" ca="1" si="986"/>
        <v>3.8650908663322338E-4</v>
      </c>
      <c r="EH429" s="223">
        <f t="shared" ca="1" si="987"/>
        <v>-3.0991912160766304E-4</v>
      </c>
      <c r="EI429" s="223">
        <f t="shared" ca="1" si="988"/>
        <v>-3.2575431456635542E-4</v>
      </c>
      <c r="EJ429" s="223">
        <f t="shared" ca="1" si="989"/>
        <v>3.7377813433528678E-4</v>
      </c>
      <c r="EK429" s="223">
        <f t="shared" ca="1" si="990"/>
        <v>2.5248098687582539E-4</v>
      </c>
      <c r="EL429" s="223">
        <f t="shared" ca="1" si="991"/>
        <v>-4.2327306297759671E-4</v>
      </c>
      <c r="EM429" s="223">
        <f t="shared" ca="1" si="992"/>
        <v>-1.6950495645263775E-4</v>
      </c>
      <c r="EN429" s="223">
        <f t="shared" ca="1" si="993"/>
        <v>4.565018451839409E-4</v>
      </c>
      <c r="EO429" s="223">
        <f t="shared" ca="1" si="994"/>
        <v>8.0014945612437877E-5</v>
      </c>
      <c r="EP429" s="223">
        <f t="shared" ca="1" si="995"/>
        <v>-4.7218751748905464E-4</v>
      </c>
      <c r="EQ429" s="223">
        <f t="shared" ca="1" si="996"/>
        <v>1.2549994714749796E-5</v>
      </c>
      <c r="ER429" s="223">
        <f t="shared" ca="1" si="997"/>
        <v>4.6972728830287281E-4</v>
      </c>
      <c r="ES429" s="223">
        <f t="shared" ca="1" si="998"/>
        <v>-1.0463264578315456E-4</v>
      </c>
      <c r="ET429" s="223">
        <f t="shared" ca="1" si="999"/>
        <v>-4.4921570285331205E-4</v>
      </c>
      <c r="EU429" s="223">
        <f t="shared" ca="1" si="1000"/>
        <v>1.9269432295278955E-4</v>
      </c>
      <c r="EV429" s="223">
        <f t="shared" ca="1" si="1001"/>
        <v>4.1144100986616368E-4</v>
      </c>
      <c r="EW429" s="223">
        <f t="shared" ca="1" si="1002"/>
        <v>-2.7335086535556938E-4</v>
      </c>
      <c r="EX429" s="223">
        <f t="shared" ca="1" si="1003"/>
        <v>-3.578548696086337E-4</v>
      </c>
      <c r="EY429" s="223">
        <f t="shared" ca="1" si="1004"/>
        <v>3.4350268729965575E-4</v>
      </c>
      <c r="EZ429" s="223">
        <f t="shared" ca="1" si="1005"/>
        <v>2.9051656739937612E-4</v>
      </c>
      <c r="FA429" s="223">
        <f t="shared" ca="1" si="1006"/>
        <v>-4.0045389360935236E-4</v>
      </c>
      <c r="FB429" s="223">
        <f t="shared" ca="1" si="1007"/>
        <v>-2.1201387642851845E-4</v>
      </c>
      <c r="FC429" s="223">
        <f t="shared" ca="1" si="1008"/>
        <v>4.4201588136477091E-4</v>
      </c>
      <c r="FD429" s="223">
        <f t="shared" ca="1" si="1009"/>
        <v>1.2536361108526385E-4</v>
      </c>
      <c r="FE429" s="223">
        <f t="shared" ca="1" si="1010"/>
        <v>-4.6659144668470163E-4</v>
      </c>
      <c r="FF429" s="223">
        <f t="shared" ca="1" si="1011"/>
        <v>-3.3895692472725062E-5</v>
      </c>
      <c r="FG429" s="223">
        <f t="shared" ca="1" si="1012"/>
        <v>4.7323616437603544E-4</v>
      </c>
      <c r="FH429" s="223">
        <f t="shared" ca="1" si="1013"/>
        <v>-5.8874818592590637E-5</v>
      </c>
      <c r="FI429" s="223">
        <f t="shared" ca="1" si="1014"/>
        <v>-4.6169468166430076E-4</v>
      </c>
      <c r="FJ429" s="223">
        <f t="shared" ca="1" si="1015"/>
        <v>1.4938280339679832E-4</v>
      </c>
      <c r="FK429" s="223">
        <f t="shared" ca="1" si="1016"/>
        <v>4.32410531257565E-4</v>
      </c>
      <c r="FL429" s="223">
        <f t="shared" ca="1" si="1017"/>
        <v>-2.3415009084130781E-4</v>
      </c>
      <c r="FM429" s="223">
        <f t="shared" ca="1" si="1018"/>
        <v>-3.8650908663321915E-4</v>
      </c>
      <c r="FN429" s="223">
        <f t="shared" ca="1" si="1019"/>
        <v>3.0991912160766862E-4</v>
      </c>
      <c r="FO429" s="223">
        <f t="shared" ca="1" si="1020"/>
        <v>3.2575431456635E-4</v>
      </c>
      <c r="FP429" s="223">
        <f t="shared" ca="1" si="1021"/>
        <v>-3.7377813433529138E-4</v>
      </c>
      <c r="FQ429" s="223">
        <f t="shared" ca="1" si="1022"/>
        <v>-2.5248098687581915E-4</v>
      </c>
      <c r="FR429" s="223">
        <f t="shared" ca="1" si="1023"/>
        <v>4.2327306297760002E-4</v>
      </c>
      <c r="FS429" s="223">
        <f t="shared" ca="1" si="1024"/>
        <v>1.6950495645264341E-4</v>
      </c>
      <c r="FT429" s="223">
        <f t="shared" ca="1" si="1025"/>
        <v>-4.5650184518393927E-4</v>
      </c>
      <c r="FU429" s="223">
        <f t="shared" ca="1" si="1026"/>
        <v>-8.0014945612443813E-5</v>
      </c>
      <c r="FV429" s="223">
        <f t="shared" ca="1" si="1027"/>
        <v>4.7218751748905421E-4</v>
      </c>
      <c r="FW429" s="223">
        <f t="shared" ca="1" si="1028"/>
        <v>-1.2549994714743725E-5</v>
      </c>
      <c r="FX429" s="223">
        <f t="shared" ca="1" si="1029"/>
        <v>-4.6972728830287352E-4</v>
      </c>
      <c r="FY429" s="223">
        <f t="shared" ca="1" si="1030"/>
        <v>1.0463264578316179E-4</v>
      </c>
      <c r="FZ429" s="223">
        <f t="shared" ca="1" si="1031"/>
        <v>4.4921570285330972E-4</v>
      </c>
      <c r="GA429" s="223">
        <f t="shared" ca="1" si="1032"/>
        <v>-1.9269432295279632E-4</v>
      </c>
      <c r="GB429" s="223">
        <f t="shared" ca="1" si="1033"/>
        <v>-4.1144100986616005E-4</v>
      </c>
      <c r="GC429" s="223">
        <f t="shared" ca="1" si="1034"/>
        <v>2.7335086535557545E-4</v>
      </c>
      <c r="GD429" s="223">
        <f t="shared" ca="1" si="1035"/>
        <v>3.5785486960862887E-4</v>
      </c>
      <c r="GE429" s="223">
        <f t="shared" ca="1" si="1036"/>
        <v>-3.4350268729965158E-4</v>
      </c>
      <c r="GF429" s="223">
        <f t="shared" ca="1" si="1037"/>
        <v>-2.9051656739938084E-4</v>
      </c>
      <c r="GG429" s="223">
        <f t="shared" ca="1" si="1038"/>
        <v>4.0045389360934917E-4</v>
      </c>
      <c r="GH429" s="223">
        <f t="shared" ca="1" si="1039"/>
        <v>2.120138764285239E-4</v>
      </c>
      <c r="GI429" s="223">
        <f t="shared" ca="1" si="1040"/>
        <v>-4.4201588136476874E-4</v>
      </c>
      <c r="GJ429" s="223">
        <f t="shared" ca="1" si="1041"/>
        <v>-1.2536361108526962E-4</v>
      </c>
      <c r="GK429" s="223">
        <f t="shared" ca="1" si="1042"/>
        <v>4.665914466847006E-4</v>
      </c>
      <c r="GL429" s="223">
        <f t="shared" ca="1" si="1043"/>
        <v>3.3895692472731052E-5</v>
      </c>
      <c r="GM429" s="223">
        <f t="shared" ca="1" si="1044"/>
        <v>-4.7323616437603555E-4</v>
      </c>
      <c r="GN429" s="223">
        <f t="shared" ca="1" si="1045"/>
        <v>5.8874818592611345E-5</v>
      </c>
      <c r="GO429" s="223">
        <f t="shared" ca="1" si="1046"/>
        <v>4.6169468166429615E-4</v>
      </c>
      <c r="GP429" s="223">
        <f t="shared" ca="1" si="1047"/>
        <v>-1.4938280339681813E-4</v>
      </c>
      <c r="GQ429" s="223">
        <f t="shared" ca="1" si="1048"/>
        <v>-4.3241053125756749E-4</v>
      </c>
      <c r="GR429" s="223">
        <f t="shared" ca="1" si="1049"/>
        <v>2.3415009084130255E-4</v>
      </c>
      <c r="GS429" s="223">
        <f t="shared" ca="1" si="1050"/>
        <v>3.8650908663322256E-4</v>
      </c>
      <c r="GT429" s="223">
        <f t="shared" ca="1" si="1051"/>
        <v>-3.0991912160766407E-4</v>
      </c>
      <c r="GU429" s="223">
        <f t="shared" ca="1" si="1052"/>
        <v>-3.2575431456635439E-4</v>
      </c>
      <c r="GV429" s="223">
        <f t="shared" ca="1" si="1053"/>
        <v>3.7377813433528764E-4</v>
      </c>
      <c r="GW429" s="223">
        <f t="shared" ca="1" si="1054"/>
        <v>2.5248098687582425E-4</v>
      </c>
      <c r="GX429" s="223">
        <f t="shared" ca="1" si="1055"/>
        <v>-4.2327306297759736E-4</v>
      </c>
      <c r="GY429" s="223">
        <f t="shared" ca="1" si="1056"/>
        <v>-1.6950495645262387E-4</v>
      </c>
      <c r="GZ429" s="223">
        <f t="shared" ca="1" si="1057"/>
        <v>4.565018451839448E-4</v>
      </c>
      <c r="HA429" s="223">
        <f t="shared" ca="1" si="1058"/>
        <v>8.0014945612423268E-5</v>
      </c>
      <c r="HB429" s="223">
        <f t="shared" ca="1" si="1059"/>
        <v>-4.7218751748905378E-4</v>
      </c>
      <c r="HC429" s="223">
        <f t="shared" ca="1" si="1060"/>
        <v>1.2549994714737735E-5</v>
      </c>
      <c r="HD429" s="223">
        <f t="shared" ca="1" si="1061"/>
        <v>4.6972728830287427E-4</v>
      </c>
      <c r="HE429" s="223">
        <f t="shared" ca="1" si="1062"/>
        <v>-1.0463264578315591E-4</v>
      </c>
      <c r="HF429" s="223">
        <f t="shared" ca="1" si="1063"/>
        <v>-4.4921570285331162E-4</v>
      </c>
      <c r="HG429" s="223">
        <f t="shared" ca="1" si="1064"/>
        <v>1.9269432295279079E-4</v>
      </c>
      <c r="HH429" s="223">
        <f t="shared" ca="1" si="1065"/>
        <v>4.1144100986616303E-4</v>
      </c>
      <c r="HI429" s="223">
        <f t="shared" ca="1" si="1066"/>
        <v>-2.7335086535557052E-4</v>
      </c>
      <c r="HJ429" s="223">
        <f t="shared" ca="1" si="1067"/>
        <v>-3.5785486960863278E-4</v>
      </c>
      <c r="HK429" s="223">
        <f t="shared" ca="1" si="1068"/>
        <v>3.4350268729966594E-4</v>
      </c>
      <c r="HL429" s="223">
        <f t="shared" ca="1" si="1069"/>
        <v>2.9051656739936436E-4</v>
      </c>
      <c r="HM429" s="223">
        <f t="shared" ca="1" si="1070"/>
        <v>-4.0045389360936028E-4</v>
      </c>
      <c r="HN429" s="223">
        <f t="shared" ca="1" si="1071"/>
        <v>-2.1201387642852927E-4</v>
      </c>
      <c r="HO429" s="223">
        <f t="shared" ca="1" si="1072"/>
        <v>4.4201588136476657E-4</v>
      </c>
      <c r="HP429" s="223">
        <f t="shared" ca="1" si="1073"/>
        <v>1.2536361108527545E-4</v>
      </c>
      <c r="HQ429" s="223">
        <f t="shared" ca="1" si="1074"/>
        <v>-4.6659144668469957E-4</v>
      </c>
      <c r="HR429" s="223">
        <f t="shared" ca="1" si="1075"/>
        <v>-3.389569247273707E-5</v>
      </c>
      <c r="HS429" s="223">
        <f t="shared" ca="1" si="1076"/>
        <v>4.7323616437603577E-4</v>
      </c>
      <c r="HT429" s="223">
        <f t="shared" ca="1" si="1077"/>
        <v>-5.8874818592605382E-5</v>
      </c>
      <c r="HU429" s="223">
        <f t="shared" ca="1" si="1078"/>
        <v>-4.6169468166429751E-4</v>
      </c>
      <c r="HV429" s="223">
        <f t="shared" ca="1" si="1079"/>
        <v>1.4938280339681242E-4</v>
      </c>
      <c r="HW429" s="223">
        <f t="shared" ca="1" si="1080"/>
        <v>4.3241053125755898E-4</v>
      </c>
      <c r="HX429" s="223">
        <f t="shared" ca="1" si="1081"/>
        <v>-2.3415009084132068E-4</v>
      </c>
      <c r="HY429" s="223">
        <f t="shared" ca="1" si="1082"/>
        <v>-3.8650908663322603E-4</v>
      </c>
      <c r="HZ429" s="223">
        <f t="shared" ca="1" si="1083"/>
        <v>3.0991912160765951E-4</v>
      </c>
      <c r="IA429" s="223">
        <f t="shared" ca="1" si="1084"/>
        <v>3.2575431456635879E-4</v>
      </c>
      <c r="IB429" s="223">
        <f t="shared" ca="1" si="1085"/>
        <v>-3.7377813433528396E-4</v>
      </c>
      <c r="IC429" s="223">
        <f t="shared" ca="1" si="1086"/>
        <v>-2.5248098687582934E-4</v>
      </c>
      <c r="ID429" s="223">
        <f t="shared" ca="1" si="1087"/>
        <v>4.2327306297759465E-4</v>
      </c>
      <c r="IE429" s="223">
        <f t="shared" ca="1" si="1088"/>
        <v>-5.6252707503929222E-4</v>
      </c>
      <c r="IF429" s="223">
        <f t="shared" ca="1" si="1089"/>
        <v>-4.5650184518394323E-4</v>
      </c>
      <c r="IG429" s="223">
        <f t="shared" ca="1" si="1090"/>
        <v>-8.0014945612429204E-5</v>
      </c>
      <c r="IH429" s="223">
        <f t="shared" ca="1" si="1091"/>
        <v>4.7218751748905524E-4</v>
      </c>
      <c r="II429" s="223">
        <f t="shared" ca="1" si="1092"/>
        <v>-1.2549994714758578E-5</v>
      </c>
      <c r="IJ429" s="223">
        <f t="shared" ca="1" si="1093"/>
        <v>-4.6972728830287167E-4</v>
      </c>
      <c r="IK429" s="223">
        <f t="shared" ca="1" si="1094"/>
        <v>1.0463264578315003E-4</v>
      </c>
      <c r="IL429" s="223">
        <f t="shared" ca="1" si="1095"/>
        <v>4.4921570285331352E-4</v>
      </c>
      <c r="IM429" s="223">
        <f t="shared" ca="1" si="1096"/>
        <v>-1.9269432295278529E-4</v>
      </c>
      <c r="IN429" s="223">
        <f t="shared" ca="1" si="1097"/>
        <v>-4.1144100986616601E-4</v>
      </c>
      <c r="IO429" s="223">
        <f t="shared" ca="1" si="1098"/>
        <v>2.7335086535556558E-4</v>
      </c>
      <c r="IP429" s="223">
        <f t="shared" ca="1" si="1099"/>
        <v>3.5785486960863673E-4</v>
      </c>
      <c r="IQ429" s="223">
        <f t="shared" ca="1" si="1100"/>
        <v>-3.4350268729966182E-4</v>
      </c>
      <c r="IR429" s="223">
        <f t="shared" ca="1" si="1101"/>
        <v>-2.9051656739936907E-4</v>
      </c>
      <c r="IS429" s="223">
        <f t="shared" ca="1" si="1102"/>
        <v>4.0045389360935708E-4</v>
      </c>
      <c r="IT429" s="223">
        <f t="shared" ca="1" si="1103"/>
        <v>2.1201387642851062E-4</v>
      </c>
      <c r="IU429" s="223">
        <f t="shared" ca="1" si="1104"/>
        <v>-4.42015881364774E-4</v>
      </c>
      <c r="IV429" s="223">
        <f t="shared" ca="1" si="1105"/>
        <v>-1.2536361108525531E-4</v>
      </c>
      <c r="IW429" s="223">
        <f t="shared" ca="1" si="1106"/>
        <v>4.6659144668469854E-4</v>
      </c>
      <c r="IX429" s="223">
        <f t="shared" ca="1" si="1107"/>
        <v>3.3895692472743087E-5</v>
      </c>
      <c r="IY429" s="223">
        <f t="shared" ca="1" si="1108"/>
        <v>-4.7323616437603587E-4</v>
      </c>
      <c r="IZ429" s="223">
        <f t="shared" ca="1" si="1109"/>
        <v>5.8874818592599378E-5</v>
      </c>
      <c r="JA429" s="223">
        <f t="shared" ca="1" si="1110"/>
        <v>4.6169468166429886E-4</v>
      </c>
      <c r="JB429" s="223">
        <f t="shared" ca="1" si="1111"/>
        <v>-1.493828033968067E-4</v>
      </c>
    </row>
    <row r="430" spans="2:262">
      <c r="B430" s="230">
        <v>69</v>
      </c>
      <c r="C430" s="229">
        <f t="shared" si="1112"/>
        <v>1.3476562500000008E-3</v>
      </c>
      <c r="D430" s="226">
        <f t="shared" ca="1" si="855"/>
        <v>23.807047062771439</v>
      </c>
      <c r="E430" s="225">
        <f ca="1">BW361</f>
        <v>-0.19295293722856041</v>
      </c>
      <c r="F430" s="224">
        <v>69</v>
      </c>
      <c r="G430" s="223">
        <f t="shared" ca="1" si="856"/>
        <v>1.3893073953778751E-4</v>
      </c>
      <c r="H430" s="223">
        <f t="shared" ca="1" si="857"/>
        <v>-1.4465137034447902E-4</v>
      </c>
      <c r="I430" s="223">
        <f t="shared" ca="1" si="858"/>
        <v>-1.0351699571306848E-4</v>
      </c>
      <c r="J430" s="223">
        <f t="shared" ca="1" si="859"/>
        <v>1.6999454102414115E-4</v>
      </c>
      <c r="K430" s="223">
        <f t="shared" ca="1" si="860"/>
        <v>6.1898702619176391E-5</v>
      </c>
      <c r="L430" s="223">
        <f t="shared" ca="1" si="861"/>
        <v>-1.8514866498727889E-4</v>
      </c>
      <c r="M430" s="223">
        <f t="shared" ca="1" si="862"/>
        <v>-1.6570356432523984E-5</v>
      </c>
      <c r="N430" s="223">
        <f t="shared" ca="1" si="863"/>
        <v>1.8920544202567275E-4</v>
      </c>
      <c r="O430" s="223">
        <f t="shared" ca="1" si="864"/>
        <v>-2.9751175386933689E-5</v>
      </c>
      <c r="P430" s="223">
        <f t="shared" ca="1" si="865"/>
        <v>-1.8192171909150304E-4</v>
      </c>
      <c r="Q430" s="223">
        <f t="shared" ca="1" si="866"/>
        <v>7.4289496321719895E-5</v>
      </c>
      <c r="R430" s="223">
        <f t="shared" ca="1" si="867"/>
        <v>1.6373406428160046E-4</v>
      </c>
      <c r="S430" s="223">
        <f t="shared" ca="1" si="868"/>
        <v>-1.1437509104536455E-4</v>
      </c>
      <c r="T430" s="223">
        <f t="shared" ca="1" si="869"/>
        <v>-1.3573260003993059E-4</v>
      </c>
      <c r="U430" s="223">
        <f t="shared" ca="1" si="870"/>
        <v>1.4760532948023078E-4</v>
      </c>
      <c r="V430" s="223">
        <f t="shared" ca="1" si="871"/>
        <v>9.9595663950574788E-5</v>
      </c>
      <c r="W430" s="223">
        <f t="shared" ca="1" si="872"/>
        <v>-1.7198847442243909E-4</v>
      </c>
      <c r="X430" s="223">
        <f t="shared" ca="1" si="873"/>
        <v>-5.7489213389506888E-5</v>
      </c>
      <c r="Y430" s="223">
        <f t="shared" ca="1" si="874"/>
        <v>1.8606306127780185E-4</v>
      </c>
      <c r="Z430" s="223">
        <f t="shared" ca="1" si="875"/>
        <v>1.1937003468209014E-5</v>
      </c>
      <c r="AA430" s="223">
        <f t="shared" ca="1" si="876"/>
        <v>-1.8898549458659956E-4</v>
      </c>
      <c r="AB430" s="223">
        <f t="shared" ca="1" si="877"/>
        <v>3.4330680522198074E-5</v>
      </c>
      <c r="AC430" s="223">
        <f t="shared" ca="1" si="878"/>
        <v>1.8058061102105782E-4</v>
      </c>
      <c r="AD430" s="223">
        <f t="shared" ca="1" si="879"/>
        <v>-7.8540669568146414E-5</v>
      </c>
      <c r="AE430" s="223">
        <f t="shared" ca="1" si="880"/>
        <v>-1.613521782361875E-4</v>
      </c>
      <c r="AF430" s="223">
        <f t="shared" ca="1" si="881"/>
        <v>1.1804312773365852E-4</v>
      </c>
      <c r="AG430" s="223">
        <f t="shared" ca="1" si="882"/>
        <v>1.3245270029917848E-4</v>
      </c>
      <c r="AH430" s="223">
        <f t="shared" ca="1" si="883"/>
        <v>-1.5047037668482237E-4</v>
      </c>
      <c r="AI430" s="223">
        <f t="shared" ca="1" si="884"/>
        <v>-9.5614339484239355E-5</v>
      </c>
      <c r="AJ430" s="223">
        <f t="shared" ca="1" si="885"/>
        <v>1.7387880839480805E-4</v>
      </c>
      <c r="AK430" s="223">
        <f t="shared" ca="1" si="886"/>
        <v>5.304509480735201E-5</v>
      </c>
      <c r="AL430" s="223">
        <f t="shared" ca="1" si="887"/>
        <v>-1.8686538013755688E-4</v>
      </c>
      <c r="AM430" s="223">
        <f t="shared" ca="1" si="888"/>
        <v>-7.2964600993587648E-6</v>
      </c>
      <c r="AN430" s="223">
        <f t="shared" ca="1" si="889"/>
        <v>1.8865170935221021E-4</v>
      </c>
      <c r="AO430" s="223">
        <f t="shared" ca="1" si="890"/>
        <v>-3.8889506139222073E-5</v>
      </c>
      <c r="AP430" s="223">
        <f t="shared" ca="1" si="891"/>
        <v>-1.7913072794287769E-4</v>
      </c>
      <c r="AQ430" s="223">
        <f t="shared" ca="1" si="892"/>
        <v>8.2744532852051714E-5</v>
      </c>
      <c r="AR430" s="223">
        <f t="shared" ca="1" si="893"/>
        <v>1.5887309967195086E-4</v>
      </c>
      <c r="AS430" s="223">
        <f t="shared" ca="1" si="894"/>
        <v>-1.2164005965572259E-4</v>
      </c>
      <c r="AT430" s="223">
        <f t="shared" ca="1" si="895"/>
        <v>-1.2909301600449067E-4</v>
      </c>
      <c r="AU430" s="223">
        <f t="shared" ca="1" si="896"/>
        <v>1.5324478616094876E-4</v>
      </c>
      <c r="AV430" s="223">
        <f t="shared" ca="1" si="897"/>
        <v>9.1575420515047835E-5</v>
      </c>
      <c r="AW430" s="223">
        <f t="shared" ca="1" si="898"/>
        <v>-1.7566440427474746E-4</v>
      </c>
      <c r="AX430" s="223">
        <f t="shared" ca="1" si="899"/>
        <v>-4.8569023843567761E-5</v>
      </c>
      <c r="AY430" s="223">
        <f t="shared" ca="1" si="900"/>
        <v>1.8755513827966374E-4</v>
      </c>
      <c r="AZ430" s="223">
        <f t="shared" ca="1" si="901"/>
        <v>2.6515216157755553E-6</v>
      </c>
      <c r="BA430" s="223">
        <f t="shared" ca="1" si="902"/>
        <v>-1.8820428738224889E-4</v>
      </c>
      <c r="BB430" s="223">
        <f t="shared" ca="1" si="903"/>
        <v>4.3424906171918755E-5</v>
      </c>
      <c r="BC430" s="223">
        <f t="shared" ca="1" si="904"/>
        <v>1.7757294321231413E-4</v>
      </c>
      <c r="BD430" s="223">
        <f t="shared" ca="1" si="905"/>
        <v>-8.6898553923381915E-5</v>
      </c>
      <c r="BE430" s="223">
        <f t="shared" ca="1" si="906"/>
        <v>-1.5629832189312042E-4</v>
      </c>
      <c r="BF430" s="223">
        <f t="shared" ca="1" si="907"/>
        <v>1.2516372015426486E-4</v>
      </c>
      <c r="BG430" s="223">
        <f t="shared" ca="1" si="908"/>
        <v>1.2565557090406145E-4</v>
      </c>
      <c r="BH430" s="223">
        <f t="shared" ca="1" si="909"/>
        <v>-1.559268867080835E-4</v>
      </c>
      <c r="BI430" s="223">
        <f t="shared" ca="1" si="910"/>
        <v>-8.7481339936764784E-5</v>
      </c>
      <c r="BJ430" s="223">
        <f t="shared" ca="1" si="911"/>
        <v>1.7734418648606695E-4</v>
      </c>
      <c r="BK430" s="223">
        <f t="shared" ca="1" si="912"/>
        <v>4.4063696715934187E-5</v>
      </c>
      <c r="BL430" s="223">
        <f t="shared" ca="1" si="913"/>
        <v>-1.8813192021960924E-4</v>
      </c>
      <c r="BM430" s="223">
        <f t="shared" ca="1" si="914"/>
        <v>1.9950140452808858E-6</v>
      </c>
      <c r="BN430" s="223">
        <f t="shared" ca="1" si="915"/>
        <v>1.8764349818698009E-4</v>
      </c>
      <c r="BO430" s="223">
        <f t="shared" ca="1" si="916"/>
        <v>-4.7934148664903263E-5</v>
      </c>
      <c r="BP430" s="223">
        <f t="shared" ca="1" si="917"/>
        <v>-1.7590819518063954E-4</v>
      </c>
      <c r="BQ430" s="223">
        <f t="shared" ca="1" si="918"/>
        <v>9.1000230555178467E-5</v>
      </c>
      <c r="BR430" s="223">
        <f t="shared" ca="1" si="919"/>
        <v>1.5362939584955226E-4</v>
      </c>
      <c r="BS430" s="223">
        <f t="shared" ca="1" si="920"/>
        <v>-1.2861198670795912E-4</v>
      </c>
      <c r="BT430" s="223">
        <f t="shared" ca="1" si="921"/>
        <v>-1.2214243558628413E-4</v>
      </c>
      <c r="BU430" s="223">
        <f t="shared" ca="1" si="922"/>
        <v>1.585150627291471E-4</v>
      </c>
      <c r="BV430" s="223">
        <f t="shared" ca="1" si="923"/>
        <v>8.3334563870441806E-5</v>
      </c>
      <c r="BW430" s="223">
        <f t="shared" ca="1" si="924"/>
        <v>-1.7891714319077343E-4</v>
      </c>
      <c r="BX430" s="223">
        <f t="shared" ca="1" si="925"/>
        <v>-3.9531827265046693E-5</v>
      </c>
      <c r="BY430" s="223">
        <f t="shared" ca="1" si="926"/>
        <v>1.885953785255201E-4</v>
      </c>
      <c r="BZ430" s="223">
        <f t="shared" ca="1" si="927"/>
        <v>-6.6403479844748308E-6</v>
      </c>
      <c r="CA430" s="223">
        <f t="shared" ca="1" si="928"/>
        <v>-1.8696967956484579E-4</v>
      </c>
      <c r="CB430" s="223">
        <f t="shared" ca="1" si="929"/>
        <v>5.2414517419102657E-5</v>
      </c>
      <c r="CC430" s="223">
        <f t="shared" ca="1" si="930"/>
        <v>1.7413748662981919E-4</v>
      </c>
      <c r="CD430" s="223">
        <f t="shared" ca="1" si="931"/>
        <v>-9.5047092050803977E-5</v>
      </c>
      <c r="CE430" s="223">
        <f t="shared" ca="1" si="932"/>
        <v>-1.5086792920249748E-4</v>
      </c>
      <c r="CF430" s="223">
        <f t="shared" ca="1" si="933"/>
        <v>1.3198278220997249E-4</v>
      </c>
      <c r="CG430" s="223">
        <f t="shared" ca="1" si="934"/>
        <v>1.1855572623250735E-4</v>
      </c>
      <c r="CH430" s="223">
        <f t="shared" ca="1" si="935"/>
        <v>-1.6100775520368408E-4</v>
      </c>
      <c r="CI430" s="223">
        <f t="shared" ca="1" si="936"/>
        <v>-7.9137590178923322E-5</v>
      </c>
      <c r="CJ430" s="223">
        <f t="shared" ca="1" si="937"/>
        <v>1.8038232689856476E-4</v>
      </c>
      <c r="CK430" s="223">
        <f t="shared" ca="1" si="938"/>
        <v>3.4976145319607637E-5</v>
      </c>
      <c r="CL430" s="223">
        <f t="shared" ca="1" si="939"/>
        <v>-1.8894523402744278E-4</v>
      </c>
      <c r="CM430" s="223">
        <f t="shared" ca="1" si="940"/>
        <v>1.1281682026341534E-5</v>
      </c>
      <c r="CN430" s="223">
        <f t="shared" ca="1" si="941"/>
        <v>1.8618323739898825E-4</v>
      </c>
      <c r="CO430" s="223">
        <f t="shared" ca="1" si="942"/>
        <v>-5.6863313627911281E-5</v>
      </c>
      <c r="CP430" s="223">
        <f t="shared" ca="1" si="943"/>
        <v>-1.7226188416847199E-4</v>
      </c>
      <c r="CQ430" s="223">
        <f t="shared" ca="1" si="944"/>
        <v>9.9036700732217767E-5</v>
      </c>
      <c r="CR430" s="223">
        <f t="shared" ca="1" si="945"/>
        <v>1.4801558535620633E-4</v>
      </c>
      <c r="CS430" s="223">
        <f t="shared" ca="1" si="946"/>
        <v>-1.3527407621913669E-4</v>
      </c>
      <c r="CT430" s="223">
        <f t="shared" ca="1" si="947"/>
        <v>-1.1489760334233433E-4</v>
      </c>
      <c r="CU430" s="223">
        <f t="shared" ca="1" si="948"/>
        <v>1.6340346262695265E-4</v>
      </c>
      <c r="CV430" s="223">
        <f t="shared" ca="1" si="949"/>
        <v>7.4892946962226164E-5</v>
      </c>
      <c r="CW430" s="223">
        <f t="shared" ca="1" si="950"/>
        <v>-1.8173885503756205E-4</v>
      </c>
      <c r="CX430" s="223">
        <f t="shared" ca="1" si="951"/>
        <v>-3.0399395052067697E-5</v>
      </c>
      <c r="CY430" s="223">
        <f t="shared" ca="1" si="952"/>
        <v>1.8918127598550449E-4</v>
      </c>
      <c r="CZ430" s="223">
        <f t="shared" ca="1" si="953"/>
        <v>-1.5916220404804814E-5</v>
      </c>
      <c r="DA430" s="223">
        <f t="shared" ca="1" si="954"/>
        <v>-1.8528464541276129E-4</v>
      </c>
      <c r="DB430" s="223">
        <f t="shared" ca="1" si="955"/>
        <v>6.1277857502849289E-5</v>
      </c>
      <c r="DC430" s="223">
        <f t="shared" ca="1" si="956"/>
        <v>1.7028251758938946E-4</v>
      </c>
      <c r="DD430" s="223">
        <f t="shared" ca="1" si="957"/>
        <v>-1.0296665340833127E-4</v>
      </c>
      <c r="DE430" s="223">
        <f t="shared" ca="1" si="958"/>
        <v>-1.4507408245595583E-4</v>
      </c>
      <c r="DF430" s="223">
        <f t="shared" ca="1" si="959"/>
        <v>1.3848388618300996E-4</v>
      </c>
      <c r="DG430" s="223">
        <f t="shared" ca="1" si="960"/>
        <v>1.11170270432206E-4</v>
      </c>
      <c r="DH430" s="223">
        <f t="shared" ca="1" si="961"/>
        <v>-1.6570074191438373E-4</v>
      </c>
      <c r="DI430" s="223">
        <f t="shared" ca="1" si="962"/>
        <v>-7.0603191034706664E-5</v>
      </c>
      <c r="DJ430" s="223">
        <f t="shared" ca="1" si="963"/>
        <v>1.829859104859382E-4</v>
      </c>
      <c r="DK430" s="223">
        <f t="shared" ca="1" si="964"/>
        <v>2.5804333325649701E-5</v>
      </c>
      <c r="DL430" s="223">
        <f t="shared" ca="1" si="965"/>
        <v>-1.8930336221685605E-4</v>
      </c>
      <c r="DM430" s="223">
        <f t="shared" ca="1" si="966"/>
        <v>2.054117144724207E-5</v>
      </c>
      <c r="DN430" s="223">
        <f t="shared" ca="1" si="967"/>
        <v>1.8427444488437682E-4</v>
      </c>
      <c r="DO430" s="223">
        <f t="shared" ca="1" si="968"/>
        <v>-6.5655489887754271E-5</v>
      </c>
      <c r="DP430" s="223">
        <f t="shared" ca="1" si="969"/>
        <v>-1.6820057918898458E-4</v>
      </c>
      <c r="DQ430" s="223">
        <f t="shared" ca="1" si="970"/>
        <v>1.0683458282260273E-4</v>
      </c>
      <c r="DR430" s="223">
        <f t="shared" ca="1" si="971"/>
        <v>1.4204519235310324E-4</v>
      </c>
      <c r="DS430" s="223">
        <f t="shared" ca="1" si="972"/>
        <v>-1.4161027863209268E-4</v>
      </c>
      <c r="DT430" s="223">
        <f t="shared" ca="1" si="973"/>
        <v>-1.0737597270809348E-4</v>
      </c>
      <c r="DU430" s="223">
        <f t="shared" ca="1" si="974"/>
        <v>1.6789820927083548E-4</v>
      </c>
      <c r="DV430" s="223">
        <f t="shared" ca="1" si="975"/>
        <v>6.6270906384931181E-5</v>
      </c>
      <c r="DW430" s="223">
        <f t="shared" ca="1" si="976"/>
        <v>-1.8412274206412157E-4</v>
      </c>
      <c r="DX430" s="223">
        <f t="shared" ca="1" si="977"/>
        <v>-2.1193728033727798E-5</v>
      </c>
      <c r="DY430" s="223">
        <f t="shared" ca="1" si="978"/>
        <v>1.8931141918131686E-4</v>
      </c>
      <c r="DZ430" s="223">
        <f t="shared" ca="1" si="979"/>
        <v>-2.5153749256083386E-5</v>
      </c>
      <c r="EA430" s="223">
        <f t="shared" ca="1" si="980"/>
        <v>-1.8315324432085931E-4</v>
      </c>
      <c r="EB430" s="223">
        <f t="shared" ca="1" si="981"/>
        <v>6.9993573860572741E-5</v>
      </c>
      <c r="EC430" s="223">
        <f t="shared" ca="1" si="982"/>
        <v>1.6601732304910103E-4</v>
      </c>
      <c r="ED430" s="223">
        <f t="shared" ca="1" si="983"/>
        <v>-1.1063815907898425E-4</v>
      </c>
      <c r="EE430" s="223">
        <f t="shared" ca="1" si="984"/>
        <v>-1.38930739537789E-4</v>
      </c>
      <c r="EF430" s="223">
        <f t="shared" ca="1" si="985"/>
        <v>1.4465137034447677E-4</v>
      </c>
      <c r="EG430" s="223">
        <f t="shared" ca="1" si="986"/>
        <v>1.0351699571306785E-4</v>
      </c>
      <c r="EH430" s="223">
        <f t="shared" ca="1" si="987"/>
        <v>-1.6999454102414088E-4</v>
      </c>
      <c r="EI430" s="223">
        <f t="shared" ca="1" si="988"/>
        <v>-6.1898702619178221E-5</v>
      </c>
      <c r="EJ430" s="223">
        <f t="shared" ca="1" si="989"/>
        <v>1.8514866498727827E-4</v>
      </c>
      <c r="EK430" s="223">
        <f t="shared" ca="1" si="990"/>
        <v>1.65703564325229E-5</v>
      </c>
      <c r="EL430" s="223">
        <f t="shared" ca="1" si="991"/>
        <v>-1.8920544202567278E-4</v>
      </c>
      <c r="EM430" s="223">
        <f t="shared" ca="1" si="992"/>
        <v>2.9751175386932103E-5</v>
      </c>
      <c r="EN430" s="223">
        <f t="shared" ca="1" si="993"/>
        <v>1.8192171909150383E-4</v>
      </c>
      <c r="EO430" s="223">
        <f t="shared" ca="1" si="994"/>
        <v>-7.4289496321720898E-5</v>
      </c>
      <c r="EP430" s="223">
        <f t="shared" ca="1" si="995"/>
        <v>-1.6373406428160029E-4</v>
      </c>
      <c r="EQ430" s="223">
        <f t="shared" ca="1" si="996"/>
        <v>1.1437509104536382E-4</v>
      </c>
      <c r="ER430" s="223">
        <f t="shared" ca="1" si="997"/>
        <v>1.3573260003993214E-4</v>
      </c>
      <c r="ES430" s="223">
        <f t="shared" ca="1" si="998"/>
        <v>-1.476053294802319E-4</v>
      </c>
      <c r="ET430" s="223">
        <f t="shared" ca="1" si="999"/>
        <v>-9.9595663950574463E-5</v>
      </c>
      <c r="EU430" s="223">
        <f t="shared" ca="1" si="1000"/>
        <v>1.7198847442243868E-4</v>
      </c>
      <c r="EV430" s="223">
        <f t="shared" ca="1" si="1001"/>
        <v>5.748921338950907E-5</v>
      </c>
      <c r="EW430" s="223">
        <f t="shared" ca="1" si="1002"/>
        <v>-1.8606306127780118E-4</v>
      </c>
      <c r="EX430" s="223">
        <f t="shared" ca="1" si="1003"/>
        <v>-1.1937003468208594E-5</v>
      </c>
      <c r="EY430" s="223">
        <f t="shared" ca="1" si="1004"/>
        <v>1.8898549458659959E-4</v>
      </c>
      <c r="EZ430" s="223">
        <f t="shared" ca="1" si="1005"/>
        <v>-3.4330680522195837E-5</v>
      </c>
      <c r="FA430" s="223">
        <f t="shared" ca="1" si="1006"/>
        <v>-1.8058061102105893E-4</v>
      </c>
      <c r="FB430" s="223">
        <f t="shared" ca="1" si="1007"/>
        <v>7.8540669568148027E-5</v>
      </c>
      <c r="FC430" s="223">
        <f t="shared" ca="1" si="1008"/>
        <v>1.613521782361901E-4</v>
      </c>
      <c r="FD430" s="223">
        <f t="shared" ca="1" si="1009"/>
        <v>-1.1804312773365779E-4</v>
      </c>
      <c r="FE430" s="223">
        <f t="shared" ca="1" si="1010"/>
        <v>-1.3245270029917626E-4</v>
      </c>
      <c r="FF430" s="223">
        <f t="shared" ca="1" si="1011"/>
        <v>1.5047037668482015E-4</v>
      </c>
      <c r="FG430" s="223">
        <f t="shared" ca="1" si="1012"/>
        <v>9.5614339484239002E-5</v>
      </c>
      <c r="FH430" s="223">
        <f t="shared" ca="1" si="1013"/>
        <v>-1.7387880839480984E-4</v>
      </c>
      <c r="FI430" s="223">
        <f t="shared" ca="1" si="1014"/>
        <v>-5.3045094807354206E-5</v>
      </c>
      <c r="FJ430" s="223">
        <f t="shared" ca="1" si="1015"/>
        <v>1.8686538013755718E-4</v>
      </c>
      <c r="FK430" s="223">
        <f t="shared" ca="1" si="1016"/>
        <v>7.2964600993637385E-6</v>
      </c>
      <c r="FL430" s="223">
        <f t="shared" ca="1" si="1017"/>
        <v>-1.8865170935221029E-4</v>
      </c>
      <c r="FM430" s="223">
        <f t="shared" ca="1" si="1018"/>
        <v>3.8889506139225109E-5</v>
      </c>
      <c r="FN430" s="223">
        <f t="shared" ca="1" si="1019"/>
        <v>1.7913072794287888E-4</v>
      </c>
      <c r="FO430" s="223">
        <f t="shared" ca="1" si="1020"/>
        <v>-8.2744532852052107E-5</v>
      </c>
      <c r="FP430" s="223">
        <f t="shared" ca="1" si="1021"/>
        <v>-1.5887309967195431E-4</v>
      </c>
      <c r="FQ430" s="223">
        <f t="shared" ca="1" si="1022"/>
        <v>1.2164005965572187E-4</v>
      </c>
      <c r="FR430" s="223">
        <f t="shared" ca="1" si="1023"/>
        <v>1.2909301600448937E-4</v>
      </c>
      <c r="FS430" s="223">
        <f t="shared" ca="1" si="1024"/>
        <v>-1.5324478616094664E-4</v>
      </c>
      <c r="FT430" s="223">
        <f t="shared" ca="1" si="1025"/>
        <v>-9.1575420515048662E-5</v>
      </c>
      <c r="FU430" s="223">
        <f t="shared" ca="1" si="1026"/>
        <v>1.7566440427474911E-4</v>
      </c>
      <c r="FV430" s="223">
        <f t="shared" ca="1" si="1027"/>
        <v>4.8569023843571257E-5</v>
      </c>
      <c r="FW430" s="223">
        <f t="shared" ca="1" si="1028"/>
        <v>-1.8755513827966398E-4</v>
      </c>
      <c r="FX430" s="223">
        <f t="shared" ca="1" si="1029"/>
        <v>-2.6515216157818708E-6</v>
      </c>
      <c r="FY430" s="223">
        <f t="shared" ca="1" si="1030"/>
        <v>1.88204287382249E-4</v>
      </c>
      <c r="FZ430" s="223">
        <f t="shared" ca="1" si="1031"/>
        <v>-4.3424906171923099E-5</v>
      </c>
      <c r="GA430" s="223">
        <f t="shared" ca="1" si="1032"/>
        <v>-1.7757294321231538E-4</v>
      </c>
      <c r="GB430" s="223">
        <f t="shared" ca="1" si="1033"/>
        <v>8.6898553923383474E-5</v>
      </c>
      <c r="GC430" s="223">
        <f t="shared" ca="1" si="1034"/>
        <v>1.5629832189312397E-4</v>
      </c>
      <c r="GD430" s="223">
        <f t="shared" ca="1" si="1035"/>
        <v>-1.2516372015426415E-4</v>
      </c>
      <c r="GE430" s="223">
        <f t="shared" ca="1" si="1036"/>
        <v>-1.2565557090406015E-4</v>
      </c>
      <c r="GF430" s="223">
        <f t="shared" ca="1" si="1037"/>
        <v>1.5592688670808144E-4</v>
      </c>
      <c r="GG430" s="223">
        <f t="shared" ca="1" si="1038"/>
        <v>8.7481339936765597E-5</v>
      </c>
      <c r="GH430" s="223">
        <f t="shared" ca="1" si="1039"/>
        <v>-1.7734418648606846E-4</v>
      </c>
      <c r="GI430" s="223">
        <f t="shared" ca="1" si="1040"/>
        <v>-4.4063696715937711E-5</v>
      </c>
      <c r="GJ430" s="223">
        <f t="shared" ca="1" si="1041"/>
        <v>1.8813192021960946E-4</v>
      </c>
      <c r="GK430" s="223">
        <f t="shared" ca="1" si="1042"/>
        <v>-1.9950140452745704E-6</v>
      </c>
      <c r="GL430" s="223">
        <f t="shared" ca="1" si="1043"/>
        <v>-1.876434981869802E-4</v>
      </c>
      <c r="GM430" s="223">
        <f t="shared" ca="1" si="1044"/>
        <v>4.7934148664904963E-5</v>
      </c>
      <c r="GN430" s="223">
        <f t="shared" ca="1" si="1045"/>
        <v>1.7590819518064087E-4</v>
      </c>
      <c r="GO430" s="223">
        <f t="shared" ca="1" si="1046"/>
        <v>-9.1000230555177654E-5</v>
      </c>
      <c r="GP430" s="223">
        <f t="shared" ca="1" si="1047"/>
        <v>-1.5362939584955595E-4</v>
      </c>
      <c r="GQ430" s="223">
        <f t="shared" ca="1" si="1048"/>
        <v>1.2861198670795844E-4</v>
      </c>
      <c r="GR430" s="223">
        <f t="shared" ca="1" si="1049"/>
        <v>1.2214243558628275E-4</v>
      </c>
      <c r="GS430" s="223">
        <f t="shared" ca="1" si="1050"/>
        <v>-1.5851506272914512E-4</v>
      </c>
      <c r="GT430" s="223">
        <f t="shared" ca="1" si="1051"/>
        <v>-8.3334563870442646E-5</v>
      </c>
      <c r="GU430" s="223">
        <f t="shared" ca="1" si="1052"/>
        <v>1.7891714319077489E-4</v>
      </c>
      <c r="GV430" s="223">
        <f t="shared" ca="1" si="1053"/>
        <v>3.9531827265050243E-5</v>
      </c>
      <c r="GW430" s="223">
        <f t="shared" ca="1" si="1054"/>
        <v>-1.8859537852552023E-4</v>
      </c>
      <c r="GX430" s="223">
        <f t="shared" ca="1" si="1055"/>
        <v>6.6403479844685153E-6</v>
      </c>
      <c r="GY430" s="223">
        <f t="shared" ca="1" si="1056"/>
        <v>1.8696967956484596E-4</v>
      </c>
      <c r="GZ430" s="223">
        <f t="shared" ca="1" si="1057"/>
        <v>-5.2414517419104358E-5</v>
      </c>
      <c r="HA430" s="223">
        <f t="shared" ca="1" si="1058"/>
        <v>-1.741374866298206E-4</v>
      </c>
      <c r="HB430" s="223">
        <f t="shared" ca="1" si="1059"/>
        <v>9.5047092050803164E-5</v>
      </c>
      <c r="HC430" s="223">
        <f t="shared" ca="1" si="1060"/>
        <v>1.5086792920249476E-4</v>
      </c>
      <c r="HD430" s="223">
        <f t="shared" ca="1" si="1061"/>
        <v>-1.3198278220997181E-4</v>
      </c>
      <c r="HE430" s="223">
        <f t="shared" ca="1" si="1062"/>
        <v>-1.1855572623250807E-4</v>
      </c>
      <c r="HF430" s="223">
        <f t="shared" ca="1" si="1063"/>
        <v>1.6100775520368077E-4</v>
      </c>
      <c r="HG430" s="223">
        <f t="shared" ca="1" si="1064"/>
        <v>7.9137590178924176E-5</v>
      </c>
      <c r="HH430" s="223">
        <f t="shared" ca="1" si="1065"/>
        <v>-1.8038232689856609E-4</v>
      </c>
      <c r="HI430" s="223">
        <f t="shared" ca="1" si="1066"/>
        <v>-3.4976145319608532E-5</v>
      </c>
      <c r="HJ430" s="223">
        <f t="shared" ca="1" si="1067"/>
        <v>1.8894523402744273E-4</v>
      </c>
      <c r="HK430" s="223">
        <f t="shared" ca="1" si="1068"/>
        <v>-1.1281682026335232E-5</v>
      </c>
      <c r="HL430" s="223">
        <f t="shared" ca="1" si="1069"/>
        <v>-1.8618323739898844E-4</v>
      </c>
      <c r="HM430" s="223">
        <f t="shared" ca="1" si="1070"/>
        <v>5.6863313627915536E-5</v>
      </c>
      <c r="HN430" s="223">
        <f t="shared" ca="1" si="1071"/>
        <v>1.722618841684746E-4</v>
      </c>
      <c r="HO430" s="223">
        <f t="shared" ca="1" si="1072"/>
        <v>-9.9036700732216981E-5</v>
      </c>
      <c r="HP430" s="223">
        <f t="shared" ca="1" si="1073"/>
        <v>-1.4801558535620354E-4</v>
      </c>
      <c r="HQ430" s="223">
        <f t="shared" ca="1" si="1074"/>
        <v>1.3527407621913602E-4</v>
      </c>
      <c r="HR430" s="223">
        <f t="shared" ca="1" si="1075"/>
        <v>1.1489760334233506E-4</v>
      </c>
      <c r="HS430" s="223">
        <f t="shared" ca="1" si="1076"/>
        <v>-1.6340346262694945E-4</v>
      </c>
      <c r="HT430" s="223">
        <f t="shared" ca="1" si="1077"/>
        <v>-7.4892946962227045E-5</v>
      </c>
      <c r="HU430" s="223">
        <f t="shared" ca="1" si="1078"/>
        <v>1.8173885503756329E-4</v>
      </c>
      <c r="HV430" s="223">
        <f t="shared" ca="1" si="1079"/>
        <v>3.0399395052068645E-5</v>
      </c>
      <c r="HW430" s="223">
        <f t="shared" ca="1" si="1080"/>
        <v>-1.8918127598550443E-4</v>
      </c>
      <c r="HX430" s="223">
        <f t="shared" ca="1" si="1081"/>
        <v>1.591622040479854E-5</v>
      </c>
      <c r="HY430" s="223">
        <f t="shared" ca="1" si="1082"/>
        <v>1.8528464541276148E-4</v>
      </c>
      <c r="HZ430" s="223">
        <f t="shared" ca="1" si="1083"/>
        <v>-6.127785750285349E-5</v>
      </c>
      <c r="IA430" s="223">
        <f t="shared" ca="1" si="1084"/>
        <v>-1.7028251758939222E-4</v>
      </c>
      <c r="IB430" s="223">
        <f t="shared" ca="1" si="1085"/>
        <v>1.0296665340833048E-4</v>
      </c>
      <c r="IC430" s="223">
        <f t="shared" ca="1" si="1086"/>
        <v>1.4507408245595298E-4</v>
      </c>
      <c r="ID430" s="223">
        <f t="shared" ca="1" si="1087"/>
        <v>-1.3848388618300933E-4</v>
      </c>
      <c r="IE430" s="223">
        <f t="shared" ca="1" si="1088"/>
        <v>1.292228278628878E-4</v>
      </c>
      <c r="IF430" s="223">
        <f t="shared" ca="1" si="1089"/>
        <v>1.657007419143807E-4</v>
      </c>
      <c r="IG430" s="223">
        <f t="shared" ca="1" si="1090"/>
        <v>7.0603191034707518E-5</v>
      </c>
      <c r="IH430" s="223">
        <f t="shared" ca="1" si="1091"/>
        <v>-1.8298591048593934E-4</v>
      </c>
      <c r="II430" s="223">
        <f t="shared" ca="1" si="1092"/>
        <v>-2.5804333325655935E-5</v>
      </c>
      <c r="IJ430" s="223">
        <f t="shared" ca="1" si="1093"/>
        <v>1.8930336221685605E-4</v>
      </c>
      <c r="IK430" s="223">
        <f t="shared" ca="1" si="1094"/>
        <v>-2.0541171447246501E-5</v>
      </c>
      <c r="IL430" s="223">
        <f t="shared" ca="1" si="1095"/>
        <v>-1.8427444488437701E-4</v>
      </c>
      <c r="IM430" s="223">
        <f t="shared" ca="1" si="1096"/>
        <v>6.5655489887758418E-5</v>
      </c>
      <c r="IN430" s="223">
        <f t="shared" ca="1" si="1097"/>
        <v>1.6820057918898748E-4</v>
      </c>
      <c r="IO430" s="223">
        <f t="shared" ca="1" si="1098"/>
        <v>-1.0683458282260198E-4</v>
      </c>
      <c r="IP430" s="223">
        <f t="shared" ca="1" si="1099"/>
        <v>-1.4204519235310028E-4</v>
      </c>
      <c r="IQ430" s="223">
        <f t="shared" ca="1" si="1100"/>
        <v>1.4161027863209206E-4</v>
      </c>
      <c r="IR430" s="223">
        <f t="shared" ca="1" si="1101"/>
        <v>1.0737597270809427E-4</v>
      </c>
      <c r="IS430" s="223">
        <f t="shared" ca="1" si="1102"/>
        <v>-1.6789820927083258E-4</v>
      </c>
      <c r="IT430" s="223">
        <f t="shared" ca="1" si="1103"/>
        <v>-6.6270906384932035E-5</v>
      </c>
      <c r="IU430" s="223">
        <f t="shared" ca="1" si="1104"/>
        <v>1.841227420641226E-4</v>
      </c>
      <c r="IV430" s="223">
        <f t="shared" ca="1" si="1105"/>
        <v>2.1193728033734046E-5</v>
      </c>
      <c r="IW430" s="223">
        <f t="shared" ca="1" si="1106"/>
        <v>-1.8931141918131689E-4</v>
      </c>
      <c r="IX430" s="223">
        <f t="shared" ca="1" si="1107"/>
        <v>2.5153749256087804E-5</v>
      </c>
      <c r="IY430" s="223">
        <f t="shared" ca="1" si="1108"/>
        <v>1.8315324432085955E-4</v>
      </c>
      <c r="IZ430" s="223">
        <f t="shared" ca="1" si="1109"/>
        <v>-6.9993573860571874E-5</v>
      </c>
      <c r="JA430" s="223">
        <f t="shared" ca="1" si="1110"/>
        <v>-1.6601732304910406E-4</v>
      </c>
      <c r="JB430" s="223">
        <f t="shared" ca="1" si="1111"/>
        <v>1.106381590789835E-4</v>
      </c>
    </row>
    <row r="431" spans="2:262">
      <c r="B431" s="230">
        <v>70</v>
      </c>
      <c r="C431" s="229">
        <f t="shared" si="1112"/>
        <v>1.3671875000000008E-3</v>
      </c>
      <c r="D431" s="226">
        <f t="shared" ca="1" si="855"/>
        <v>23.742165329151486</v>
      </c>
      <c r="E431" s="225">
        <f ca="1">BX361</f>
        <v>-0.25783467084851402</v>
      </c>
      <c r="F431" s="224">
        <v>70</v>
      </c>
      <c r="G431" s="223">
        <f t="shared" ca="1" si="856"/>
        <v>-2.1610174081220041E-4</v>
      </c>
      <c r="H431" s="223">
        <f t="shared" ca="1" si="857"/>
        <v>1.4703017852745869E-4</v>
      </c>
      <c r="I431" s="223">
        <f t="shared" ca="1" si="858"/>
        <v>1.7295412510301926E-4</v>
      </c>
      <c r="J431" s="223">
        <f t="shared" ca="1" si="859"/>
        <v>-1.9778546019821468E-4</v>
      </c>
      <c r="K431" s="223">
        <f t="shared" ca="1" si="860"/>
        <v>-1.1491181627250723E-4</v>
      </c>
      <c r="L431" s="223">
        <f t="shared" ca="1" si="861"/>
        <v>2.3150759084259942E-4</v>
      </c>
      <c r="M431" s="223">
        <f t="shared" ca="1" si="862"/>
        <v>4.6973378983802374E-5</v>
      </c>
      <c r="N431" s="223">
        <f t="shared" ca="1" si="863"/>
        <v>-2.4529244321272903E-4</v>
      </c>
      <c r="O431" s="223">
        <f t="shared" ca="1" si="864"/>
        <v>2.5010374162034566E-5</v>
      </c>
      <c r="P431" s="223">
        <f t="shared" ca="1" si="865"/>
        <v>2.3795287507852618E-4</v>
      </c>
      <c r="Q431" s="223">
        <f t="shared" ca="1" si="866"/>
        <v>-9.484025067861344E-5</v>
      </c>
      <c r="R431" s="223">
        <f t="shared" ca="1" si="867"/>
        <v>-2.1012096511944901E-4</v>
      </c>
      <c r="S431" s="223">
        <f t="shared" ca="1" si="868"/>
        <v>1.5650254848860456E-4</v>
      </c>
      <c r="T431" s="223">
        <f t="shared" ca="1" si="869"/>
        <v>1.6419357873303679E-4</v>
      </c>
      <c r="U431" s="223">
        <f t="shared" ca="1" si="870"/>
        <v>-2.0468695190864892E-4</v>
      </c>
      <c r="V431" s="223">
        <f t="shared" ca="1" si="871"/>
        <v>-1.0412595159628129E-4</v>
      </c>
      <c r="W431" s="223">
        <f t="shared" ca="1" si="872"/>
        <v>2.3524385247032558E-4</v>
      </c>
      <c r="X431" s="223">
        <f t="shared" ca="1" si="873"/>
        <v>3.509106742492554E-5</v>
      </c>
      <c r="Y431" s="223">
        <f t="shared" ca="1" si="874"/>
        <v>-2.4554171041513433E-4</v>
      </c>
      <c r="Z431" s="223">
        <f t="shared" ca="1" si="875"/>
        <v>3.6965835910661595E-5</v>
      </c>
      <c r="AA431" s="223">
        <f t="shared" ca="1" si="876"/>
        <v>2.3469368113151329E-4</v>
      </c>
      <c r="AB431" s="223">
        <f t="shared" ca="1" si="877"/>
        <v>-1.0583926627886606E-4</v>
      </c>
      <c r="AC431" s="223">
        <f t="shared" ca="1" si="878"/>
        <v>-2.036339896173024E-4</v>
      </c>
      <c r="AD431" s="223">
        <f t="shared" ca="1" si="879"/>
        <v>1.6559789010243725E-4</v>
      </c>
      <c r="AE431" s="223">
        <f t="shared" ca="1" si="880"/>
        <v>1.5503747565022788E-4</v>
      </c>
      <c r="AF431" s="223">
        <f t="shared" ca="1" si="881"/>
        <v>-2.1109533482347592E-4</v>
      </c>
      <c r="AG431" s="223">
        <f t="shared" ca="1" si="882"/>
        <v>-9.3089238382304079E-5</v>
      </c>
      <c r="AH431" s="223">
        <f t="shared" ca="1" si="883"/>
        <v>2.3841339105252311E-4</v>
      </c>
      <c r="AI431" s="223">
        <f t="shared" ca="1" si="884"/>
        <v>2.3124218411007586E-5</v>
      </c>
      <c r="AJ431" s="223">
        <f t="shared" ca="1" si="885"/>
        <v>-2.4519944613023593E-4</v>
      </c>
      <c r="AK431" s="223">
        <f t="shared" ca="1" si="886"/>
        <v>4.883224372275502E-5</v>
      </c>
      <c r="AL431" s="223">
        <f t="shared" ca="1" si="887"/>
        <v>2.3086908954991631E-4</v>
      </c>
      <c r="AM431" s="223">
        <f t="shared" ca="1" si="888"/>
        <v>-1.1658330581622962E-4</v>
      </c>
      <c r="AN431" s="223">
        <f t="shared" ca="1" si="889"/>
        <v>-1.9665644199793686E-4</v>
      </c>
      <c r="AO431" s="223">
        <f t="shared" ca="1" si="890"/>
        <v>1.7429429189435046E-4</v>
      </c>
      <c r="AP431" s="223">
        <f t="shared" ca="1" si="891"/>
        <v>1.4550787370889851E-4</v>
      </c>
      <c r="AQ431" s="223">
        <f t="shared" ca="1" si="892"/>
        <v>-2.1699517058694517E-4</v>
      </c>
      <c r="AR431" s="223">
        <f t="shared" ca="1" si="893"/>
        <v>-8.1828265039407999E-5</v>
      </c>
      <c r="AS431" s="223">
        <f t="shared" ca="1" si="894"/>
        <v>2.4100857089312815E-4</v>
      </c>
      <c r="AT431" s="223">
        <f t="shared" ca="1" si="895"/>
        <v>1.1101661129495199E-5</v>
      </c>
      <c r="AU431" s="223">
        <f t="shared" ca="1" si="896"/>
        <v>-2.4426647490267468E-4</v>
      </c>
      <c r="AV431" s="223">
        <f t="shared" ca="1" si="897"/>
        <v>6.0581010382522636E-5</v>
      </c>
      <c r="AW431" s="223">
        <f t="shared" ca="1" si="898"/>
        <v>2.2648831410984968E-4</v>
      </c>
      <c r="AX431" s="223">
        <f t="shared" ca="1" si="899"/>
        <v>-1.2704648595838729E-4</v>
      </c>
      <c r="AY431" s="223">
        <f t="shared" ca="1" si="900"/>
        <v>-1.8920513178472724E-4</v>
      </c>
      <c r="AZ431" s="223">
        <f t="shared" ca="1" si="901"/>
        <v>1.8257080347071328E-4</v>
      </c>
      <c r="BA431" s="223">
        <f t="shared" ca="1" si="902"/>
        <v>1.3562773055481999E-4</v>
      </c>
      <c r="BB431" s="223">
        <f t="shared" ca="1" si="903"/>
        <v>-2.2237224597793906E-4</v>
      </c>
      <c r="BC431" s="223">
        <f t="shared" ca="1" si="904"/>
        <v>-7.0370160238724096E-5</v>
      </c>
      <c r="BD431" s="223">
        <f t="shared" ca="1" si="905"/>
        <v>2.4302313997659413E-4</v>
      </c>
      <c r="BE431" s="223">
        <f t="shared" ca="1" si="906"/>
        <v>-9.4764102606881761E-7</v>
      </c>
      <c r="BF431" s="223">
        <f t="shared" ca="1" si="907"/>
        <v>-2.4274504434185671E-4</v>
      </c>
      <c r="BG431" s="223">
        <f t="shared" ca="1" si="908"/>
        <v>7.2183832082007269E-5</v>
      </c>
      <c r="BH431" s="223">
        <f t="shared" ca="1" si="909"/>
        <v>2.2156190848305913E-4</v>
      </c>
      <c r="BI431" s="223">
        <f t="shared" ca="1" si="910"/>
        <v>-1.3720359998791487E-4</v>
      </c>
      <c r="BJ431" s="223">
        <f t="shared" ca="1" si="911"/>
        <v>-1.8129800983663708E-4</v>
      </c>
      <c r="BK431" s="223">
        <f t="shared" ca="1" si="912"/>
        <v>1.9040748599020147E-4</v>
      </c>
      <c r="BL431" s="223">
        <f t="shared" ca="1" si="913"/>
        <v>1.2542084831824879E-4</v>
      </c>
      <c r="BM431" s="223">
        <f t="shared" ca="1" si="914"/>
        <v>-2.2721360715086299E-4</v>
      </c>
      <c r="BN431" s="223">
        <f t="shared" ca="1" si="915"/>
        <v>-5.8742527558327049E-5</v>
      </c>
      <c r="BO431" s="223">
        <f t="shared" ca="1" si="916"/>
        <v>2.4445224502954351E-4</v>
      </c>
      <c r="BP431" s="223">
        <f t="shared" ca="1" si="917"/>
        <v>-1.2994660231397485E-5</v>
      </c>
      <c r="BQ431" s="223">
        <f t="shared" ca="1" si="918"/>
        <v>-2.4063881970726457E-4</v>
      </c>
      <c r="BR431" s="223">
        <f t="shared" ca="1" si="919"/>
        <v>8.361275660744938E-5</v>
      </c>
      <c r="BS431" s="223">
        <f t="shared" ca="1" si="920"/>
        <v>2.1610174081220177E-4</v>
      </c>
      <c r="BT431" s="223">
        <f t="shared" ca="1" si="921"/>
        <v>-1.4703017852745837E-4</v>
      </c>
      <c r="BU431" s="223">
        <f t="shared" ca="1" si="922"/>
        <v>-1.7295412510302032E-4</v>
      </c>
      <c r="BV431" s="223">
        <f t="shared" ca="1" si="923"/>
        <v>1.977854601982133E-4</v>
      </c>
      <c r="BW431" s="223">
        <f t="shared" ca="1" si="924"/>
        <v>1.1491181627251011E-4</v>
      </c>
      <c r="BX431" s="223">
        <f t="shared" ca="1" si="925"/>
        <v>-2.3150759084259904E-4</v>
      </c>
      <c r="BY431" s="223">
        <f t="shared" ca="1" si="926"/>
        <v>-4.6973378983804272E-5</v>
      </c>
      <c r="BZ431" s="223">
        <f t="shared" ca="1" si="927"/>
        <v>2.4529244321272892E-4</v>
      </c>
      <c r="CA431" s="223">
        <f t="shared" ca="1" si="928"/>
        <v>-2.5010374162034383E-5</v>
      </c>
      <c r="CB431" s="223">
        <f t="shared" ca="1" si="929"/>
        <v>-2.3795287507852642E-4</v>
      </c>
      <c r="CC431" s="223">
        <f t="shared" ca="1" si="930"/>
        <v>9.4840250678611664E-5</v>
      </c>
      <c r="CD431" s="223">
        <f t="shared" ca="1" si="931"/>
        <v>2.1012096511944912E-4</v>
      </c>
      <c r="CE431" s="223">
        <f t="shared" ca="1" si="932"/>
        <v>-1.5650254848860104E-4</v>
      </c>
      <c r="CF431" s="223">
        <f t="shared" ca="1" si="933"/>
        <v>-1.6419357873303825E-4</v>
      </c>
      <c r="CG431" s="223">
        <f t="shared" ca="1" si="934"/>
        <v>2.046869519086493E-4</v>
      </c>
      <c r="CH431" s="223">
        <f t="shared" ca="1" si="935"/>
        <v>1.041259515962846E-4</v>
      </c>
      <c r="CI431" s="223">
        <f t="shared" ca="1" si="936"/>
        <v>-2.3524385247032528E-4</v>
      </c>
      <c r="CJ431" s="223">
        <f t="shared" ca="1" si="937"/>
        <v>-3.5091067424923995E-5</v>
      </c>
      <c r="CK431" s="223">
        <f t="shared" ca="1" si="938"/>
        <v>2.4554171041513438E-4</v>
      </c>
      <c r="CL431" s="223">
        <f t="shared" ca="1" si="939"/>
        <v>-3.6965835910661412E-5</v>
      </c>
      <c r="CM431" s="223">
        <f t="shared" ca="1" si="940"/>
        <v>-2.3469368113151492E-4</v>
      </c>
      <c r="CN431" s="223">
        <f t="shared" ca="1" si="941"/>
        <v>1.0583926627886433E-4</v>
      </c>
      <c r="CO431" s="223">
        <f t="shared" ca="1" si="942"/>
        <v>2.0363398961730254E-4</v>
      </c>
      <c r="CP431" s="223">
        <f t="shared" ca="1" si="943"/>
        <v>-1.6559789010243324E-4</v>
      </c>
      <c r="CQ431" s="223">
        <f t="shared" ca="1" si="944"/>
        <v>-1.5503747565022934E-4</v>
      </c>
      <c r="CR431" s="223">
        <f t="shared" ca="1" si="945"/>
        <v>2.1109533482347584E-4</v>
      </c>
      <c r="CS431" s="223">
        <f t="shared" ca="1" si="946"/>
        <v>9.3089238382307467E-5</v>
      </c>
      <c r="CT431" s="223">
        <f t="shared" ca="1" si="947"/>
        <v>-2.3841339105252265E-4</v>
      </c>
      <c r="CU431" s="223">
        <f t="shared" ca="1" si="948"/>
        <v>-2.3124218411006014E-5</v>
      </c>
      <c r="CV431" s="223">
        <f t="shared" ca="1" si="949"/>
        <v>2.4519944613023614E-4</v>
      </c>
      <c r="CW431" s="223">
        <f t="shared" ca="1" si="950"/>
        <v>-4.8832243722754858E-5</v>
      </c>
      <c r="CX431" s="223">
        <f t="shared" ca="1" si="951"/>
        <v>-2.3086908954991577E-4</v>
      </c>
      <c r="CY431" s="223">
        <f t="shared" ca="1" si="952"/>
        <v>1.1658330581622639E-4</v>
      </c>
      <c r="CZ431" s="223">
        <f t="shared" ca="1" si="953"/>
        <v>1.9665644199793697E-4</v>
      </c>
      <c r="DA431" s="223">
        <f t="shared" ca="1" si="954"/>
        <v>-1.7429429189434663E-4</v>
      </c>
      <c r="DB431" s="223">
        <f t="shared" ca="1" si="955"/>
        <v>-1.4550787370890006E-4</v>
      </c>
      <c r="DC431" s="223">
        <f t="shared" ca="1" si="956"/>
        <v>2.1699517058694509E-4</v>
      </c>
      <c r="DD431" s="223">
        <f t="shared" ca="1" si="957"/>
        <v>8.1828265039413095E-5</v>
      </c>
      <c r="DE431" s="223">
        <f t="shared" ca="1" si="958"/>
        <v>-2.410085708931278E-4</v>
      </c>
      <c r="DF431" s="223">
        <f t="shared" ca="1" si="959"/>
        <v>-1.1101661129493627E-5</v>
      </c>
      <c r="DG431" s="223">
        <f t="shared" ca="1" si="960"/>
        <v>2.4426647490267522E-4</v>
      </c>
      <c r="DH431" s="223">
        <f t="shared" ca="1" si="961"/>
        <v>-6.0581010382520779E-5</v>
      </c>
      <c r="DI431" s="223">
        <f t="shared" ca="1" si="962"/>
        <v>-2.2648831410984906E-4</v>
      </c>
      <c r="DJ431" s="223">
        <f t="shared" ca="1" si="963"/>
        <v>1.2704648595838564E-4</v>
      </c>
      <c r="DK431" s="223">
        <f t="shared" ca="1" si="964"/>
        <v>1.8920513178472846E-4</v>
      </c>
      <c r="DL431" s="223">
        <f t="shared" ca="1" si="965"/>
        <v>-1.8257080347070968E-4</v>
      </c>
      <c r="DM431" s="223">
        <f t="shared" ca="1" si="966"/>
        <v>-1.3562773055482159E-4</v>
      </c>
      <c r="DN431" s="223">
        <f t="shared" ca="1" si="967"/>
        <v>2.2237224597793825E-4</v>
      </c>
      <c r="DO431" s="223">
        <f t="shared" ca="1" si="968"/>
        <v>7.037016023872926E-5</v>
      </c>
      <c r="DP431" s="223">
        <f t="shared" ca="1" si="969"/>
        <v>-2.4302313997659385E-4</v>
      </c>
      <c r="DQ431" s="223">
        <f t="shared" ca="1" si="970"/>
        <v>9.4764102607037615E-7</v>
      </c>
      <c r="DR431" s="223">
        <f t="shared" ca="1" si="971"/>
        <v>2.4274504434185755E-4</v>
      </c>
      <c r="DS431" s="223">
        <f t="shared" ca="1" si="972"/>
        <v>-7.2183832082005426E-5</v>
      </c>
      <c r="DT431" s="223">
        <f t="shared" ca="1" si="973"/>
        <v>-2.2156190848305845E-4</v>
      </c>
      <c r="DU431" s="223">
        <f t="shared" ca="1" si="974"/>
        <v>1.3720359998791327E-4</v>
      </c>
      <c r="DV431" s="223">
        <f t="shared" ca="1" si="975"/>
        <v>1.8129800983663838E-4</v>
      </c>
      <c r="DW431" s="223">
        <f t="shared" ca="1" si="976"/>
        <v>-1.9040748599020248E-4</v>
      </c>
      <c r="DX431" s="223">
        <f t="shared" ca="1" si="977"/>
        <v>-1.2542084831825045E-4</v>
      </c>
      <c r="DY431" s="223">
        <f t="shared" ca="1" si="978"/>
        <v>2.2721360715086228E-4</v>
      </c>
      <c r="DZ431" s="223">
        <f t="shared" ca="1" si="979"/>
        <v>5.8742527558332293E-5</v>
      </c>
      <c r="EA431" s="223">
        <f t="shared" ca="1" si="980"/>
        <v>-2.4445224502954335E-4</v>
      </c>
      <c r="EB431" s="223">
        <f t="shared" ca="1" si="981"/>
        <v>1.2994660231399044E-5</v>
      </c>
      <c r="EC431" s="223">
        <f t="shared" ca="1" si="982"/>
        <v>2.4063881970726566E-4</v>
      </c>
      <c r="ED431" s="223">
        <f t="shared" ca="1" si="983"/>
        <v>-8.3612756607447577E-5</v>
      </c>
      <c r="EE431" s="223">
        <f t="shared" ca="1" si="984"/>
        <v>-2.1610174081220104E-4</v>
      </c>
      <c r="EF431" s="223">
        <f t="shared" ca="1" si="985"/>
        <v>1.4703017852745403E-4</v>
      </c>
      <c r="EG431" s="223">
        <f t="shared" ca="1" si="986"/>
        <v>1.7295412510302165E-4</v>
      </c>
      <c r="EH431" s="223">
        <f t="shared" ca="1" si="987"/>
        <v>-1.9778546019821422E-4</v>
      </c>
      <c r="EI431" s="223">
        <f t="shared" ca="1" si="988"/>
        <v>-1.1491181627251179E-4</v>
      </c>
      <c r="EJ431" s="223">
        <f t="shared" ca="1" si="989"/>
        <v>2.3150759084259842E-4</v>
      </c>
      <c r="EK431" s="223">
        <f t="shared" ca="1" si="990"/>
        <v>4.6973378983809584E-5</v>
      </c>
      <c r="EL431" s="223">
        <f t="shared" ca="1" si="991"/>
        <v>-2.4529244321272882E-4</v>
      </c>
      <c r="EM431" s="223">
        <f t="shared" ca="1" si="992"/>
        <v>2.5010374162032479E-5</v>
      </c>
      <c r="EN431" s="223">
        <f t="shared" ca="1" si="993"/>
        <v>2.3795287507852775E-4</v>
      </c>
      <c r="EO431" s="223">
        <f t="shared" ca="1" si="994"/>
        <v>-9.4840250678609889E-5</v>
      </c>
      <c r="EP431" s="223">
        <f t="shared" ca="1" si="995"/>
        <v>-2.101209651194501E-4</v>
      </c>
      <c r="EQ431" s="223">
        <f t="shared" ca="1" si="996"/>
        <v>1.5650254848859958E-4</v>
      </c>
      <c r="ER431" s="223">
        <f t="shared" ca="1" si="997"/>
        <v>1.6419357873303966E-4</v>
      </c>
      <c r="ES431" s="223">
        <f t="shared" ca="1" si="998"/>
        <v>-2.0468695190864824E-4</v>
      </c>
      <c r="ET431" s="223">
        <f t="shared" ca="1" si="999"/>
        <v>-1.0412595159628634E-4</v>
      </c>
      <c r="EU431" s="223">
        <f t="shared" ca="1" si="1000"/>
        <v>2.3524385247032474E-4</v>
      </c>
      <c r="EV431" s="223">
        <f t="shared" ca="1" si="1001"/>
        <v>3.5091067424925906E-5</v>
      </c>
      <c r="EW431" s="223">
        <f t="shared" ca="1" si="1002"/>
        <v>-2.4554171041513438E-4</v>
      </c>
      <c r="EX431" s="223">
        <f t="shared" ca="1" si="1003"/>
        <v>3.6965835910659514E-5</v>
      </c>
      <c r="EY431" s="223">
        <f t="shared" ca="1" si="1004"/>
        <v>2.3469368113151546E-4</v>
      </c>
      <c r="EZ431" s="223">
        <f t="shared" ca="1" si="1005"/>
        <v>-1.0583926627886258E-4</v>
      </c>
      <c r="FA431" s="223">
        <f t="shared" ca="1" si="1006"/>
        <v>-2.036339896173075E-4</v>
      </c>
      <c r="FB431" s="223">
        <f t="shared" ca="1" si="1007"/>
        <v>1.6559789010243698E-4</v>
      </c>
      <c r="FC431" s="223">
        <f t="shared" ca="1" si="1008"/>
        <v>1.5503747565023083E-4</v>
      </c>
      <c r="FD431" s="223">
        <f t="shared" ca="1" si="1009"/>
        <v>-2.1109533482347131E-4</v>
      </c>
      <c r="FE431" s="223">
        <f t="shared" ca="1" si="1010"/>
        <v>-9.3089238382302778E-5</v>
      </c>
      <c r="FF431" s="223">
        <f t="shared" ca="1" si="1011"/>
        <v>2.3841339105252216E-4</v>
      </c>
      <c r="FG431" s="223">
        <f t="shared" ca="1" si="1012"/>
        <v>2.3124218411014878E-5</v>
      </c>
      <c r="FH431" s="223">
        <f t="shared" ca="1" si="1013"/>
        <v>-2.4519944613023587E-4</v>
      </c>
      <c r="FI431" s="223">
        <f t="shared" ca="1" si="1014"/>
        <v>4.8832243722752954E-5</v>
      </c>
      <c r="FJ431" s="223">
        <f t="shared" ca="1" si="1015"/>
        <v>2.3086908954991881E-4</v>
      </c>
      <c r="FK431" s="223">
        <f t="shared" ca="1" si="1016"/>
        <v>-1.1658330581623084E-4</v>
      </c>
      <c r="FL431" s="223">
        <f t="shared" ca="1" si="1017"/>
        <v>-1.9665644199793811E-4</v>
      </c>
      <c r="FM431" s="223">
        <f t="shared" ca="1" si="1018"/>
        <v>1.7429429189434531E-4</v>
      </c>
      <c r="FN431" s="223">
        <f t="shared" ca="1" si="1019"/>
        <v>1.4550787370889599E-4</v>
      </c>
      <c r="FO431" s="223">
        <f t="shared" ca="1" si="1020"/>
        <v>-2.1699517058694417E-4</v>
      </c>
      <c r="FP431" s="223">
        <f t="shared" ca="1" si="1021"/>
        <v>-8.1828265039414925E-5</v>
      </c>
      <c r="FQ431" s="223">
        <f t="shared" ca="1" si="1022"/>
        <v>2.4100857089312609E-4</v>
      </c>
      <c r="FR431" s="223">
        <f t="shared" ca="1" si="1023"/>
        <v>1.1101661129495551E-5</v>
      </c>
      <c r="FS431" s="223">
        <f t="shared" ca="1" si="1024"/>
        <v>-2.4426647490267543E-4</v>
      </c>
      <c r="FT431" s="223">
        <f t="shared" ca="1" si="1025"/>
        <v>6.0581010382512146E-5</v>
      </c>
      <c r="FU431" s="223">
        <f t="shared" ca="1" si="1026"/>
        <v>2.2648831410984982E-4</v>
      </c>
      <c r="FV431" s="223">
        <f t="shared" ca="1" si="1027"/>
        <v>-1.2704648595838401E-4</v>
      </c>
      <c r="FW431" s="223">
        <f t="shared" ca="1" si="1028"/>
        <v>-1.8920513178473413E-4</v>
      </c>
      <c r="FX431" s="223">
        <f t="shared" ca="1" si="1029"/>
        <v>1.8257080347071304E-4</v>
      </c>
      <c r="FY431" s="223">
        <f t="shared" ca="1" si="1030"/>
        <v>1.3562773055482319E-4</v>
      </c>
      <c r="FZ431" s="223">
        <f t="shared" ca="1" si="1031"/>
        <v>-2.2237224597793445E-4</v>
      </c>
      <c r="GA431" s="223">
        <f t="shared" ca="1" si="1032"/>
        <v>-7.0370160238724422E-5</v>
      </c>
      <c r="GB431" s="223">
        <f t="shared" ca="1" si="1033"/>
        <v>2.4302313997659356E-4</v>
      </c>
      <c r="GC431" s="223">
        <f t="shared" ca="1" si="1034"/>
        <v>-9.476410260614857E-7</v>
      </c>
      <c r="GD431" s="223">
        <f t="shared" ca="1" si="1035"/>
        <v>-2.4274504434185679E-4</v>
      </c>
      <c r="GE431" s="223">
        <f t="shared" ca="1" si="1036"/>
        <v>7.2183832082003583E-5</v>
      </c>
      <c r="GF431" s="223">
        <f t="shared" ca="1" si="1037"/>
        <v>2.215619084830623E-4</v>
      </c>
      <c r="GG431" s="223">
        <f t="shared" ca="1" si="1038"/>
        <v>-1.3720359998791747E-4</v>
      </c>
      <c r="GH431" s="223">
        <f t="shared" ca="1" si="1039"/>
        <v>-1.8129800983663968E-4</v>
      </c>
      <c r="GI431" s="223">
        <f t="shared" ca="1" si="1040"/>
        <v>1.9040748599019684E-4</v>
      </c>
      <c r="GJ431" s="223">
        <f t="shared" ca="1" si="1041"/>
        <v>1.2542084831824611E-4</v>
      </c>
      <c r="GK431" s="223">
        <f t="shared" ca="1" si="1042"/>
        <v>-2.2721360715086152E-4</v>
      </c>
      <c r="GL431" s="223">
        <f t="shared" ca="1" si="1043"/>
        <v>-5.8742527558334177E-5</v>
      </c>
      <c r="GM431" s="223">
        <f t="shared" ca="1" si="1044"/>
        <v>2.4445224502954378E-4</v>
      </c>
      <c r="GN431" s="223">
        <f t="shared" ca="1" si="1045"/>
        <v>-1.2994660231397133E-5</v>
      </c>
      <c r="GO431" s="223">
        <f t="shared" ca="1" si="1046"/>
        <v>-2.4063881970726601E-4</v>
      </c>
      <c r="GP431" s="223">
        <f t="shared" ca="1" si="1047"/>
        <v>8.3612756607452321E-5</v>
      </c>
      <c r="GQ431" s="223">
        <f t="shared" ca="1" si="1048"/>
        <v>2.1610174081220196E-4</v>
      </c>
      <c r="GR431" s="223">
        <f t="shared" ca="1" si="1049"/>
        <v>-1.4703017852745249E-4</v>
      </c>
      <c r="GS431" s="223">
        <f t="shared" ca="1" si="1050"/>
        <v>-1.7295412510302799E-4</v>
      </c>
      <c r="GT431" s="223">
        <f t="shared" ca="1" si="1051"/>
        <v>1.9778546019821311E-4</v>
      </c>
      <c r="GU431" s="223">
        <f t="shared" ca="1" si="1052"/>
        <v>1.1491181627251351E-4</v>
      </c>
      <c r="GV431" s="223">
        <f t="shared" ca="1" si="1053"/>
        <v>-2.3150759084259543E-4</v>
      </c>
      <c r="GW431" s="223">
        <f t="shared" ca="1" si="1054"/>
        <v>-4.6973378983804638E-5</v>
      </c>
      <c r="GX431" s="223">
        <f t="shared" ca="1" si="1055"/>
        <v>2.4529244321272871E-4</v>
      </c>
      <c r="GY431" s="223">
        <f t="shared" ca="1" si="1056"/>
        <v>-2.5010374162023622E-5</v>
      </c>
      <c r="GZ431" s="223">
        <f t="shared" ca="1" si="1057"/>
        <v>-2.379528750785265E-4</v>
      </c>
      <c r="HA431" s="223">
        <f t="shared" ca="1" si="1058"/>
        <v>9.48402506786081E-5</v>
      </c>
      <c r="HB431" s="223">
        <f t="shared" ca="1" si="1059"/>
        <v>2.1012096511945471E-4</v>
      </c>
      <c r="HC431" s="223">
        <f t="shared" ca="1" si="1060"/>
        <v>-1.5650254848860348E-4</v>
      </c>
      <c r="HD431" s="223">
        <f t="shared" ca="1" si="1061"/>
        <v>-1.6419357873304107E-4</v>
      </c>
      <c r="HE431" s="223">
        <f t="shared" ca="1" si="1062"/>
        <v>2.0468695190864334E-4</v>
      </c>
      <c r="HF431" s="223">
        <f t="shared" ca="1" si="1063"/>
        <v>1.0412595159628176E-4</v>
      </c>
      <c r="HG431" s="223">
        <f t="shared" ca="1" si="1064"/>
        <v>-2.352438524703242E-4</v>
      </c>
      <c r="HH431" s="223">
        <f t="shared" ca="1" si="1065"/>
        <v>-3.5091067424934729E-5</v>
      </c>
      <c r="HI431" s="223">
        <f t="shared" ca="1" si="1066"/>
        <v>2.4554171041513438E-4</v>
      </c>
      <c r="HJ431" s="223">
        <f t="shared" ca="1" si="1067"/>
        <v>-3.6965835910657604E-5</v>
      </c>
      <c r="HK431" s="223">
        <f t="shared" ca="1" si="1068"/>
        <v>-2.3469368113151603E-4</v>
      </c>
      <c r="HL431" s="223">
        <f t="shared" ca="1" si="1069"/>
        <v>1.0583926627886715E-4</v>
      </c>
      <c r="HM431" s="223">
        <f t="shared" ca="1" si="1070"/>
        <v>2.0363398961730465E-4</v>
      </c>
      <c r="HN431" s="223">
        <f t="shared" ca="1" si="1071"/>
        <v>-1.6559789010243042E-4</v>
      </c>
      <c r="HO431" s="223">
        <f t="shared" ca="1" si="1072"/>
        <v>-1.550374756502269E-4</v>
      </c>
      <c r="HP431" s="223">
        <f t="shared" ca="1" si="1073"/>
        <v>2.1109533482347386E-4</v>
      </c>
      <c r="HQ431" s="223">
        <f t="shared" ca="1" si="1074"/>
        <v>9.3089238382311018E-5</v>
      </c>
      <c r="HR431" s="223">
        <f t="shared" ca="1" si="1075"/>
        <v>-2.3841339105252005E-4</v>
      </c>
      <c r="HS431" s="223">
        <f t="shared" ca="1" si="1076"/>
        <v>-2.3124218411009863E-5</v>
      </c>
      <c r="HT431" s="223">
        <f t="shared" ca="1" si="1077"/>
        <v>2.451994461302363E-4</v>
      </c>
      <c r="HU431" s="223">
        <f t="shared" ca="1" si="1078"/>
        <v>-4.8832243722744226E-5</v>
      </c>
      <c r="HV431" s="223">
        <f t="shared" ca="1" si="1079"/>
        <v>-2.308690895499171E-4</v>
      </c>
      <c r="HW431" s="223">
        <f t="shared" ca="1" si="1080"/>
        <v>1.16583305816223E-4</v>
      </c>
      <c r="HX431" s="223">
        <f t="shared" ca="1" si="1081"/>
        <v>1.9665644199794345E-4</v>
      </c>
      <c r="HY431" s="223">
        <f t="shared" ca="1" si="1082"/>
        <v>-1.7429429189434886E-4</v>
      </c>
      <c r="HZ431" s="223">
        <f t="shared" ca="1" si="1083"/>
        <v>-1.4550787370890317E-4</v>
      </c>
      <c r="IA431" s="223">
        <f t="shared" ca="1" si="1084"/>
        <v>2.1699517058694002E-4</v>
      </c>
      <c r="IB431" s="223">
        <f t="shared" ca="1" si="1085"/>
        <v>8.1828265039410141E-5</v>
      </c>
      <c r="IC431" s="223">
        <f t="shared" ca="1" si="1086"/>
        <v>-2.4100857089312706E-4</v>
      </c>
      <c r="ID431" s="223">
        <f t="shared" ca="1" si="1087"/>
        <v>-1.1101661129504455E-5</v>
      </c>
      <c r="IE431" s="223">
        <f t="shared" ca="1" si="1088"/>
        <v>5.4191773689435323E-5</v>
      </c>
      <c r="IF431" s="223">
        <f t="shared" ca="1" si="1089"/>
        <v>-6.0581010382517039E-5</v>
      </c>
      <c r="IG431" s="223">
        <f t="shared" ca="1" si="1090"/>
        <v>-2.2648831410985323E-4</v>
      </c>
      <c r="IH431" s="223">
        <f t="shared" ca="1" si="1091"/>
        <v>1.2704648595838832E-4</v>
      </c>
      <c r="II431" s="223">
        <f t="shared" ca="1" si="1092"/>
        <v>1.8920513178473093E-4</v>
      </c>
      <c r="IJ431" s="223">
        <f t="shared" ca="1" si="1093"/>
        <v>-1.8257080347070708E-4</v>
      </c>
      <c r="IK431" s="223">
        <f t="shared" ca="1" si="1094"/>
        <v>-1.3562773055481899E-4</v>
      </c>
      <c r="IL431" s="223">
        <f t="shared" ca="1" si="1095"/>
        <v>2.2237224597793662E-4</v>
      </c>
      <c r="IM431" s="223">
        <f t="shared" ca="1" si="1096"/>
        <v>7.0370160238732973E-5</v>
      </c>
      <c r="IN431" s="223">
        <f t="shared" ca="1" si="1097"/>
        <v>-2.4302313997659431E-4</v>
      </c>
      <c r="IO431" s="223">
        <f t="shared" ca="1" si="1098"/>
        <v>9.4764102606654079E-7</v>
      </c>
      <c r="IP431" s="223">
        <f t="shared" ca="1" si="1099"/>
        <v>2.4274504434185811E-4</v>
      </c>
      <c r="IQ431" s="223">
        <f t="shared" ca="1" si="1100"/>
        <v>-7.2183832081995072E-5</v>
      </c>
      <c r="IR431" s="223">
        <f t="shared" ca="1" si="1101"/>
        <v>-2.2156190848306013E-4</v>
      </c>
      <c r="IS431" s="223">
        <f t="shared" ca="1" si="1102"/>
        <v>1.3720359998791007E-4</v>
      </c>
      <c r="IT431" s="223">
        <f t="shared" ca="1" si="1103"/>
        <v>1.8129800983664567E-4</v>
      </c>
      <c r="IU431" s="223">
        <f t="shared" ca="1" si="1104"/>
        <v>-1.9040748599020004E-4</v>
      </c>
      <c r="IV431" s="223">
        <f t="shared" ca="1" si="1105"/>
        <v>-1.2542084831825375E-4</v>
      </c>
      <c r="IW431" s="223">
        <f t="shared" ca="1" si="1106"/>
        <v>2.2721360715085816E-4</v>
      </c>
      <c r="IX431" s="223">
        <f t="shared" ca="1" si="1107"/>
        <v>5.8742527558329258E-5</v>
      </c>
      <c r="IY431" s="223">
        <f t="shared" ca="1" si="1108"/>
        <v>-2.4445224502954297E-4</v>
      </c>
      <c r="IZ431" s="223">
        <f t="shared" ca="1" si="1109"/>
        <v>1.2994660231388256E-5</v>
      </c>
      <c r="JA431" s="223">
        <f t="shared" ca="1" si="1110"/>
        <v>2.4063881970726501E-4</v>
      </c>
      <c r="JB431" s="223">
        <f t="shared" ca="1" si="1111"/>
        <v>-8.3612756607443959E-5</v>
      </c>
    </row>
    <row r="432" spans="2:262">
      <c r="B432" s="230">
        <v>71</v>
      </c>
      <c r="C432" s="229">
        <f t="shared" si="1112"/>
        <v>1.3867187500000008E-3</v>
      </c>
      <c r="D432" s="226">
        <f t="shared" ca="1" si="855"/>
        <v>23.680331793729696</v>
      </c>
      <c r="E432" s="225">
        <f ca="1">BY361</f>
        <v>-0.3196682062703024</v>
      </c>
      <c r="F432" s="224">
        <v>71</v>
      </c>
      <c r="G432" s="223">
        <f t="shared" ca="1" si="856"/>
        <v>-7.1533128258866627E-4</v>
      </c>
      <c r="H432" s="223">
        <f t="shared" ca="1" si="857"/>
        <v>5.7792115568499041E-4</v>
      </c>
      <c r="I432" s="223">
        <f t="shared" ca="1" si="858"/>
        <v>5.1772629792778242E-4</v>
      </c>
      <c r="J432" s="223">
        <f t="shared" ca="1" si="859"/>
        <v>-7.5494408719421454E-4</v>
      </c>
      <c r="K432" s="223">
        <f t="shared" ca="1" si="860"/>
        <v>-2.5959296381749381E-4</v>
      </c>
      <c r="L432" s="223">
        <f t="shared" ca="1" si="861"/>
        <v>8.4370509400046088E-4</v>
      </c>
      <c r="M432" s="223">
        <f t="shared" ca="1" si="862"/>
        <v>-2.8889869036519112E-5</v>
      </c>
      <c r="N432" s="223">
        <f t="shared" ca="1" si="863"/>
        <v>-8.3382696084741874E-4</v>
      </c>
      <c r="O432" s="223">
        <f t="shared" ca="1" si="864"/>
        <v>3.1399513328799248E-4</v>
      </c>
      <c r="P432" s="223">
        <f t="shared" ca="1" si="865"/>
        <v>7.2646455875050389E-4</v>
      </c>
      <c r="Q432" s="223">
        <f t="shared" ca="1" si="866"/>
        <v>-5.6239063945080249E-4</v>
      </c>
      <c r="R432" s="223">
        <f t="shared" ca="1" si="867"/>
        <v>-5.3416982686725861E-4</v>
      </c>
      <c r="S432" s="223">
        <f t="shared" ca="1" si="868"/>
        <v>7.4503600449078158E-4</v>
      </c>
      <c r="T432" s="223">
        <f t="shared" ca="1" si="869"/>
        <v>2.794243018229139E-4</v>
      </c>
      <c r="U432" s="223">
        <f t="shared" ca="1" si="870"/>
        <v>-8.4057781730112891E-4</v>
      </c>
      <c r="V432" s="223">
        <f t="shared" ca="1" si="871"/>
        <v>7.9892407687111961E-6</v>
      </c>
      <c r="W432" s="223">
        <f t="shared" ca="1" si="872"/>
        <v>8.3784610591796955E-4</v>
      </c>
      <c r="X432" s="223">
        <f t="shared" ca="1" si="873"/>
        <v>-2.9446874628511041E-4</v>
      </c>
      <c r="Y432" s="223">
        <f t="shared" ca="1" si="874"/>
        <v>-7.37160239826409E-4</v>
      </c>
      <c r="Z432" s="223">
        <f t="shared" ca="1" si="875"/>
        <v>5.4652136012454727E-4</v>
      </c>
      <c r="AA432" s="223">
        <f t="shared" ca="1" si="876"/>
        <v>5.502915918769234E-4</v>
      </c>
      <c r="AB432" s="223">
        <f t="shared" ca="1" si="877"/>
        <v>-7.3467913995693354E-4</v>
      </c>
      <c r="AC432" s="223">
        <f t="shared" ca="1" si="878"/>
        <v>-2.9908732507726347E-4</v>
      </c>
      <c r="AD432" s="223">
        <f t="shared" ca="1" si="879"/>
        <v>8.3694420795588304E-4</v>
      </c>
      <c r="AE432" s="223">
        <f t="shared" ca="1" si="880"/>
        <v>1.2916199919001841E-5</v>
      </c>
      <c r="AF432" s="223">
        <f t="shared" ca="1" si="881"/>
        <v>-8.4136056382339843E-4</v>
      </c>
      <c r="AG432" s="223">
        <f t="shared" ca="1" si="882"/>
        <v>2.7476498232036198E-4</v>
      </c>
      <c r="AH432" s="223">
        <f t="shared" ca="1" si="883"/>
        <v>7.4741188313803949E-4</v>
      </c>
      <c r="AI432" s="223">
        <f t="shared" ca="1" si="884"/>
        <v>-5.303228767667052E-4</v>
      </c>
      <c r="AJ432" s="223">
        <f t="shared" ca="1" si="885"/>
        <v>-5.6608188180837173E-4</v>
      </c>
      <c r="AK432" s="223">
        <f t="shared" ca="1" si="886"/>
        <v>7.2387973218059802E-4</v>
      </c>
      <c r="AL432" s="223">
        <f t="shared" ca="1" si="887"/>
        <v>3.1857018931058187E-4</v>
      </c>
      <c r="AM432" s="223">
        <f t="shared" ca="1" si="888"/>
        <v>-8.3280645471512456E-4</v>
      </c>
      <c r="AN432" s="223">
        <f t="shared" ca="1" si="889"/>
        <v>-3.3813860370848509E-5</v>
      </c>
      <c r="AO432" s="223">
        <f t="shared" ca="1" si="890"/>
        <v>8.4436821758567839E-4</v>
      </c>
      <c r="AP432" s="223">
        <f t="shared" ca="1" si="891"/>
        <v>-2.5489571020438813E-4</v>
      </c>
      <c r="AQ432" s="223">
        <f t="shared" ca="1" si="892"/>
        <v>-7.5721331347879811E-4</v>
      </c>
      <c r="AR432" s="223">
        <f t="shared" ca="1" si="893"/>
        <v>5.1380494673794854E-4</v>
      </c>
      <c r="AS432" s="223">
        <f t="shared" ca="1" si="894"/>
        <v>5.8153118518138838E-4</v>
      </c>
      <c r="AT432" s="223">
        <f t="shared" ca="1" si="895"/>
        <v>-7.1264428632120016E-4</v>
      </c>
      <c r="AU432" s="223">
        <f t="shared" ca="1" si="896"/>
        <v>-3.378611587739719E-4</v>
      </c>
      <c r="AV432" s="223">
        <f t="shared" ca="1" si="897"/>
        <v>8.2816705000668639E-4</v>
      </c>
      <c r="AW432" s="223">
        <f t="shared" ca="1" si="898"/>
        <v>5.4691152617583443E-5</v>
      </c>
      <c r="AX432" s="223">
        <f t="shared" ca="1" si="899"/>
        <v>-8.4686725550664618E-4</v>
      </c>
      <c r="AY432" s="223">
        <f t="shared" ca="1" si="900"/>
        <v>2.3487289844375164E-4</v>
      </c>
      <c r="AZ432" s="223">
        <f t="shared" ca="1" si="901"/>
        <v>7.6655862683354652E-4</v>
      </c>
      <c r="BA432" s="223">
        <f t="shared" ca="1" si="902"/>
        <v>-4.9697751982168137E-4</v>
      </c>
      <c r="BB432" s="223">
        <f t="shared" ca="1" si="903"/>
        <v>-5.9663019591329862E-4</v>
      </c>
      <c r="BC432" s="223">
        <f t="shared" ca="1" si="904"/>
        <v>7.0097957019121175E-4</v>
      </c>
      <c r="BD432" s="223">
        <f t="shared" ca="1" si="905"/>
        <v>3.5694861330875339E-4</v>
      </c>
      <c r="BE432" s="223">
        <f t="shared" ca="1" si="906"/>
        <v>-8.2302878843448356E-4</v>
      </c>
      <c r="BF432" s="223">
        <f t="shared" ca="1" si="907"/>
        <v>-7.55355009590215E-5</v>
      </c>
      <c r="BG432" s="223">
        <f t="shared" ca="1" si="908"/>
        <v>8.4885617225930301E-4</v>
      </c>
      <c r="BH432" s="223">
        <f t="shared" ca="1" si="909"/>
        <v>-2.1470860803155607E-4</v>
      </c>
      <c r="BI432" s="223">
        <f t="shared" ca="1" si="910"/>
        <v>-7.7544219393496368E-4</v>
      </c>
      <c r="BJ432" s="223">
        <f t="shared" ca="1" si="911"/>
        <v>4.7985073223066009E-4</v>
      </c>
      <c r="BK432" s="223">
        <f t="shared" ca="1" si="912"/>
        <v>6.1136981892463064E-4</v>
      </c>
      <c r="BL432" s="223">
        <f t="shared" ca="1" si="913"/>
        <v>-6.8889261017945468E-4</v>
      </c>
      <c r="BM432" s="223">
        <f t="shared" ca="1" si="914"/>
        <v>-3.7582105534604576E-4</v>
      </c>
      <c r="BN432" s="223">
        <f t="shared" ca="1" si="915"/>
        <v>8.1739476509515622E-4</v>
      </c>
      <c r="BO432" s="223">
        <f t="shared" ca="1" si="916"/>
        <v>9.6334349539136136E-5</v>
      </c>
      <c r="BP432" s="223">
        <f t="shared" ca="1" si="917"/>
        <v>-8.5033376979456749E-4</v>
      </c>
      <c r="BQ432" s="223">
        <f t="shared" ca="1" si="918"/>
        <v>1.9441498518235417E-4</v>
      </c>
      <c r="BR432" s="223">
        <f t="shared" ca="1" si="919"/>
        <v>7.8385866365440564E-4</v>
      </c>
      <c r="BS432" s="223">
        <f t="shared" ca="1" si="920"/>
        <v>-4.6243490050131757E-4</v>
      </c>
      <c r="BT432" s="223">
        <f t="shared" ca="1" si="921"/>
        <v>-6.257411756176326E-4</v>
      </c>
      <c r="BU432" s="223">
        <f t="shared" ca="1" si="922"/>
        <v>6.7639068701867938E-4</v>
      </c>
      <c r="BV432" s="223">
        <f t="shared" ca="1" si="923"/>
        <v>3.9446711683245226E-4</v>
      </c>
      <c r="BW432" s="223">
        <f t="shared" ca="1" si="924"/>
        <v>-8.1126837371369473E-4</v>
      </c>
      <c r="BX432" s="223">
        <f t="shared" ca="1" si="925"/>
        <v>-1.170751699092618E-4</v>
      </c>
      <c r="BY432" s="223">
        <f t="shared" ca="1" si="926"/>
        <v>8.5129915806293548E-4</v>
      </c>
      <c r="BZ432" s="223">
        <f t="shared" ca="1" si="927"/>
        <v>-1.7400425401572302E-4</v>
      </c>
      <c r="CA432" s="223">
        <f t="shared" ca="1" si="928"/>
        <v>-7.9180296622522557E-4</v>
      </c>
      <c r="CB432" s="223">
        <f t="shared" ca="1" si="929"/>
        <v>4.4474051527946775E-4</v>
      </c>
      <c r="CC432" s="223">
        <f t="shared" ca="1" si="930"/>
        <v>6.3973560922441202E-4</v>
      </c>
      <c r="CD432" s="223">
        <f t="shared" ca="1" si="931"/>
        <v>-6.634813313999208E-4</v>
      </c>
      <c r="CE432" s="223">
        <f t="shared" ca="1" si="932"/>
        <v>-4.1287556607775449E-4</v>
      </c>
      <c r="CF432" s="223">
        <f t="shared" ca="1" si="933"/>
        <v>8.0465330459918247E-4</v>
      </c>
      <c r="CG432" s="223">
        <f t="shared" ca="1" si="934"/>
        <v>1.3774546857476849E-4</v>
      </c>
      <c r="CH432" s="223">
        <f t="shared" ca="1" si="935"/>
        <v>-8.5175175555061229E-4</v>
      </c>
      <c r="CI432" s="223">
        <f t="shared" ca="1" si="936"/>
        <v>1.5348870919289903E-4</v>
      </c>
      <c r="CJ432" s="223">
        <f t="shared" ca="1" si="937"/>
        <v>7.9927031629661546E-4</v>
      </c>
      <c r="CK432" s="223">
        <f t="shared" ca="1" si="938"/>
        <v>-4.2677823500114306E-4</v>
      </c>
      <c r="CL432" s="223">
        <f t="shared" ca="1" si="939"/>
        <v>-6.5334469002144215E-4</v>
      </c>
      <c r="CM432" s="223">
        <f t="shared" ca="1" si="940"/>
        <v>6.5017231943629965E-4</v>
      </c>
      <c r="CN432" s="223">
        <f t="shared" ca="1" si="941"/>
        <v>4.3103531452045278E-4</v>
      </c>
      <c r="CO432" s="223">
        <f t="shared" ca="1" si="942"/>
        <v>-7.9755354242191261E-4</v>
      </c>
      <c r="CP432" s="223">
        <f t="shared" ca="1" si="943"/>
        <v>-1.5833279452061674E-4</v>
      </c>
      <c r="CQ432" s="223">
        <f t="shared" ca="1" si="944"/>
        <v>8.5169128962979466E-4</v>
      </c>
      <c r="CR432" s="223">
        <f t="shared" ca="1" si="945"/>
        <v>-1.3288070851099352E-4</v>
      </c>
      <c r="CS432" s="223">
        <f t="shared" ca="1" si="946"/>
        <v>-8.0625621581610206E-4</v>
      </c>
      <c r="CT432" s="223">
        <f t="shared" ca="1" si="947"/>
        <v>4.0855887947229886E-4</v>
      </c>
      <c r="CU432" s="223">
        <f t="shared" ca="1" si="948"/>
        <v>6.6656022040735043E-4</v>
      </c>
      <c r="CV432" s="223">
        <f t="shared" ca="1" si="949"/>
        <v>-6.3647166797894342E-4</v>
      </c>
      <c r="CW432" s="223">
        <f t="shared" ca="1" si="950"/>
        <v>-4.4893542340715344E-4</v>
      </c>
      <c r="CX432" s="223">
        <f t="shared" ca="1" si="951"/>
        <v>7.8997336381312711E-4</v>
      </c>
      <c r="CY432" s="223">
        <f t="shared" ca="1" si="952"/>
        <v>1.7882474671151414E-4</v>
      </c>
      <c r="CZ432" s="223">
        <f t="shared" ca="1" si="953"/>
        <v>-8.5111779672289228E-4</v>
      </c>
      <c r="DA432" s="223">
        <f t="shared" ca="1" si="954"/>
        <v>1.1219266545898688E-4</v>
      </c>
      <c r="DB432" s="223">
        <f t="shared" ca="1" si="955"/>
        <v>8.1275645673905075E-4</v>
      </c>
      <c r="DC432" s="223">
        <f t="shared" ca="1" si="956"/>
        <v>-3.9009342335148223E-4</v>
      </c>
      <c r="DD432" s="223">
        <f t="shared" ca="1" si="957"/>
        <v>-6.7937423984076233E-4</v>
      </c>
      <c r="DE432" s="223">
        <f t="shared" ca="1" si="958"/>
        <v>6.2238762978802139E-4</v>
      </c>
      <c r="DF432" s="223">
        <f t="shared" ca="1" si="959"/>
        <v>4.6656511038154966E-4</v>
      </c>
      <c r="DG432" s="223">
        <f t="shared" ca="1" si="960"/>
        <v>-7.8191733478899625E-4</v>
      </c>
      <c r="DH432" s="223">
        <f t="shared" ca="1" si="961"/>
        <v>-1.9920898156165675E-4</v>
      </c>
      <c r="DI432" s="223">
        <f t="shared" ca="1" si="962"/>
        <v>8.5003162228058948E-4</v>
      </c>
      <c r="DJ432" s="223">
        <f t="shared" ca="1" si="963"/>
        <v>-9.14370417404857E-5</v>
      </c>
      <c r="DK432" s="223">
        <f t="shared" ca="1" si="964"/>
        <v>-8.1876712356337381E-4</v>
      </c>
      <c r="DL432" s="223">
        <f t="shared" ca="1" si="965"/>
        <v>3.7139298953894982E-4</v>
      </c>
      <c r="DM432" s="223">
        <f t="shared" ca="1" si="966"/>
        <v>6.917790296355476E-4</v>
      </c>
      <c r="DN432" s="223">
        <f t="shared" ca="1" si="967"/>
        <v>-6.0792868856147085E-4</v>
      </c>
      <c r="DO432" s="223">
        <f t="shared" ca="1" si="968"/>
        <v>-4.8391375597946543E-4</v>
      </c>
      <c r="DP432" s="223">
        <f t="shared" ca="1" si="969"/>
        <v>7.7339030800015142E-4</v>
      </c>
      <c r="DQ432" s="223">
        <f t="shared" ca="1" si="970"/>
        <v>2.1947322037023381E-4</v>
      </c>
      <c r="DR432" s="223">
        <f t="shared" ca="1" si="971"/>
        <v>-8.4843342057375269E-4</v>
      </c>
      <c r="DS432" s="223">
        <f t="shared" ca="1" si="972"/>
        <v>7.0626339767067086E-5</v>
      </c>
      <c r="DT432" s="223">
        <f t="shared" ca="1" si="973"/>
        <v>8.2428459568814377E-4</v>
      </c>
      <c r="DU432" s="223">
        <f t="shared" ca="1" si="974"/>
        <v>-3.5246884247681925E-4</v>
      </c>
      <c r="DV432" s="223">
        <f t="shared" ca="1" si="975"/>
        <v>-7.0376711761015046E-4</v>
      </c>
      <c r="DW432" s="223">
        <f t="shared" ca="1" si="976"/>
        <v>5.9310355382486584E-4</v>
      </c>
      <c r="DX432" s="223">
        <f t="shared" ca="1" si="977"/>
        <v>5.0097091002546026E-4</v>
      </c>
      <c r="DY432" s="223">
        <f t="shared" ca="1" si="978"/>
        <v>-7.6439741980870364E-4</v>
      </c>
      <c r="DZ432" s="223">
        <f t="shared" ca="1" si="979"/>
        <v>-2.3960525671746878E-4</v>
      </c>
      <c r="EA432" s="223">
        <f t="shared" ca="1" si="980"/>
        <v>8.4632415429933348E-4</v>
      </c>
      <c r="EB432" s="223">
        <f t="shared" ca="1" si="981"/>
        <v>-4.9773095127485939E-5</v>
      </c>
      <c r="EC432" s="223">
        <f t="shared" ca="1" si="982"/>
        <v>-8.2930554959445135E-4</v>
      </c>
      <c r="ED432" s="223">
        <f t="shared" ca="1" si="983"/>
        <v>3.3333238136361754E-4</v>
      </c>
      <c r="EE432" s="223">
        <f t="shared" ca="1" si="984"/>
        <v>7.1533128258866616E-4</v>
      </c>
      <c r="EF432" s="223">
        <f t="shared" ca="1" si="985"/>
        <v>-5.7792115568498965E-4</v>
      </c>
      <c r="EG432" s="223">
        <f t="shared" ca="1" si="986"/>
        <v>-5.1772629792778404E-4</v>
      </c>
      <c r="EH432" s="223">
        <f t="shared" ca="1" si="987"/>
        <v>7.5494408719421291E-4</v>
      </c>
      <c r="EI432" s="223">
        <f t="shared" ca="1" si="988"/>
        <v>2.5959296381749798E-4</v>
      </c>
      <c r="EJ432" s="223">
        <f t="shared" ca="1" si="989"/>
        <v>-8.4370509400046013E-4</v>
      </c>
      <c r="EK432" s="223">
        <f t="shared" ca="1" si="990"/>
        <v>2.8889869036511739E-5</v>
      </c>
      <c r="EL432" s="223">
        <f t="shared" ca="1" si="991"/>
        <v>8.3382696084742058E-4</v>
      </c>
      <c r="EM432" s="223">
        <f t="shared" ca="1" si="992"/>
        <v>-3.1399513328798277E-4</v>
      </c>
      <c r="EN432" s="223">
        <f t="shared" ca="1" si="993"/>
        <v>-7.2646455875049684E-4</v>
      </c>
      <c r="EO432" s="223">
        <f t="shared" ca="1" si="994"/>
        <v>5.6239063945081051E-4</v>
      </c>
      <c r="EP432" s="223">
        <f t="shared" ca="1" si="995"/>
        <v>5.3416982686725015E-4</v>
      </c>
      <c r="EQ432" s="223">
        <f t="shared" ca="1" si="996"/>
        <v>-7.4503600449078527E-4</v>
      </c>
      <c r="ER432" s="223">
        <f t="shared" ca="1" si="997"/>
        <v>-2.7942430182290669E-4</v>
      </c>
      <c r="ES432" s="223">
        <f t="shared" ca="1" si="998"/>
        <v>8.4057781730112967E-4</v>
      </c>
      <c r="ET432" s="223">
        <f t="shared" ca="1" si="999"/>
        <v>-7.9892407687159124E-6</v>
      </c>
      <c r="EU432" s="223">
        <f t="shared" ca="1" si="1000"/>
        <v>-8.3784610591796868E-4</v>
      </c>
      <c r="EV432" s="223">
        <f t="shared" ca="1" si="1001"/>
        <v>2.9446874628511204E-4</v>
      </c>
      <c r="EW432" s="223">
        <f t="shared" ca="1" si="1002"/>
        <v>7.3716023982640824E-4</v>
      </c>
      <c r="EX432" s="223">
        <f t="shared" ca="1" si="1003"/>
        <v>-5.4652136012454857E-4</v>
      </c>
      <c r="EY432" s="223">
        <f t="shared" ca="1" si="1004"/>
        <v>-5.5029159187692676E-4</v>
      </c>
      <c r="EZ432" s="223">
        <f t="shared" ca="1" si="1005"/>
        <v>7.3467913995693126E-4</v>
      </c>
      <c r="FA432" s="223">
        <f t="shared" ca="1" si="1006"/>
        <v>2.9908732507726759E-4</v>
      </c>
      <c r="FB432" s="223">
        <f t="shared" ca="1" si="1007"/>
        <v>-8.3694420795588217E-4</v>
      </c>
      <c r="FC432" s="223">
        <f t="shared" ca="1" si="1008"/>
        <v>-1.2916199919006232E-5</v>
      </c>
      <c r="FD432" s="223">
        <f t="shared" ca="1" si="1009"/>
        <v>8.4136056382340006E-4</v>
      </c>
      <c r="FE432" s="223">
        <f t="shared" ca="1" si="1010"/>
        <v>-2.7476498232035206E-4</v>
      </c>
      <c r="FF432" s="223">
        <f t="shared" ca="1" si="1011"/>
        <v>-7.4741188313804448E-4</v>
      </c>
      <c r="FG432" s="223">
        <f t="shared" ca="1" si="1012"/>
        <v>5.3032287676669707E-4</v>
      </c>
      <c r="FH432" s="223">
        <f t="shared" ca="1" si="1013"/>
        <v>5.660818818083842E-4</v>
      </c>
      <c r="FI432" s="223">
        <f t="shared" ca="1" si="1014"/>
        <v>-7.2387973218058935E-4</v>
      </c>
      <c r="FJ432" s="223">
        <f t="shared" ca="1" si="1015"/>
        <v>-3.1857018931059732E-4</v>
      </c>
      <c r="FK432" s="223">
        <f t="shared" ca="1" si="1016"/>
        <v>8.328064547151212E-4</v>
      </c>
      <c r="FL432" s="223">
        <f t="shared" ca="1" si="1017"/>
        <v>3.3813860370865043E-5</v>
      </c>
      <c r="FM432" s="223">
        <f t="shared" ca="1" si="1018"/>
        <v>-8.4436821758568153E-4</v>
      </c>
      <c r="FN432" s="223">
        <f t="shared" ca="1" si="1019"/>
        <v>2.5489571020436666E-4</v>
      </c>
      <c r="FO432" s="223">
        <f t="shared" ca="1" si="1020"/>
        <v>7.5721331347878619E-4</v>
      </c>
      <c r="FP432" s="223">
        <f t="shared" ca="1" si="1021"/>
        <v>-5.1380494673796925E-4</v>
      </c>
      <c r="FQ432" s="223">
        <f t="shared" ca="1" si="1022"/>
        <v>-5.815311851813693E-4</v>
      </c>
      <c r="FR432" s="223">
        <f t="shared" ca="1" si="1023"/>
        <v>7.1264428632121426E-4</v>
      </c>
      <c r="FS432" s="223">
        <f t="shared" ca="1" si="1024"/>
        <v>3.378611587739481E-4</v>
      </c>
      <c r="FT432" s="223">
        <f t="shared" ca="1" si="1025"/>
        <v>-8.2816705000668964E-4</v>
      </c>
      <c r="FU432" s="223">
        <f t="shared" ca="1" si="1026"/>
        <v>-5.4691152617569673E-5</v>
      </c>
      <c r="FV432" s="223">
        <f t="shared" ca="1" si="1027"/>
        <v>8.4686725550664477E-4</v>
      </c>
      <c r="FW432" s="223">
        <f t="shared" ca="1" si="1028"/>
        <v>-2.348728984437649E-4</v>
      </c>
      <c r="FX432" s="223">
        <f t="shared" ca="1" si="1029"/>
        <v>-7.6655862683354045E-4</v>
      </c>
      <c r="FY432" s="223">
        <f t="shared" ca="1" si="1030"/>
        <v>4.9697751982169264E-4</v>
      </c>
      <c r="FZ432" s="223">
        <f t="shared" ca="1" si="1031"/>
        <v>5.9663019591328875E-4</v>
      </c>
      <c r="GA432" s="223">
        <f t="shared" ca="1" si="1032"/>
        <v>-7.0097957019121956E-4</v>
      </c>
      <c r="GB432" s="223">
        <f t="shared" ca="1" si="1033"/>
        <v>-3.5694861330874081E-4</v>
      </c>
      <c r="GC432" s="223">
        <f t="shared" ca="1" si="1034"/>
        <v>8.2302878843448389E-4</v>
      </c>
      <c r="GD432" s="223">
        <f t="shared" ca="1" si="1035"/>
        <v>7.5535500959019819E-5</v>
      </c>
      <c r="GE432" s="223">
        <f t="shared" ca="1" si="1036"/>
        <v>-8.488561722593029E-4</v>
      </c>
      <c r="GF432" s="223">
        <f t="shared" ca="1" si="1037"/>
        <v>2.147086080315577E-4</v>
      </c>
      <c r="GG432" s="223">
        <f t="shared" ca="1" si="1038"/>
        <v>7.7544219393496292E-4</v>
      </c>
      <c r="GH432" s="223">
        <f t="shared" ca="1" si="1039"/>
        <v>-4.7985073223066139E-4</v>
      </c>
      <c r="GI432" s="223">
        <f t="shared" ca="1" si="1040"/>
        <v>-6.1136981892462956E-4</v>
      </c>
      <c r="GJ432" s="223">
        <f t="shared" ca="1" si="1041"/>
        <v>6.8889261017945566E-4</v>
      </c>
      <c r="GK432" s="223">
        <f t="shared" ca="1" si="1042"/>
        <v>3.758210553460444E-4</v>
      </c>
      <c r="GL432" s="223">
        <f t="shared" ca="1" si="1043"/>
        <v>-8.173947650951534E-4</v>
      </c>
      <c r="GM432" s="223">
        <f t="shared" ca="1" si="1044"/>
        <v>-9.6334349539146491E-5</v>
      </c>
      <c r="GN432" s="223">
        <f t="shared" ca="1" si="1045"/>
        <v>8.5033376979456814E-4</v>
      </c>
      <c r="GO432" s="223">
        <f t="shared" ca="1" si="1046"/>
        <v>-1.9441498518234406E-4</v>
      </c>
      <c r="GP432" s="223">
        <f t="shared" ca="1" si="1047"/>
        <v>-7.8385866365440976E-4</v>
      </c>
      <c r="GQ432" s="223">
        <f t="shared" ca="1" si="1048"/>
        <v>4.6243490050130879E-4</v>
      </c>
      <c r="GR432" s="223">
        <f t="shared" ca="1" si="1049"/>
        <v>6.2574117561763965E-4</v>
      </c>
      <c r="GS432" s="223">
        <f t="shared" ca="1" si="1050"/>
        <v>-6.7639068701867287E-4</v>
      </c>
      <c r="GT432" s="223">
        <f t="shared" ca="1" si="1051"/>
        <v>-3.9446711683246147E-4</v>
      </c>
      <c r="GU432" s="223">
        <f t="shared" ca="1" si="1052"/>
        <v>8.1126837371368779E-4</v>
      </c>
      <c r="GV432" s="223">
        <f t="shared" ca="1" si="1053"/>
        <v>1.1707516990928403E-4</v>
      </c>
      <c r="GW432" s="223">
        <f t="shared" ca="1" si="1054"/>
        <v>-8.5129915806293624E-4</v>
      </c>
      <c r="GX432" s="223">
        <f t="shared" ca="1" si="1055"/>
        <v>1.7400425401570101E-4</v>
      </c>
      <c r="GY432" s="223">
        <f t="shared" ca="1" si="1056"/>
        <v>7.9180296622523381E-4</v>
      </c>
      <c r="GZ432" s="223">
        <f t="shared" ca="1" si="1057"/>
        <v>-4.4474051527948987E-4</v>
      </c>
      <c r="HA432" s="223">
        <f t="shared" ca="1" si="1058"/>
        <v>-6.39735609224395E-4</v>
      </c>
      <c r="HB432" s="223">
        <f t="shared" ca="1" si="1059"/>
        <v>6.6348133139993706E-4</v>
      </c>
      <c r="HC432" s="223">
        <f t="shared" ca="1" si="1060"/>
        <v>4.1287556607773183E-4</v>
      </c>
      <c r="HD432" s="223">
        <f t="shared" ca="1" si="1061"/>
        <v>-8.0465330459919082E-4</v>
      </c>
      <c r="HE432" s="223">
        <f t="shared" ca="1" si="1062"/>
        <v>-1.3774546857474291E-4</v>
      </c>
      <c r="HF432" s="223">
        <f t="shared" ca="1" si="1063"/>
        <v>8.5175175555061208E-4</v>
      </c>
      <c r="HG432" s="223">
        <f t="shared" ca="1" si="1064"/>
        <v>-1.5348870919292448E-4</v>
      </c>
      <c r="HH432" s="223">
        <f t="shared" ca="1" si="1065"/>
        <v>-7.9927031629660656E-4</v>
      </c>
      <c r="HI432" s="223">
        <f t="shared" ca="1" si="1066"/>
        <v>4.2677823500114452E-4</v>
      </c>
      <c r="HJ432" s="223">
        <f t="shared" ca="1" si="1067"/>
        <v>6.5334469002144117E-4</v>
      </c>
      <c r="HK432" s="223">
        <f t="shared" ca="1" si="1068"/>
        <v>-6.5017231943630073E-4</v>
      </c>
      <c r="HL432" s="223">
        <f t="shared" ca="1" si="1069"/>
        <v>-4.3103531452045132E-4</v>
      </c>
      <c r="HM432" s="223">
        <f t="shared" ca="1" si="1070"/>
        <v>7.9755354242191305E-4</v>
      </c>
      <c r="HN432" s="223">
        <f t="shared" ca="1" si="1071"/>
        <v>1.5833279452061517E-4</v>
      </c>
      <c r="HO432" s="223">
        <f t="shared" ca="1" si="1072"/>
        <v>-8.5169128962979477E-4</v>
      </c>
      <c r="HP432" s="223">
        <f t="shared" ca="1" si="1073"/>
        <v>1.328807085109952E-4</v>
      </c>
      <c r="HQ432" s="223">
        <f t="shared" ca="1" si="1074"/>
        <v>8.0625621581610152E-4</v>
      </c>
      <c r="HR432" s="223">
        <f t="shared" ca="1" si="1075"/>
        <v>-4.0855887947230032E-4</v>
      </c>
      <c r="HS432" s="223">
        <f t="shared" ca="1" si="1076"/>
        <v>-6.6656022040734934E-4</v>
      </c>
      <c r="HT432" s="223">
        <f t="shared" ca="1" si="1077"/>
        <v>6.3647166797894451E-4</v>
      </c>
      <c r="HU432" s="223">
        <f t="shared" ca="1" si="1078"/>
        <v>4.4893542340715187E-4</v>
      </c>
      <c r="HV432" s="223">
        <f t="shared" ca="1" si="1079"/>
        <v>-7.8997336381312765E-4</v>
      </c>
      <c r="HW432" s="223">
        <f t="shared" ca="1" si="1080"/>
        <v>-1.7882474671151251E-4</v>
      </c>
      <c r="HX432" s="223">
        <f t="shared" ca="1" si="1081"/>
        <v>8.511177967228925E-4</v>
      </c>
      <c r="HY432" s="223">
        <f t="shared" ca="1" si="1082"/>
        <v>-1.1219266545898853E-4</v>
      </c>
      <c r="HZ432" s="223">
        <f t="shared" ca="1" si="1083"/>
        <v>-8.1275645673905021E-4</v>
      </c>
      <c r="IA432" s="223">
        <f t="shared" ca="1" si="1084"/>
        <v>3.9009342335146217E-4</v>
      </c>
      <c r="IB432" s="223">
        <f t="shared" ca="1" si="1085"/>
        <v>6.7937423984077588E-4</v>
      </c>
      <c r="IC432" s="223">
        <f t="shared" ca="1" si="1086"/>
        <v>-6.22387629788006E-4</v>
      </c>
      <c r="ID432" s="223">
        <f t="shared" ca="1" si="1087"/>
        <v>-4.6656511038156853E-4</v>
      </c>
      <c r="IE432" s="223">
        <f t="shared" ca="1" si="1088"/>
        <v>8.8228594391700729E-4</v>
      </c>
      <c r="IF432" s="223">
        <f t="shared" ca="1" si="1089"/>
        <v>1.9920898156167876E-4</v>
      </c>
      <c r="IG432" s="223">
        <f t="shared" ca="1" si="1090"/>
        <v>-8.5003162228058796E-4</v>
      </c>
      <c r="IH432" s="223">
        <f t="shared" ca="1" si="1091"/>
        <v>9.1437041740463257E-5</v>
      </c>
      <c r="II432" s="223">
        <f t="shared" ca="1" si="1092"/>
        <v>8.1876712356337999E-4</v>
      </c>
      <c r="IJ432" s="223">
        <f t="shared" ca="1" si="1093"/>
        <v>-3.7139298953897313E-4</v>
      </c>
      <c r="IK432" s="223">
        <f t="shared" ca="1" si="1094"/>
        <v>-6.9177902963553253E-4</v>
      </c>
      <c r="IL432" s="223">
        <f t="shared" ca="1" si="1095"/>
        <v>6.0792868856148906E-4</v>
      </c>
      <c r="IM432" s="223">
        <f t="shared" ca="1" si="1096"/>
        <v>4.8391375597944412E-4</v>
      </c>
      <c r="IN432" s="223">
        <f t="shared" ca="1" si="1097"/>
        <v>-7.7339030800016226E-4</v>
      </c>
      <c r="IO432" s="223">
        <f t="shared" ca="1" si="1098"/>
        <v>-2.1947322037020882E-4</v>
      </c>
      <c r="IP432" s="223">
        <f t="shared" ca="1" si="1099"/>
        <v>8.4843342057375497E-4</v>
      </c>
      <c r="IQ432" s="223">
        <f t="shared" ca="1" si="1100"/>
        <v>-7.062633976709289E-5</v>
      </c>
      <c r="IR432" s="223">
        <f t="shared" ca="1" si="1101"/>
        <v>-8.2428459568813727E-4</v>
      </c>
      <c r="IS432" s="223">
        <f t="shared" ca="1" si="1102"/>
        <v>3.5246884247682077E-4</v>
      </c>
      <c r="IT432" s="223">
        <f t="shared" ca="1" si="1103"/>
        <v>7.0376711761014959E-4</v>
      </c>
      <c r="IU432" s="223">
        <f t="shared" ca="1" si="1104"/>
        <v>-5.9310355382486703E-4</v>
      </c>
      <c r="IV432" s="223">
        <f t="shared" ca="1" si="1105"/>
        <v>-5.0097091002545885E-4</v>
      </c>
      <c r="IW432" s="223">
        <f t="shared" ca="1" si="1106"/>
        <v>7.6439741980870429E-4</v>
      </c>
      <c r="IX432" s="223">
        <f t="shared" ca="1" si="1107"/>
        <v>2.3960525671746721E-4</v>
      </c>
      <c r="IY432" s="223">
        <f t="shared" ca="1" si="1108"/>
        <v>-8.463241542993337E-4</v>
      </c>
      <c r="IZ432" s="223">
        <f t="shared" ca="1" si="1109"/>
        <v>4.9773095127487619E-5</v>
      </c>
      <c r="JA432" s="223">
        <f t="shared" ca="1" si="1110"/>
        <v>8.2930554959445102E-4</v>
      </c>
      <c r="JB432" s="223">
        <f t="shared" ca="1" si="1111"/>
        <v>-3.3333238136361911E-4</v>
      </c>
    </row>
    <row r="433" spans="2:262">
      <c r="B433" s="230">
        <v>72</v>
      </c>
      <c r="C433" s="229">
        <f t="shared" si="1112"/>
        <v>1.4062500000000008E-3</v>
      </c>
      <c r="D433" s="226">
        <f t="shared" ca="1" si="855"/>
        <v>23.628378922631562</v>
      </c>
      <c r="E433" s="225">
        <f ca="1">BZ361</f>
        <v>-0.37162107736843936</v>
      </c>
      <c r="F433" s="224">
        <v>72</v>
      </c>
      <c r="G433" s="223">
        <f t="shared" ca="1" si="856"/>
        <v>-3.8912743727665452E-4</v>
      </c>
      <c r="H433" s="223">
        <f t="shared" ca="1" si="857"/>
        <v>3.0133580022410672E-4</v>
      </c>
      <c r="I433" s="223">
        <f t="shared" ca="1" si="858"/>
        <v>2.7155204067523726E-4</v>
      </c>
      <c r="J433" s="223">
        <f t="shared" ca="1" si="859"/>
        <v>-4.0729015034304431E-4</v>
      </c>
      <c r="K433" s="223">
        <f t="shared" ca="1" si="860"/>
        <v>-1.1263530750639357E-4</v>
      </c>
      <c r="L433" s="223">
        <f t="shared" ca="1" si="861"/>
        <v>4.5123826716666018E-4</v>
      </c>
      <c r="M433" s="223">
        <f t="shared" ca="1" si="862"/>
        <v>-6.3429130188693463E-5</v>
      </c>
      <c r="N433" s="223">
        <f t="shared" ca="1" si="863"/>
        <v>-4.264894482992301E-4</v>
      </c>
      <c r="O433" s="223">
        <f t="shared" ca="1" si="864"/>
        <v>2.298370577990482E-4</v>
      </c>
      <c r="P433" s="223">
        <f t="shared" ca="1" si="865"/>
        <v>3.3681147706471825E-4</v>
      </c>
      <c r="Q433" s="223">
        <f t="shared" ca="1" si="866"/>
        <v>-3.6125437683761627E-4</v>
      </c>
      <c r="R433" s="223">
        <f t="shared" ca="1" si="867"/>
        <v>-1.958570116507463E-4</v>
      </c>
      <c r="S433" s="223">
        <f t="shared" ca="1" si="868"/>
        <v>4.3767399178173711E-4</v>
      </c>
      <c r="T433" s="223">
        <f t="shared" ca="1" si="869"/>
        <v>2.5085091661178723E-5</v>
      </c>
      <c r="U433" s="223">
        <f t="shared" ca="1" si="870"/>
        <v>-4.4746170900170426E-4</v>
      </c>
      <c r="V433" s="223">
        <f t="shared" ca="1" si="871"/>
        <v>1.4950580613687974E-4</v>
      </c>
      <c r="W433" s="223">
        <f t="shared" ca="1" si="872"/>
        <v>3.8912743727665452E-4</v>
      </c>
      <c r="X433" s="223">
        <f t="shared" ca="1" si="873"/>
        <v>-3.0133580022410591E-4</v>
      </c>
      <c r="Y433" s="223">
        <f t="shared" ca="1" si="874"/>
        <v>-2.7155204067523775E-4</v>
      </c>
      <c r="Z433" s="223">
        <f t="shared" ca="1" si="875"/>
        <v>4.0729015034304421E-4</v>
      </c>
      <c r="AA433" s="223">
        <f t="shared" ca="1" si="876"/>
        <v>1.1263530750639327E-4</v>
      </c>
      <c r="AB433" s="223">
        <f t="shared" ca="1" si="877"/>
        <v>-4.5123826716666029E-4</v>
      </c>
      <c r="AC433" s="223">
        <f t="shared" ca="1" si="878"/>
        <v>6.3429130188691376E-5</v>
      </c>
      <c r="AD433" s="223">
        <f t="shared" ca="1" si="879"/>
        <v>4.2648944829923048E-4</v>
      </c>
      <c r="AE433" s="223">
        <f t="shared" ca="1" si="880"/>
        <v>-2.2983705779904782E-4</v>
      </c>
      <c r="AF433" s="223">
        <f t="shared" ca="1" si="881"/>
        <v>-3.3681147706471858E-4</v>
      </c>
      <c r="AG433" s="223">
        <f t="shared" ca="1" si="882"/>
        <v>3.61254376837616E-4</v>
      </c>
      <c r="AH433" s="223">
        <f t="shared" ca="1" si="883"/>
        <v>1.9585701165074536E-4</v>
      </c>
      <c r="AI433" s="223">
        <f t="shared" ca="1" si="884"/>
        <v>-4.3767399178173657E-4</v>
      </c>
      <c r="AJ433" s="223">
        <f t="shared" ca="1" si="885"/>
        <v>-2.5085091661180837E-5</v>
      </c>
      <c r="AK433" s="223">
        <f t="shared" ca="1" si="886"/>
        <v>4.4746170900170437E-4</v>
      </c>
      <c r="AL433" s="223">
        <f t="shared" ca="1" si="887"/>
        <v>-1.4950580613687925E-4</v>
      </c>
      <c r="AM433" s="223">
        <f t="shared" ca="1" si="888"/>
        <v>-3.8912743727665479E-4</v>
      </c>
      <c r="AN433" s="223">
        <f t="shared" ca="1" si="889"/>
        <v>3.0133580022410672E-4</v>
      </c>
      <c r="AO433" s="223">
        <f t="shared" ca="1" si="890"/>
        <v>2.7155204067523682E-4</v>
      </c>
      <c r="AP433" s="223">
        <f t="shared" ca="1" si="891"/>
        <v>-4.0729015034304334E-4</v>
      </c>
      <c r="AQ433" s="223">
        <f t="shared" ca="1" si="892"/>
        <v>-1.1263530750639533E-4</v>
      </c>
      <c r="AR433" s="223">
        <f t="shared" ca="1" si="893"/>
        <v>4.5123826716666018E-4</v>
      </c>
      <c r="AS433" s="223">
        <f t="shared" ca="1" si="894"/>
        <v>-6.3429130188692487E-5</v>
      </c>
      <c r="AT433" s="223">
        <f t="shared" ca="1" si="895"/>
        <v>-4.2648944829923015E-4</v>
      </c>
      <c r="AU433" s="223">
        <f t="shared" ca="1" si="896"/>
        <v>2.2983705779904874E-4</v>
      </c>
      <c r="AV433" s="223">
        <f t="shared" ca="1" si="897"/>
        <v>3.3681147706471782E-4</v>
      </c>
      <c r="AW433" s="223">
        <f t="shared" ca="1" si="898"/>
        <v>-3.6125437683761665E-4</v>
      </c>
      <c r="AX433" s="223">
        <f t="shared" ca="1" si="899"/>
        <v>-1.9585701165074433E-4</v>
      </c>
      <c r="AY433" s="223">
        <f t="shared" ca="1" si="900"/>
        <v>4.3767399178173602E-4</v>
      </c>
      <c r="AZ433" s="223">
        <f t="shared" ca="1" si="901"/>
        <v>2.5085091661182924E-5</v>
      </c>
      <c r="BA433" s="223">
        <f t="shared" ca="1" si="902"/>
        <v>-4.4746170900170464E-4</v>
      </c>
      <c r="BB433" s="223">
        <f t="shared" ca="1" si="903"/>
        <v>1.4950580613687728E-4</v>
      </c>
      <c r="BC433" s="223">
        <f t="shared" ca="1" si="904"/>
        <v>3.8912743727665587E-4</v>
      </c>
      <c r="BD433" s="223">
        <f t="shared" ca="1" si="905"/>
        <v>-3.013358002241052E-4</v>
      </c>
      <c r="BE433" s="223">
        <f t="shared" ca="1" si="906"/>
        <v>-2.7155204067523851E-4</v>
      </c>
      <c r="BF433" s="223">
        <f t="shared" ca="1" si="907"/>
        <v>4.0729015034304383E-4</v>
      </c>
      <c r="BG433" s="223">
        <f t="shared" ca="1" si="908"/>
        <v>1.1263530750639424E-4</v>
      </c>
      <c r="BH433" s="223">
        <f t="shared" ca="1" si="909"/>
        <v>-4.5123826716666023E-4</v>
      </c>
      <c r="BI433" s="223">
        <f t="shared" ca="1" si="910"/>
        <v>6.3429130188693585E-5</v>
      </c>
      <c r="BJ433" s="223">
        <f t="shared" ca="1" si="911"/>
        <v>4.2648944829922977E-4</v>
      </c>
      <c r="BK433" s="223">
        <f t="shared" ca="1" si="912"/>
        <v>-2.2983705779904971E-4</v>
      </c>
      <c r="BL433" s="223">
        <f t="shared" ca="1" si="913"/>
        <v>-3.368114770647214E-4</v>
      </c>
      <c r="BM433" s="223">
        <f t="shared" ca="1" si="914"/>
        <v>3.6125437683761345E-4</v>
      </c>
      <c r="BN433" s="223">
        <f t="shared" ca="1" si="915"/>
        <v>1.9585701165074915E-4</v>
      </c>
      <c r="BO433" s="223">
        <f t="shared" ca="1" si="916"/>
        <v>-4.3767399178173635E-4</v>
      </c>
      <c r="BP433" s="223">
        <f t="shared" ca="1" si="917"/>
        <v>-2.5085091661181813E-5</v>
      </c>
      <c r="BQ433" s="223">
        <f t="shared" ca="1" si="918"/>
        <v>4.4746170900170448E-4</v>
      </c>
      <c r="BR433" s="223">
        <f t="shared" ca="1" si="919"/>
        <v>-1.4950580613687833E-4</v>
      </c>
      <c r="BS433" s="223">
        <f t="shared" ca="1" si="920"/>
        <v>-3.8912743727665528E-4</v>
      </c>
      <c r="BT433" s="223">
        <f t="shared" ca="1" si="921"/>
        <v>3.0133580022410596E-4</v>
      </c>
      <c r="BU433" s="223">
        <f t="shared" ca="1" si="922"/>
        <v>2.7155204067523758E-4</v>
      </c>
      <c r="BV433" s="223">
        <f t="shared" ca="1" si="923"/>
        <v>-4.0729015034304431E-4</v>
      </c>
      <c r="BW433" s="223">
        <f t="shared" ca="1" si="924"/>
        <v>-1.1263530750639316E-4</v>
      </c>
      <c r="BX433" s="223">
        <f t="shared" ca="1" si="925"/>
        <v>4.5123826716666023E-4</v>
      </c>
      <c r="BY433" s="223">
        <f t="shared" ca="1" si="926"/>
        <v>-6.3429130188688326E-5</v>
      </c>
      <c r="BZ433" s="223">
        <f t="shared" ca="1" si="927"/>
        <v>-4.2648944829923151E-4</v>
      </c>
      <c r="CA433" s="223">
        <f t="shared" ca="1" si="928"/>
        <v>2.2983705779905066E-4</v>
      </c>
      <c r="CB433" s="223">
        <f t="shared" ca="1" si="929"/>
        <v>3.3681147706472064E-4</v>
      </c>
      <c r="CC433" s="223">
        <f t="shared" ca="1" si="930"/>
        <v>-3.6125437683761795E-4</v>
      </c>
      <c r="CD433" s="223">
        <f t="shared" ca="1" si="931"/>
        <v>-1.9585701165074817E-4</v>
      </c>
      <c r="CE433" s="223">
        <f t="shared" ca="1" si="932"/>
        <v>4.3767399178173499E-4</v>
      </c>
      <c r="CF433" s="223">
        <f t="shared" ca="1" si="933"/>
        <v>2.5085091661180702E-5</v>
      </c>
      <c r="CG433" s="223">
        <f t="shared" ca="1" si="934"/>
        <v>-4.4746170900170524E-4</v>
      </c>
      <c r="CH433" s="223">
        <f t="shared" ca="1" si="935"/>
        <v>1.4950580613687936E-4</v>
      </c>
      <c r="CI433" s="223">
        <f t="shared" ca="1" si="936"/>
        <v>3.8912743727665804E-4</v>
      </c>
      <c r="CJ433" s="223">
        <f t="shared" ca="1" si="937"/>
        <v>-3.0133580022410683E-4</v>
      </c>
      <c r="CK433" s="223">
        <f t="shared" ca="1" si="938"/>
        <v>-2.7155204067524187E-4</v>
      </c>
      <c r="CL433" s="223">
        <f t="shared" ca="1" si="939"/>
        <v>4.072901503430448E-4</v>
      </c>
      <c r="CM433" s="223">
        <f t="shared" ca="1" si="940"/>
        <v>1.1263530750639834E-4</v>
      </c>
      <c r="CN433" s="223">
        <f t="shared" ca="1" si="941"/>
        <v>-4.5123826716666034E-4</v>
      </c>
      <c r="CO433" s="223">
        <f t="shared" ca="1" si="942"/>
        <v>6.3429130188689424E-5</v>
      </c>
      <c r="CP433" s="223">
        <f t="shared" ca="1" si="943"/>
        <v>4.2648944829922901E-4</v>
      </c>
      <c r="CQ433" s="223">
        <f t="shared" ca="1" si="944"/>
        <v>-2.2983705779904608E-4</v>
      </c>
      <c r="CR433" s="223">
        <f t="shared" ca="1" si="945"/>
        <v>-3.3681147706472422E-4</v>
      </c>
      <c r="CS433" s="223">
        <f t="shared" ca="1" si="946"/>
        <v>3.612543768376148E-4</v>
      </c>
      <c r="CT433" s="223">
        <f t="shared" ca="1" si="947"/>
        <v>1.9585701165075289E-4</v>
      </c>
      <c r="CU433" s="223">
        <f t="shared" ca="1" si="948"/>
        <v>-4.3767399178173689E-4</v>
      </c>
      <c r="CV433" s="223">
        <f t="shared" ca="1" si="949"/>
        <v>-2.5085091661185987E-5</v>
      </c>
      <c r="CW433" s="223">
        <f t="shared" ca="1" si="950"/>
        <v>4.4746170900170415E-4</v>
      </c>
      <c r="CX433" s="223">
        <f t="shared" ca="1" si="951"/>
        <v>-1.4950580613687435E-4</v>
      </c>
      <c r="CY433" s="223">
        <f t="shared" ca="1" si="952"/>
        <v>-3.8912743727665414E-4</v>
      </c>
      <c r="CZ433" s="223">
        <f t="shared" ca="1" si="953"/>
        <v>3.0133580022410282E-4</v>
      </c>
      <c r="DA433" s="223">
        <f t="shared" ca="1" si="954"/>
        <v>2.7155204067523585E-4</v>
      </c>
      <c r="DB433" s="223">
        <f t="shared" ca="1" si="955"/>
        <v>-4.0729015034304247E-4</v>
      </c>
      <c r="DC433" s="223">
        <f t="shared" ca="1" si="956"/>
        <v>-1.1263530750639105E-4</v>
      </c>
      <c r="DD433" s="223">
        <f t="shared" ca="1" si="957"/>
        <v>4.5123826716666002E-4</v>
      </c>
      <c r="DE433" s="223">
        <f t="shared" ca="1" si="958"/>
        <v>-6.3429130188684152E-5</v>
      </c>
      <c r="DF433" s="223">
        <f t="shared" ca="1" si="959"/>
        <v>-4.264894482992308E-4</v>
      </c>
      <c r="DG433" s="223">
        <f t="shared" ca="1" si="960"/>
        <v>2.298370577990415E-4</v>
      </c>
      <c r="DH433" s="223">
        <f t="shared" ca="1" si="961"/>
        <v>3.3681147706471917E-4</v>
      </c>
      <c r="DI433" s="223">
        <f t="shared" ca="1" si="962"/>
        <v>-3.6125437683761161E-4</v>
      </c>
      <c r="DJ433" s="223">
        <f t="shared" ca="1" si="963"/>
        <v>-1.9585701165074614E-4</v>
      </c>
      <c r="DK433" s="223">
        <f t="shared" ca="1" si="964"/>
        <v>4.3767399178173559E-4</v>
      </c>
      <c r="DL433" s="223">
        <f t="shared" ca="1" si="965"/>
        <v>2.5085091661178506E-5</v>
      </c>
      <c r="DM433" s="223">
        <f t="shared" ca="1" si="966"/>
        <v>-4.4746170900170497E-4</v>
      </c>
      <c r="DN433" s="223">
        <f t="shared" ca="1" si="967"/>
        <v>1.4950580613688145E-4</v>
      </c>
      <c r="DO433" s="223">
        <f t="shared" ca="1" si="968"/>
        <v>3.891274372766569E-4</v>
      </c>
      <c r="DP433" s="223">
        <f t="shared" ca="1" si="969"/>
        <v>-3.0133580022410845E-4</v>
      </c>
      <c r="DQ433" s="223">
        <f t="shared" ca="1" si="970"/>
        <v>-2.7155204067524013E-4</v>
      </c>
      <c r="DR433" s="223">
        <f t="shared" ca="1" si="971"/>
        <v>4.0729015034304019E-4</v>
      </c>
      <c r="DS433" s="223">
        <f t="shared" ca="1" si="972"/>
        <v>1.126353075063962E-4</v>
      </c>
      <c r="DT433" s="223">
        <f t="shared" ca="1" si="973"/>
        <v>-4.5123826716665975E-4</v>
      </c>
      <c r="DU433" s="223">
        <f t="shared" ca="1" si="974"/>
        <v>6.342913018869162E-5</v>
      </c>
      <c r="DV433" s="223">
        <f t="shared" ca="1" si="975"/>
        <v>4.2648944829923254E-4</v>
      </c>
      <c r="DW433" s="223">
        <f t="shared" ca="1" si="976"/>
        <v>-2.2983705779904801E-4</v>
      </c>
      <c r="DX433" s="223">
        <f t="shared" ca="1" si="977"/>
        <v>-3.368114770647227E-4</v>
      </c>
      <c r="DY433" s="223">
        <f t="shared" ca="1" si="978"/>
        <v>3.6125437683761611E-4</v>
      </c>
      <c r="DZ433" s="223">
        <f t="shared" ca="1" si="979"/>
        <v>1.9585701165075091E-4</v>
      </c>
      <c r="EA433" s="223">
        <f t="shared" ca="1" si="980"/>
        <v>-4.3767399178173738E-4</v>
      </c>
      <c r="EB433" s="223">
        <f t="shared" ca="1" si="981"/>
        <v>-2.5085091661183792E-5</v>
      </c>
      <c r="EC433" s="223">
        <f t="shared" ca="1" si="982"/>
        <v>4.4746170900170388E-4</v>
      </c>
      <c r="ED433" s="223">
        <f t="shared" ca="1" si="983"/>
        <v>-1.4950580613687644E-4</v>
      </c>
      <c r="EE433" s="223">
        <f t="shared" ca="1" si="984"/>
        <v>-3.8912743727665961E-4</v>
      </c>
      <c r="EF433" s="223">
        <f t="shared" ca="1" si="985"/>
        <v>3.0133580022410455E-4</v>
      </c>
      <c r="EG433" s="223">
        <f t="shared" ca="1" si="986"/>
        <v>2.7155204067524436E-4</v>
      </c>
      <c r="EH433" s="223">
        <f t="shared" ca="1" si="987"/>
        <v>-4.0729015034304339E-4</v>
      </c>
      <c r="EI433" s="223">
        <f t="shared" ca="1" si="988"/>
        <v>-1.1263530750640135E-4</v>
      </c>
      <c r="EJ433" s="223">
        <f t="shared" ca="1" si="989"/>
        <v>4.5123826716666018E-4</v>
      </c>
      <c r="EK433" s="223">
        <f t="shared" ca="1" si="990"/>
        <v>-6.3429130188686361E-5</v>
      </c>
      <c r="EL433" s="223">
        <f t="shared" ca="1" si="991"/>
        <v>-4.2648944829923004E-4</v>
      </c>
      <c r="EM433" s="223">
        <f t="shared" ca="1" si="992"/>
        <v>2.2983705779904343E-4</v>
      </c>
      <c r="EN433" s="223">
        <f t="shared" ca="1" si="993"/>
        <v>3.3681147706471771E-4</v>
      </c>
      <c r="EO433" s="223">
        <f t="shared" ca="1" si="994"/>
        <v>-3.6125437683761296E-4</v>
      </c>
      <c r="EP433" s="223">
        <f t="shared" ca="1" si="995"/>
        <v>-1.9585701165074416E-4</v>
      </c>
      <c r="EQ433" s="223">
        <f t="shared" ca="1" si="996"/>
        <v>4.3767399178173613E-4</v>
      </c>
      <c r="ER433" s="223">
        <f t="shared" ca="1" si="997"/>
        <v>2.5085091661189104E-5</v>
      </c>
      <c r="ES433" s="223">
        <f t="shared" ca="1" si="998"/>
        <v>-4.4746170900170464E-4</v>
      </c>
      <c r="ET433" s="223">
        <f t="shared" ca="1" si="999"/>
        <v>1.4950580613687142E-4</v>
      </c>
      <c r="EU433" s="223">
        <f t="shared" ca="1" si="1000"/>
        <v>3.8912743727665582E-4</v>
      </c>
      <c r="EV433" s="223">
        <f t="shared" ca="1" si="1001"/>
        <v>-3.0133580022411013E-4</v>
      </c>
      <c r="EW433" s="223">
        <f t="shared" ca="1" si="1002"/>
        <v>-2.7155204067524859E-4</v>
      </c>
      <c r="EX433" s="223">
        <f t="shared" ca="1" si="1003"/>
        <v>4.0729015034304112E-4</v>
      </c>
      <c r="EY433" s="223">
        <f t="shared" ca="1" si="1004"/>
        <v>1.1263530750639403E-4</v>
      </c>
      <c r="EZ433" s="223">
        <f t="shared" ca="1" si="1005"/>
        <v>-4.5123826716666056E-4</v>
      </c>
      <c r="FA433" s="223">
        <f t="shared" ca="1" si="1006"/>
        <v>6.3429130188681089E-5</v>
      </c>
      <c r="FB433" s="223">
        <f t="shared" ca="1" si="1007"/>
        <v>4.2648944829923183E-4</v>
      </c>
      <c r="FC433" s="223">
        <f t="shared" ca="1" si="1008"/>
        <v>-2.2983705779904988E-4</v>
      </c>
      <c r="FD433" s="223">
        <f t="shared" ca="1" si="1009"/>
        <v>-3.368114770647298E-4</v>
      </c>
      <c r="FE433" s="223">
        <f t="shared" ca="1" si="1010"/>
        <v>3.6125437683760971E-4</v>
      </c>
      <c r="FF433" s="223">
        <f t="shared" ca="1" si="1011"/>
        <v>1.9585701165074893E-4</v>
      </c>
      <c r="FG433" s="223">
        <f t="shared" ca="1" si="1012"/>
        <v>-4.3767399178173798E-4</v>
      </c>
      <c r="FH433" s="223">
        <f t="shared" ca="1" si="1013"/>
        <v>-2.5085091661194417E-5</v>
      </c>
      <c r="FI433" s="223">
        <f t="shared" ca="1" si="1014"/>
        <v>4.4746170900170535E-4</v>
      </c>
      <c r="FJ433" s="223">
        <f t="shared" ca="1" si="1015"/>
        <v>-1.4950580613687852E-4</v>
      </c>
      <c r="FK433" s="223">
        <f t="shared" ca="1" si="1016"/>
        <v>-3.8912743727665192E-4</v>
      </c>
      <c r="FL433" s="223">
        <f t="shared" ca="1" si="1017"/>
        <v>3.0133580022409653E-4</v>
      </c>
      <c r="FM433" s="223">
        <f t="shared" ca="1" si="1018"/>
        <v>2.7155204067524257E-4</v>
      </c>
      <c r="FN433" s="223">
        <f t="shared" ca="1" si="1019"/>
        <v>-4.0729015034304437E-4</v>
      </c>
      <c r="FO433" s="223">
        <f t="shared" ca="1" si="1020"/>
        <v>-1.1263530750638674E-4</v>
      </c>
      <c r="FP433" s="223">
        <f t="shared" ca="1" si="1021"/>
        <v>4.5123826716665953E-4</v>
      </c>
      <c r="FQ433" s="223">
        <f t="shared" ca="1" si="1022"/>
        <v>-6.3429130188688557E-5</v>
      </c>
      <c r="FR433" s="223">
        <f t="shared" ca="1" si="1023"/>
        <v>-4.2648944829922934E-4</v>
      </c>
      <c r="FS433" s="223">
        <f t="shared" ca="1" si="1024"/>
        <v>2.2983705779903426E-4</v>
      </c>
      <c r="FT433" s="223">
        <f t="shared" ca="1" si="1025"/>
        <v>3.3681147706472481E-4</v>
      </c>
      <c r="FU433" s="223">
        <f t="shared" ca="1" si="1026"/>
        <v>-3.6125437683761426E-4</v>
      </c>
      <c r="FV433" s="223">
        <f t="shared" ca="1" si="1027"/>
        <v>-1.9585701165074218E-4</v>
      </c>
      <c r="FW433" s="223">
        <f t="shared" ca="1" si="1028"/>
        <v>4.3767399178173353E-4</v>
      </c>
      <c r="FX433" s="223">
        <f t="shared" ca="1" si="1029"/>
        <v>2.5085091661186882E-5</v>
      </c>
      <c r="FY433" s="223">
        <f t="shared" ca="1" si="1030"/>
        <v>-4.4746170900170426E-4</v>
      </c>
      <c r="FZ433" s="223">
        <f t="shared" ca="1" si="1031"/>
        <v>1.4950580613688562E-4</v>
      </c>
      <c r="GA433" s="223">
        <f t="shared" ca="1" si="1032"/>
        <v>3.8912743727666113E-4</v>
      </c>
      <c r="GB433" s="223">
        <f t="shared" ca="1" si="1033"/>
        <v>-3.0133580022410217E-4</v>
      </c>
      <c r="GC433" s="223">
        <f t="shared" ca="1" si="1034"/>
        <v>-2.7155204067523661E-4</v>
      </c>
      <c r="GD433" s="223">
        <f t="shared" ca="1" si="1035"/>
        <v>4.0729015034303651E-4</v>
      </c>
      <c r="GE433" s="223">
        <f t="shared" ca="1" si="1036"/>
        <v>1.1263530750640433E-4</v>
      </c>
      <c r="GF433" s="223">
        <f t="shared" ca="1" si="1037"/>
        <v>-4.5123826716666002E-4</v>
      </c>
      <c r="GG433" s="223">
        <f t="shared" ca="1" si="1038"/>
        <v>6.3429130188695984E-5</v>
      </c>
      <c r="GH433" s="223">
        <f t="shared" ca="1" si="1039"/>
        <v>4.2648944829923536E-4</v>
      </c>
      <c r="GI433" s="223">
        <f t="shared" ca="1" si="1040"/>
        <v>-2.2983705779904074E-4</v>
      </c>
      <c r="GJ433" s="223">
        <f t="shared" ca="1" si="1041"/>
        <v>-3.3681147706471972E-4</v>
      </c>
      <c r="GK433" s="223">
        <f t="shared" ca="1" si="1042"/>
        <v>3.6125437683761876E-4</v>
      </c>
      <c r="GL433" s="223">
        <f t="shared" ca="1" si="1043"/>
        <v>1.9585701165075853E-4</v>
      </c>
      <c r="GM433" s="223">
        <f t="shared" ca="1" si="1044"/>
        <v>-4.3767399178173532E-4</v>
      </c>
      <c r="GN433" s="223">
        <f t="shared" ca="1" si="1045"/>
        <v>-2.5085091661179374E-5</v>
      </c>
      <c r="GO433" s="223">
        <f t="shared" ca="1" si="1046"/>
        <v>4.4746170900170329E-4</v>
      </c>
      <c r="GP433" s="223">
        <f t="shared" ca="1" si="1047"/>
        <v>-1.4950580613686849E-4</v>
      </c>
      <c r="GQ433" s="223">
        <f t="shared" ca="1" si="1048"/>
        <v>-3.8912743727665734E-4</v>
      </c>
      <c r="GR433" s="223">
        <f t="shared" ca="1" si="1049"/>
        <v>3.013358002241078E-4</v>
      </c>
      <c r="GS433" s="223">
        <f t="shared" ca="1" si="1050"/>
        <v>2.7155204067525108E-4</v>
      </c>
      <c r="GT433" s="223">
        <f t="shared" ca="1" si="1051"/>
        <v>-4.0729015034303976E-4</v>
      </c>
      <c r="GU433" s="223">
        <f t="shared" ca="1" si="1052"/>
        <v>-1.1263530750639706E-4</v>
      </c>
      <c r="GV433" s="223">
        <f t="shared" ca="1" si="1053"/>
        <v>4.512382671666604E-4</v>
      </c>
      <c r="GW433" s="223">
        <f t="shared" ca="1" si="1054"/>
        <v>-6.3429130188678013E-5</v>
      </c>
      <c r="GX433" s="223">
        <f t="shared" ca="1" si="1055"/>
        <v>-4.2648944829923286E-4</v>
      </c>
      <c r="GY433" s="223">
        <f t="shared" ca="1" si="1056"/>
        <v>2.2983705779904722E-4</v>
      </c>
      <c r="GZ433" s="223">
        <f t="shared" ca="1" si="1057"/>
        <v>3.3681147706471478E-4</v>
      </c>
      <c r="HA433" s="223">
        <f t="shared" ca="1" si="1058"/>
        <v>-3.6125437683760787E-4</v>
      </c>
      <c r="HB433" s="223">
        <f t="shared" ca="1" si="1059"/>
        <v>-1.9585701165075178E-4</v>
      </c>
      <c r="HC433" s="223">
        <f t="shared" ca="1" si="1060"/>
        <v>4.3767399178173722E-4</v>
      </c>
      <c r="HD433" s="223">
        <f t="shared" ca="1" si="1061"/>
        <v>2.5085091661197507E-5</v>
      </c>
      <c r="HE433" s="223">
        <f t="shared" ca="1" si="1062"/>
        <v>-4.4746170900170578E-4</v>
      </c>
      <c r="HF433" s="223">
        <f t="shared" ca="1" si="1063"/>
        <v>1.495058061368756E-4</v>
      </c>
      <c r="HG433" s="223">
        <f t="shared" ca="1" si="1064"/>
        <v>3.8912743727665349E-4</v>
      </c>
      <c r="HH433" s="223">
        <f t="shared" ca="1" si="1065"/>
        <v>-3.0133580022409425E-4</v>
      </c>
      <c r="HI433" s="223">
        <f t="shared" ca="1" si="1066"/>
        <v>-2.7155204067524506E-4</v>
      </c>
      <c r="HJ433" s="223">
        <f t="shared" ca="1" si="1067"/>
        <v>4.0729015034304301E-4</v>
      </c>
      <c r="HK433" s="223">
        <f t="shared" ca="1" si="1068"/>
        <v>1.1263530750638977E-4</v>
      </c>
      <c r="HL433" s="223">
        <f t="shared" ca="1" si="1069"/>
        <v>-4.5123826716665942E-4</v>
      </c>
      <c r="HM433" s="223">
        <f t="shared" ca="1" si="1070"/>
        <v>6.3429130188685467E-5</v>
      </c>
      <c r="HN433" s="223">
        <f t="shared" ca="1" si="1071"/>
        <v>4.2648944829923037E-4</v>
      </c>
      <c r="HO433" s="223">
        <f t="shared" ca="1" si="1072"/>
        <v>-2.2983705779905373E-4</v>
      </c>
      <c r="HP433" s="223">
        <f t="shared" ca="1" si="1073"/>
        <v>-3.3681147706472682E-4</v>
      </c>
      <c r="HQ433" s="223">
        <f t="shared" ca="1" si="1074"/>
        <v>3.6125437683761242E-4</v>
      </c>
      <c r="HR433" s="223">
        <f t="shared" ca="1" si="1075"/>
        <v>1.9585701165074498E-4</v>
      </c>
      <c r="HS433" s="223">
        <f t="shared" ca="1" si="1076"/>
        <v>-4.3767399178173266E-4</v>
      </c>
      <c r="HT433" s="223">
        <f t="shared" ca="1" si="1077"/>
        <v>-2.5085091661189999E-5</v>
      </c>
      <c r="HU433" s="223">
        <f t="shared" ca="1" si="1078"/>
        <v>4.4746170900170475E-4</v>
      </c>
      <c r="HV433" s="223">
        <f t="shared" ca="1" si="1079"/>
        <v>-1.4950580613688272E-4</v>
      </c>
      <c r="HW433" s="223">
        <f t="shared" ca="1" si="1080"/>
        <v>-3.8912743727666276E-4</v>
      </c>
      <c r="HX433" s="223">
        <f t="shared" ca="1" si="1081"/>
        <v>3.0133580022409989E-4</v>
      </c>
      <c r="HY433" s="223">
        <f t="shared" ca="1" si="1082"/>
        <v>2.7155204067523899E-4</v>
      </c>
      <c r="HZ433" s="223">
        <f t="shared" ca="1" si="1083"/>
        <v>-4.0729015034304632E-4</v>
      </c>
      <c r="IA433" s="223">
        <f t="shared" ca="1" si="1084"/>
        <v>-1.1263530750640734E-4</v>
      </c>
      <c r="IB433" s="223">
        <f t="shared" ca="1" si="1085"/>
        <v>4.5123826716665985E-4</v>
      </c>
      <c r="IC433" s="223">
        <f t="shared" ca="1" si="1086"/>
        <v>-6.3429130188692921E-5</v>
      </c>
      <c r="ID433" s="223">
        <f t="shared" ca="1" si="1087"/>
        <v>-4.2648944829923639E-4</v>
      </c>
      <c r="IE433" s="223">
        <f t="shared" ca="1" si="1088"/>
        <v>5.6492766713305042E-4</v>
      </c>
      <c r="IF433" s="223">
        <f t="shared" ca="1" si="1089"/>
        <v>3.3681147706472183E-4</v>
      </c>
      <c r="IG433" s="223">
        <f t="shared" ca="1" si="1090"/>
        <v>-3.6125437683761692E-4</v>
      </c>
      <c r="IH433" s="223">
        <f t="shared" ca="1" si="1091"/>
        <v>-1.9585701165076138E-4</v>
      </c>
      <c r="II433" s="223">
        <f t="shared" ca="1" si="1092"/>
        <v>4.3767399178173456E-4</v>
      </c>
      <c r="IJ433" s="223">
        <f t="shared" ca="1" si="1093"/>
        <v>2.5085091661182463E-5</v>
      </c>
      <c r="IK433" s="223">
        <f t="shared" ca="1" si="1094"/>
        <v>-4.4746170900170366E-4</v>
      </c>
      <c r="IL433" s="223">
        <f t="shared" ca="1" si="1095"/>
        <v>1.4950580613686557E-4</v>
      </c>
      <c r="IM433" s="223">
        <f t="shared" ca="1" si="1096"/>
        <v>3.8912743727665896E-4</v>
      </c>
      <c r="IN433" s="223">
        <f t="shared" ca="1" si="1097"/>
        <v>-3.0133580022410553E-4</v>
      </c>
      <c r="IO433" s="223">
        <f t="shared" ca="1" si="1098"/>
        <v>-2.7155204067523303E-4</v>
      </c>
      <c r="IP433" s="223">
        <f t="shared" ca="1" si="1099"/>
        <v>4.0729015034303846E-4</v>
      </c>
      <c r="IQ433" s="223">
        <f t="shared" ca="1" si="1100"/>
        <v>1.1263530750640004E-4</v>
      </c>
      <c r="IR433" s="223">
        <f t="shared" ca="1" si="1101"/>
        <v>-4.5123826716666023E-4</v>
      </c>
      <c r="IS433" s="223">
        <f t="shared" ca="1" si="1102"/>
        <v>6.342913018867495E-5</v>
      </c>
      <c r="IT433" s="223">
        <f t="shared" ca="1" si="1103"/>
        <v>4.2648944829923389E-4</v>
      </c>
      <c r="IU433" s="223">
        <f t="shared" ca="1" si="1104"/>
        <v>-2.2983705779904456E-4</v>
      </c>
      <c r="IV433" s="223">
        <f t="shared" ca="1" si="1105"/>
        <v>-3.3681147706471684E-4</v>
      </c>
      <c r="IW433" s="223">
        <f t="shared" ca="1" si="1106"/>
        <v>3.6125437683760602E-4</v>
      </c>
      <c r="IX433" s="223">
        <f t="shared" ca="1" si="1107"/>
        <v>1.9585701165075449E-4</v>
      </c>
      <c r="IY433" s="223">
        <f t="shared" ca="1" si="1108"/>
        <v>-4.3767399178173646E-4</v>
      </c>
      <c r="IZ433" s="223">
        <f t="shared" ca="1" si="1109"/>
        <v>-2.5085091661174955E-5</v>
      </c>
      <c r="JA433" s="223">
        <f t="shared" ca="1" si="1110"/>
        <v>4.4746170900170621E-4</v>
      </c>
      <c r="JB433" s="223">
        <f t="shared" ca="1" si="1111"/>
        <v>-1.4950580613687267E-4</v>
      </c>
    </row>
    <row r="434" spans="2:262">
      <c r="B434" s="230">
        <v>73</v>
      </c>
      <c r="C434" s="229">
        <f t="shared" si="1112"/>
        <v>1.4257812500000008E-3</v>
      </c>
      <c r="D434" s="226">
        <f t="shared" ca="1" si="855"/>
        <v>23.580671708590913</v>
      </c>
      <c r="E434" s="225">
        <f ca="1">CA361</f>
        <v>-0.41932829140908706</v>
      </c>
      <c r="F434" s="224">
        <v>73</v>
      </c>
      <c r="G434" s="223">
        <f t="shared" ca="1" si="856"/>
        <v>7.473220424405414E-5</v>
      </c>
      <c r="H434" s="223">
        <f t="shared" ca="1" si="857"/>
        <v>-1.2331487397712268E-4</v>
      </c>
      <c r="I434" s="223">
        <f t="shared" ca="1" si="858"/>
        <v>-2.0695320607702825E-5</v>
      </c>
      <c r="J434" s="223">
        <f t="shared" ca="1" si="859"/>
        <v>1.3238361479830609E-4</v>
      </c>
      <c r="K434" s="223">
        <f t="shared" ca="1" si="860"/>
        <v>-3.7315507749813478E-5</v>
      </c>
      <c r="L434" s="223">
        <f t="shared" ca="1" si="861"/>
        <v>-1.1603186674817124E-4</v>
      </c>
      <c r="M434" s="223">
        <f t="shared" ca="1" si="862"/>
        <v>8.816095955429546E-5</v>
      </c>
      <c r="N434" s="223">
        <f t="shared" ca="1" si="863"/>
        <v>7.7399515604639681E-5</v>
      </c>
      <c r="O434" s="223">
        <f t="shared" ca="1" si="864"/>
        <v>-1.2207761926733048E-4</v>
      </c>
      <c r="P434" s="223">
        <f t="shared" ca="1" si="865"/>
        <v>-2.3904800050899269E-5</v>
      </c>
      <c r="Q434" s="223">
        <f t="shared" ca="1" si="866"/>
        <v>1.3255276194103856E-4</v>
      </c>
      <c r="R434" s="223">
        <f t="shared" ca="1" si="867"/>
        <v>-3.4180149004100509E-5</v>
      </c>
      <c r="S434" s="223">
        <f t="shared" ca="1" si="868"/>
        <v>-1.1757493586994852E-4</v>
      </c>
      <c r="T434" s="223">
        <f t="shared" ca="1" si="869"/>
        <v>8.5701777525040837E-5</v>
      </c>
      <c r="U434" s="223">
        <f t="shared" ca="1" si="870"/>
        <v>8.0020204391179311E-5</v>
      </c>
      <c r="V434" s="223">
        <f t="shared" ca="1" si="871"/>
        <v>-1.2076682956446802E-4</v>
      </c>
      <c r="W434" s="223">
        <f t="shared" ca="1" si="872"/>
        <v>-2.709988013640275E-5</v>
      </c>
      <c r="X434" s="223">
        <f t="shared" ca="1" si="873"/>
        <v>1.3264206425644476E-4</v>
      </c>
      <c r="Y434" s="223">
        <f t="shared" ca="1" si="874"/>
        <v>-3.1024201414705775E-5</v>
      </c>
      <c r="Z434" s="223">
        <f t="shared" ca="1" si="875"/>
        <v>-1.1904718224676783E-4</v>
      </c>
      <c r="AA434" s="223">
        <f t="shared" ca="1" si="876"/>
        <v>8.319097194960116E-5</v>
      </c>
      <c r="AB434" s="223">
        <f t="shared" ca="1" si="877"/>
        <v>8.2592691998742025E-5</v>
      </c>
      <c r="AC434" s="223">
        <f t="shared" ca="1" si="878"/>
        <v>-1.1938329443923851E-4</v>
      </c>
      <c r="AD434" s="223">
        <f t="shared" ca="1" si="879"/>
        <v>-3.0278636267442308E-5</v>
      </c>
      <c r="AE434" s="223">
        <f t="shared" ca="1" si="880"/>
        <v>1.326514679521491E-4</v>
      </c>
      <c r="AF434" s="223">
        <f t="shared" ca="1" si="881"/>
        <v>-2.7849566006447979E-5</v>
      </c>
      <c r="AG434" s="223">
        <f t="shared" ca="1" si="882"/>
        <v>-1.2044771905246218E-4</v>
      </c>
      <c r="AH434" s="223">
        <f t="shared" ca="1" si="883"/>
        <v>8.0630055243369468E-5</v>
      </c>
      <c r="AI434" s="223">
        <f t="shared" ca="1" si="884"/>
        <v>8.5115428856983658E-5</v>
      </c>
      <c r="AJ434" s="223">
        <f t="shared" ca="1" si="885"/>
        <v>-1.1792784728146752E-4</v>
      </c>
      <c r="AK434" s="223">
        <f t="shared" ca="1" si="886"/>
        <v>-3.3439153680184568E-5</v>
      </c>
      <c r="AL434" s="223">
        <f t="shared" ca="1" si="887"/>
        <v>1.3258096736371694E-4</v>
      </c>
      <c r="AM434" s="223">
        <f t="shared" ca="1" si="888"/>
        <v>-2.4658155060990232E-5</v>
      </c>
      <c r="AN434" s="223">
        <f t="shared" ca="1" si="889"/>
        <v>-1.2177570265603001E-4</v>
      </c>
      <c r="AO434" s="223">
        <f t="shared" ca="1" si="890"/>
        <v>7.8020570006811135E-5</v>
      </c>
      <c r="AP434" s="223">
        <f t="shared" ca="1" si="891"/>
        <v>8.7586895363554144E-5</v>
      </c>
      <c r="AQ434" s="223">
        <f t="shared" ca="1" si="892"/>
        <v>-1.1640136479810039E-4</v>
      </c>
      <c r="AR434" s="223">
        <f t="shared" ca="1" si="893"/>
        <v>-3.6579528597121305E-5</v>
      </c>
      <c r="AS434" s="223">
        <f t="shared" ca="1" si="894"/>
        <v>1.3243060495806658E-4</v>
      </c>
      <c r="AT434" s="223">
        <f t="shared" ca="1" si="895"/>
        <v>-2.1451890964951565E-5</v>
      </c>
      <c r="AU434" s="223">
        <f t="shared" ca="1" si="896"/>
        <v>-1.2303033312980463E-4</v>
      </c>
      <c r="AV434" s="223">
        <f t="shared" ca="1" si="897"/>
        <v>7.536408809625847E-5</v>
      </c>
      <c r="AW434" s="223">
        <f t="shared" ca="1" si="898"/>
        <v>9.0005602799440466E-5</v>
      </c>
      <c r="AX434" s="223">
        <f t="shared" ca="1" si="899"/>
        <v>-1.1480476648510625E-4</v>
      </c>
      <c r="AY434" s="223">
        <f t="shared" ca="1" si="900"/>
        <v>-3.96978693738278E-5</v>
      </c>
      <c r="AZ434" s="223">
        <f t="shared" ca="1" si="901"/>
        <v>1.322004713078887E-4</v>
      </c>
      <c r="BA434" s="223">
        <f t="shared" ca="1" si="902"/>
        <v>-1.8232705051935323E-5</v>
      </c>
      <c r="BB434" s="223">
        <f t="shared" ca="1" si="903"/>
        <v>-1.2421085473130234E-4</v>
      </c>
      <c r="BC434" s="223">
        <f t="shared" ca="1" si="904"/>
        <v>7.2662209677080606E-5</v>
      </c>
      <c r="BD434" s="223">
        <f t="shared" ca="1" si="905"/>
        <v>9.2370094225728089E-5</v>
      </c>
      <c r="BE434" s="223">
        <f t="shared" ca="1" si="906"/>
        <v>-1.1313901407360817E-4</v>
      </c>
      <c r="BF434" s="223">
        <f t="shared" ca="1" si="907"/>
        <v>-4.2792297638422446E-5</v>
      </c>
      <c r="BG434" s="223">
        <f t="shared" ca="1" si="908"/>
        <v>1.3189070503708894E-4</v>
      </c>
      <c r="BH434" s="223">
        <f t="shared" ca="1" si="909"/>
        <v>-1.5002536439158701E-5</v>
      </c>
      <c r="BI434" s="223">
        <f t="shared" ca="1" si="910"/>
        <v>-1.2531655635845287E-4</v>
      </c>
      <c r="BJ434" s="223">
        <f t="shared" ca="1" si="911"/>
        <v>6.9916562259808292E-5</v>
      </c>
      <c r="BK434" s="223">
        <f t="shared" ca="1" si="912"/>
        <v>9.4678945361194387E-5</v>
      </c>
      <c r="BL434" s="223">
        <f t="shared" ca="1" si="913"/>
        <v>-1.1140511095057338E-4</v>
      </c>
      <c r="BM434" s="223">
        <f t="shared" ca="1" si="914"/>
        <v>-4.5860949423026754E-5</v>
      </c>
      <c r="BN434" s="223">
        <f t="shared" ca="1" si="915"/>
        <v>1.3150149273728596E-4</v>
      </c>
      <c r="BO434" s="223">
        <f t="shared" ca="1" si="916"/>
        <v>-1.1763330859412095E-5</v>
      </c>
      <c r="BP434" s="223">
        <f t="shared" ca="1" si="917"/>
        <v>-1.2634677197794034E-4</v>
      </c>
      <c r="BQ434" s="223">
        <f t="shared" ca="1" si="918"/>
        <v>6.7128799719779316E-5</v>
      </c>
      <c r="BR434" s="223">
        <f t="shared" ca="1" si="919"/>
        <v>9.6930765440248886E-5</v>
      </c>
      <c r="BS434" s="223">
        <f t="shared" ca="1" si="920"/>
        <v>-1.0960410155440638E-4</v>
      </c>
      <c r="BT434" s="223">
        <f t="shared" ca="1" si="921"/>
        <v>-4.8901976286550001E-5</v>
      </c>
      <c r="BU434" s="223">
        <f t="shared" ca="1" si="922"/>
        <v>1.3103306885541553E-4</v>
      </c>
      <c r="BV434" s="223">
        <f t="shared" ca="1" si="923"/>
        <v>-8.517039489015031E-6</v>
      </c>
      <c r="BW434" s="223">
        <f t="shared" ca="1" si="924"/>
        <v>-1.2730088102639903E-4</v>
      </c>
      <c r="BX434" s="223">
        <f t="shared" ca="1" si="925"/>
        <v>6.43006013009066E-5</v>
      </c>
      <c r="BY434" s="223">
        <f t="shared" ca="1" si="926"/>
        <v>9.9124198050676955E-5</v>
      </c>
      <c r="BZ434" s="223">
        <f t="shared" ca="1" si="927"/>
        <v>-1.077370707458232E-4</v>
      </c>
      <c r="CA434" s="223">
        <f t="shared" ca="1" si="928"/>
        <v>-5.191354642812088E-5</v>
      </c>
      <c r="CB434" s="223">
        <f t="shared" ca="1" si="929"/>
        <v>1.3048571555250861E-4</v>
      </c>
      <c r="CC434" s="223">
        <f t="shared" ca="1" si="930"/>
        <v>-5.2656177725024359E-6</v>
      </c>
      <c r="CD434" s="223">
        <f t="shared" ca="1" si="931"/>
        <v>-1.2817830878421392E-4</v>
      </c>
      <c r="CE434" s="223">
        <f t="shared" ca="1" si="932"/>
        <v>6.1433670604166252E-5</v>
      </c>
      <c r="CF434" s="223">
        <f t="shared" ca="1" si="933"/>
        <v>1.0125792195069054E-4</v>
      </c>
      <c r="CG434" s="223">
        <f t="shared" ca="1" si="934"/>
        <v>-1.0580514315437463E-4</v>
      </c>
      <c r="CH434" s="223">
        <f t="shared" ca="1" si="935"/>
        <v>-5.4893845790495981E-5</v>
      </c>
      <c r="CI434" s="223">
        <f t="shared" ca="1" si="936"/>
        <v>1.2985976253372802E-4</v>
      </c>
      <c r="CJ434" s="223">
        <f t="shared" ca="1" si="937"/>
        <v>-2.011024244737787E-6</v>
      </c>
      <c r="CK434" s="223">
        <f t="shared" ca="1" si="938"/>
        <v>-1.2897852672171285E-4</v>
      </c>
      <c r="CL434" s="223">
        <f t="shared" ca="1" si="939"/>
        <v>5.85297345614052E-5</v>
      </c>
      <c r="CM434" s="223">
        <f t="shared" ca="1" si="940"/>
        <v>1.0333065186479987E-4</v>
      </c>
      <c r="CN434" s="223">
        <f t="shared" ca="1" si="941"/>
        <v>-1.0380948250099678E-4</v>
      </c>
      <c r="CO434" s="223">
        <f t="shared" ca="1" si="942"/>
        <v>-5.7841079152779983E-5</v>
      </c>
      <c r="CP434" s="223">
        <f t="shared" ca="1" si="943"/>
        <v>1.2915558684976637E-4</v>
      </c>
      <c r="CQ434" s="223">
        <f t="shared" ca="1" si="944"/>
        <v>1.244780648834831E-6</v>
      </c>
      <c r="CR434" s="223">
        <f t="shared" ca="1" si="945"/>
        <v>-1.2970105281753233E-4</v>
      </c>
      <c r="CS434" s="223">
        <f t="shared" ca="1" si="946"/>
        <v>5.5590542395112088E-5</v>
      </c>
      <c r="CT434" s="223">
        <f t="shared" ca="1" si="947"/>
        <v>1.0534113925800775E-4</v>
      </c>
      <c r="CU434" s="223">
        <f t="shared" ca="1" si="948"/>
        <v>-1.0175129089704687E-4</v>
      </c>
      <c r="CV434" s="223">
        <f t="shared" ca="1" si="949"/>
        <v>-6.0753471211796246E-5</v>
      </c>
      <c r="CW434" s="223">
        <f t="shared" ca="1" si="950"/>
        <v>1.2837361266972483E-4</v>
      </c>
      <c r="CX434" s="223">
        <f t="shared" ca="1" si="951"/>
        <v>4.4998357330899494E-6</v>
      </c>
      <c r="CY434" s="223">
        <f t="shared" ca="1" si="952"/>
        <v>-1.3034545184896929E-4</v>
      </c>
      <c r="CZ434" s="223">
        <f t="shared" ca="1" si="953"/>
        <v>5.2617864564744416E-5</v>
      </c>
      <c r="DA434" s="223">
        <f t="shared" ca="1" si="954"/>
        <v>1.0728817308788549E-4</v>
      </c>
      <c r="DB434" s="223">
        <f t="shared" ca="1" si="955"/>
        <v>-9.9631808120186405E-5</v>
      </c>
      <c r="DC434" s="223">
        <f t="shared" ca="1" si="956"/>
        <v>-6.3629267651476513E-5</v>
      </c>
      <c r="DD434" s="223">
        <f t="shared" ca="1" si="957"/>
        <v>1.2751431102560963E-4</v>
      </c>
      <c r="DE434" s="223">
        <f t="shared" ca="1" si="958"/>
        <v>7.7521802845591486E-6</v>
      </c>
      <c r="DF434" s="223">
        <f t="shared" ca="1" si="959"/>
        <v>-1.3091133565414277E-4</v>
      </c>
      <c r="DG434" s="223">
        <f t="shared" ca="1" si="960"/>
        <v>4.9613491700271618E-5</v>
      </c>
      <c r="DH434" s="223">
        <f t="shared" ca="1" si="961"/>
        <v>1.0917058053405826E-4</v>
      </c>
      <c r="DI434" s="223">
        <f t="shared" ca="1" si="962"/>
        <v>-9.7452310867587573E-5</v>
      </c>
      <c r="DJ434" s="223">
        <f t="shared" ca="1" si="963"/>
        <v>-6.6466736199575095E-5</v>
      </c>
      <c r="DK434" s="223">
        <f t="shared" ca="1" si="964"/>
        <v>1.2657819952860088E-4</v>
      </c>
      <c r="DL434" s="223">
        <f t="shared" ca="1" si="965"/>
        <v>1.0999855212497635E-5</v>
      </c>
      <c r="DM434" s="223">
        <f t="shared" ca="1" si="966"/>
        <v>-1.3139836336580833E-4</v>
      </c>
      <c r="DN434" s="223">
        <f t="shared" ca="1" si="967"/>
        <v>4.6579233523566514E-5</v>
      </c>
      <c r="DO434" s="223">
        <f t="shared" ca="1" si="968"/>
        <v>1.1098722770466824E-4</v>
      </c>
      <c r="DP434" s="223">
        <f t="shared" ca="1" si="969"/>
        <v>-9.5214111986898718E-5</v>
      </c>
      <c r="DQ434" s="223">
        <f t="shared" ca="1" si="970"/>
        <v>-6.9264167671138387E-5</v>
      </c>
      <c r="DR434" s="223">
        <f t="shared" ca="1" si="971"/>
        <v>1.2556584205725878E-4</v>
      </c>
      <c r="DS434" s="223">
        <f t="shared" ca="1" si="972"/>
        <v>1.4240904238967163E-5</v>
      </c>
      <c r="DT434" s="223">
        <f t="shared" ca="1" si="973"/>
        <v>-1.3180624161668352E-4</v>
      </c>
      <c r="DU434" s="223">
        <f t="shared" ca="1" si="974"/>
        <v>4.3516917758296525E-5</v>
      </c>
      <c r="DV434" s="223">
        <f t="shared" ca="1" si="975"/>
        <v>1.1273702031938866E-4</v>
      </c>
      <c r="DW434" s="223">
        <f t="shared" ca="1" si="976"/>
        <v>-9.2918559685433897E-5</v>
      </c>
      <c r="DX434" s="223">
        <f t="shared" ca="1" si="977"/>
        <v>-7.2019876998050613E-5</v>
      </c>
      <c r="DY434" s="223">
        <f t="shared" ca="1" si="978"/>
        <v>1.2447784841787063E-4</v>
      </c>
      <c r="DZ434" s="223">
        <f t="shared" ca="1" si="979"/>
        <v>1.7473375077221113E-5</v>
      </c>
      <c r="EA434" s="223">
        <f t="shared" ca="1" si="980"/>
        <v>-1.3213472471616165E-4</v>
      </c>
      <c r="EB434" s="223">
        <f t="shared" ca="1" si="981"/>
        <v>4.0428389028971309E-5</v>
      </c>
      <c r="EC434" s="223">
        <f t="shared" ca="1" si="982"/>
        <v>1.1441890436857738E-4</v>
      </c>
      <c r="ED434" s="223">
        <f t="shared" ca="1" si="983"/>
        <v>-9.0567036718063298E-5</v>
      </c>
      <c r="EE434" s="223">
        <f t="shared" ca="1" si="984"/>
        <v>-7.4732204244055874E-5</v>
      </c>
      <c r="EF434" s="223">
        <f t="shared" ca="1" si="985"/>
        <v>1.2331487397712208E-4</v>
      </c>
      <c r="EG434" s="223">
        <f t="shared" ca="1" si="986"/>
        <v>2.0695320607703882E-5</v>
      </c>
      <c r="EH434" s="223">
        <f t="shared" ca="1" si="987"/>
        <v>-1.3238361479830636E-4</v>
      </c>
      <c r="EI434" s="223">
        <f t="shared" ca="1" si="988"/>
        <v>3.731550774980986E-5</v>
      </c>
      <c r="EJ434" s="223">
        <f t="shared" ca="1" si="989"/>
        <v>1.1603186674817286E-4</v>
      </c>
      <c r="EK434" s="223">
        <f t="shared" ca="1" si="990"/>
        <v>-8.8160959554293359E-5</v>
      </c>
      <c r="EL434" s="223">
        <f t="shared" ca="1" si="991"/>
        <v>-7.7399515604641606E-5</v>
      </c>
      <c r="EM434" s="223">
        <f t="shared" ca="1" si="992"/>
        <v>1.2207761926732983E-4</v>
      </c>
      <c r="EN434" s="223">
        <f t="shared" ca="1" si="993"/>
        <v>2.3904800050900434E-5</v>
      </c>
      <c r="EO434" s="223">
        <f t="shared" ca="1" si="994"/>
        <v>-1.3255276194103858E-4</v>
      </c>
      <c r="EP434" s="223">
        <f t="shared" ca="1" si="995"/>
        <v>3.4180149004096633E-5</v>
      </c>
      <c r="EQ434" s="223">
        <f t="shared" ca="1" si="996"/>
        <v>1.1757493586995015E-4</v>
      </c>
      <c r="ER434" s="223">
        <f t="shared" ca="1" si="997"/>
        <v>-8.5701777525038492E-5</v>
      </c>
      <c r="ES434" s="223">
        <f t="shared" ca="1" si="998"/>
        <v>-8.0020204391181385E-5</v>
      </c>
      <c r="ET434" s="223">
        <f t="shared" ca="1" si="999"/>
        <v>1.2076682956446556E-4</v>
      </c>
      <c r="EU434" s="223">
        <f t="shared" ca="1" si="1000"/>
        <v>2.7099880136404376E-5</v>
      </c>
      <c r="EV434" s="223">
        <f t="shared" ca="1" si="1001"/>
        <v>-1.3264206425644482E-4</v>
      </c>
      <c r="EW434" s="223">
        <f t="shared" ca="1" si="1002"/>
        <v>3.1024201414705084E-5</v>
      </c>
      <c r="EX434" s="223">
        <f t="shared" ca="1" si="1003"/>
        <v>1.1904718224676941E-4</v>
      </c>
      <c r="EY434" s="223">
        <f t="shared" ca="1" si="1004"/>
        <v>-8.3190971949601337E-5</v>
      </c>
      <c r="EZ434" s="223">
        <f t="shared" ca="1" si="1005"/>
        <v>-8.2592691998744071E-5</v>
      </c>
      <c r="FA434" s="223">
        <f t="shared" ca="1" si="1006"/>
        <v>1.1938329443923572E-4</v>
      </c>
      <c r="FB434" s="223">
        <f t="shared" ca="1" si="1007"/>
        <v>3.0278636267443928E-5</v>
      </c>
      <c r="FC434" s="223">
        <f t="shared" ca="1" si="1008"/>
        <v>-1.3265146795214905E-4</v>
      </c>
      <c r="FD434" s="223">
        <f t="shared" ca="1" si="1009"/>
        <v>2.7849566006447282E-5</v>
      </c>
      <c r="FE434" s="223">
        <f t="shared" ca="1" si="1010"/>
        <v>1.2044771905246406E-4</v>
      </c>
      <c r="FF434" s="223">
        <f t="shared" ca="1" si="1011"/>
        <v>-8.0630055243369658E-5</v>
      </c>
      <c r="FG434" s="223">
        <f t="shared" ca="1" si="1012"/>
        <v>-8.5115428856986369E-5</v>
      </c>
      <c r="FH434" s="223">
        <f t="shared" ca="1" si="1013"/>
        <v>1.1792784728146806E-4</v>
      </c>
      <c r="FI434" s="223">
        <f t="shared" ca="1" si="1014"/>
        <v>3.3439153680187096E-5</v>
      </c>
      <c r="FJ434" s="223">
        <f t="shared" ca="1" si="1015"/>
        <v>-1.3258096736371673E-4</v>
      </c>
      <c r="FK434" s="223">
        <f t="shared" ca="1" si="1016"/>
        <v>2.4658155060989534E-5</v>
      </c>
      <c r="FL434" s="223">
        <f t="shared" ca="1" si="1017"/>
        <v>1.2177570265603179E-4</v>
      </c>
      <c r="FM434" s="223">
        <f t="shared" ca="1" si="1018"/>
        <v>-7.8020570006811311E-5</v>
      </c>
      <c r="FN434" s="223">
        <f t="shared" ca="1" si="1019"/>
        <v>-8.7586895363556095E-5</v>
      </c>
      <c r="FO434" s="223">
        <f t="shared" ca="1" si="1020"/>
        <v>1.1640136479810096E-4</v>
      </c>
      <c r="FP434" s="223">
        <f t="shared" ca="1" si="1021"/>
        <v>3.6579528597123819E-5</v>
      </c>
      <c r="FQ434" s="223">
        <f t="shared" ca="1" si="1022"/>
        <v>-1.324306049580662E-4</v>
      </c>
      <c r="FR434" s="223">
        <f t="shared" ca="1" si="1023"/>
        <v>2.1451890964950853E-5</v>
      </c>
      <c r="FS434" s="223">
        <f t="shared" ca="1" si="1024"/>
        <v>1.2303033312980634E-4</v>
      </c>
      <c r="FT434" s="223">
        <f t="shared" ca="1" si="1025"/>
        <v>-7.5364088096257874E-5</v>
      </c>
      <c r="FU434" s="223">
        <f t="shared" ca="1" si="1026"/>
        <v>-9.000560279944376E-5</v>
      </c>
      <c r="FV434" s="223">
        <f t="shared" ca="1" si="1027"/>
        <v>1.1480476648510682E-4</v>
      </c>
      <c r="FW434" s="223">
        <f t="shared" ca="1" si="1028"/>
        <v>3.9697869373830287E-5</v>
      </c>
      <c r="FX434" s="223">
        <f t="shared" ca="1" si="1029"/>
        <v>-1.3220047130788819E-4</v>
      </c>
      <c r="FY434" s="223">
        <f t="shared" ca="1" si="1030"/>
        <v>1.8232705051932762E-5</v>
      </c>
      <c r="FZ434" s="223">
        <f t="shared" ca="1" si="1031"/>
        <v>1.2421085473130391E-4</v>
      </c>
      <c r="GA434" s="223">
        <f t="shared" ca="1" si="1032"/>
        <v>-7.266220967708001E-5</v>
      </c>
      <c r="GB434" s="223">
        <f t="shared" ca="1" si="1033"/>
        <v>-9.2370094225731287E-5</v>
      </c>
      <c r="GC434" s="223">
        <f t="shared" ca="1" si="1034"/>
        <v>1.1313901407360876E-4</v>
      </c>
      <c r="GD434" s="223">
        <f t="shared" ca="1" si="1035"/>
        <v>4.2792297638424906E-5</v>
      </c>
      <c r="GE434" s="223">
        <f t="shared" ca="1" si="1036"/>
        <v>-1.3189070503708829E-4</v>
      </c>
      <c r="GF434" s="223">
        <f t="shared" ca="1" si="1037"/>
        <v>1.5002536439156113E-5</v>
      </c>
      <c r="GG434" s="223">
        <f t="shared" ca="1" si="1038"/>
        <v>1.2531655635845436E-4</v>
      </c>
      <c r="GH434" s="223">
        <f t="shared" ca="1" si="1039"/>
        <v>-6.9916562259807695E-5</v>
      </c>
      <c r="GI434" s="223">
        <f t="shared" ca="1" si="1040"/>
        <v>-9.4678945361197531E-5</v>
      </c>
      <c r="GJ434" s="223">
        <f t="shared" ca="1" si="1041"/>
        <v>1.1140511095057298E-4</v>
      </c>
      <c r="GK434" s="223">
        <f t="shared" ca="1" si="1042"/>
        <v>4.5860949423029214E-5</v>
      </c>
      <c r="GL434" s="223">
        <f t="shared" ca="1" si="1043"/>
        <v>-1.315014927372861E-4</v>
      </c>
      <c r="GM434" s="223">
        <f t="shared" ca="1" si="1044"/>
        <v>1.17633308594095E-5</v>
      </c>
      <c r="GN434" s="223">
        <f t="shared" ca="1" si="1045"/>
        <v>1.2634677197794229E-4</v>
      </c>
      <c r="GO434" s="223">
        <f t="shared" ca="1" si="1046"/>
        <v>-6.7128799719778692E-5</v>
      </c>
      <c r="GP434" s="223">
        <f t="shared" ca="1" si="1047"/>
        <v>-9.6930765440251949E-5</v>
      </c>
      <c r="GQ434" s="223">
        <f t="shared" ca="1" si="1048"/>
        <v>1.0960410155440597E-4</v>
      </c>
      <c r="GR434" s="223">
        <f t="shared" ca="1" si="1049"/>
        <v>4.890197628655242E-5</v>
      </c>
      <c r="GS434" s="223">
        <f t="shared" ca="1" si="1050"/>
        <v>-1.3103306885541572E-4</v>
      </c>
      <c r="GT434" s="223">
        <f t="shared" ca="1" si="1051"/>
        <v>8.5170394890124424E-6</v>
      </c>
      <c r="GU434" s="223">
        <f t="shared" ca="1" si="1052"/>
        <v>1.2730088102640082E-4</v>
      </c>
      <c r="GV434" s="223">
        <f t="shared" ca="1" si="1053"/>
        <v>-6.430060130090599E-5</v>
      </c>
      <c r="GW434" s="223">
        <f t="shared" ca="1" si="1054"/>
        <v>-9.9124198050679923E-5</v>
      </c>
      <c r="GX434" s="223">
        <f t="shared" ca="1" si="1055"/>
        <v>1.0773707074582389E-4</v>
      </c>
      <c r="GY434" s="223">
        <f t="shared" ca="1" si="1056"/>
        <v>5.1913546428123272E-5</v>
      </c>
      <c r="GZ434" s="223">
        <f t="shared" ca="1" si="1057"/>
        <v>-1.3048571555250883E-4</v>
      </c>
      <c r="HA434" s="223">
        <f t="shared" ca="1" si="1058"/>
        <v>5.2656177724998203E-6</v>
      </c>
      <c r="HB434" s="223">
        <f t="shared" ca="1" si="1059"/>
        <v>1.2817830878421554E-4</v>
      </c>
      <c r="HC434" s="223">
        <f t="shared" ca="1" si="1060"/>
        <v>-6.1433670604163948E-5</v>
      </c>
      <c r="HD434" s="223">
        <f t="shared" ca="1" si="1061"/>
        <v>-1.0125792195069466E-4</v>
      </c>
      <c r="HE434" s="223">
        <f t="shared" ca="1" si="1062"/>
        <v>1.0580514315437306E-4</v>
      </c>
      <c r="HF434" s="223">
        <f t="shared" ca="1" si="1063"/>
        <v>5.4893845790498352E-5</v>
      </c>
      <c r="HG434" s="223">
        <f t="shared" ca="1" si="1064"/>
        <v>-1.2985976253372826E-4</v>
      </c>
      <c r="HH434" s="223">
        <f t="shared" ca="1" si="1065"/>
        <v>2.0110242447351985E-6</v>
      </c>
      <c r="HI434" s="223">
        <f t="shared" ca="1" si="1066"/>
        <v>1.2897852672171434E-4</v>
      </c>
      <c r="HJ434" s="223">
        <f t="shared" ca="1" si="1067"/>
        <v>-5.8529734561402869E-5</v>
      </c>
      <c r="HK434" s="223">
        <f t="shared" ca="1" si="1068"/>
        <v>-1.0333065186480385E-4</v>
      </c>
      <c r="HL434" s="223">
        <f t="shared" ca="1" si="1069"/>
        <v>1.0380948250099515E-4</v>
      </c>
      <c r="HM434" s="223">
        <f t="shared" ca="1" si="1070"/>
        <v>5.7841079152782314E-5</v>
      </c>
      <c r="HN434" s="223">
        <f t="shared" ca="1" si="1071"/>
        <v>-1.2915558684976664E-4</v>
      </c>
      <c r="HO434" s="223">
        <f t="shared" ca="1" si="1072"/>
        <v>-1.2447806488374467E-6</v>
      </c>
      <c r="HP434" s="223">
        <f t="shared" ca="1" si="1073"/>
        <v>1.2970105281753211E-4</v>
      </c>
      <c r="HQ434" s="223">
        <f t="shared" ca="1" si="1074"/>
        <v>-5.559054239510973E-5</v>
      </c>
      <c r="HR434" s="223">
        <f t="shared" ca="1" si="1075"/>
        <v>-1.0534113925801161E-4</v>
      </c>
      <c r="HS434" s="223">
        <f t="shared" ca="1" si="1076"/>
        <v>1.0175129089704522E-4</v>
      </c>
      <c r="HT434" s="223">
        <f t="shared" ca="1" si="1077"/>
        <v>6.0753471211801911E-5</v>
      </c>
      <c r="HU434" s="223">
        <f t="shared" ca="1" si="1078"/>
        <v>-1.2837361266972513E-4</v>
      </c>
      <c r="HV434" s="223">
        <f t="shared" ca="1" si="1079"/>
        <v>-4.4998357330925515E-6</v>
      </c>
      <c r="HW434" s="223">
        <f t="shared" ca="1" si="1080"/>
        <v>1.3034545184896907E-4</v>
      </c>
      <c r="HX434" s="223">
        <f t="shared" ca="1" si="1081"/>
        <v>-5.2617864564742038E-5</v>
      </c>
      <c r="HY434" s="223">
        <f t="shared" ca="1" si="1082"/>
        <v>-1.0728817308788922E-4</v>
      </c>
      <c r="HZ434" s="223">
        <f t="shared" ca="1" si="1083"/>
        <v>9.9631808120184684E-5</v>
      </c>
      <c r="IA434" s="223">
        <f t="shared" ca="1" si="1084"/>
        <v>6.362926765148211E-5</v>
      </c>
      <c r="IB434" s="223">
        <f t="shared" ca="1" si="1085"/>
        <v>-1.2751431102560996E-4</v>
      </c>
      <c r="IC434" s="223">
        <f t="shared" ca="1" si="1086"/>
        <v>-7.7521802845617507E-6</v>
      </c>
      <c r="ID434" s="223">
        <f t="shared" ca="1" si="1087"/>
        <v>1.3091133565414258E-4</v>
      </c>
      <c r="IE434" s="223">
        <f t="shared" ca="1" si="1088"/>
        <v>-1.3635612187412081E-4</v>
      </c>
      <c r="IF434" s="223">
        <f t="shared" ca="1" si="1089"/>
        <v>-1.0917058053406189E-4</v>
      </c>
      <c r="IG434" s="223">
        <f t="shared" ca="1" si="1090"/>
        <v>9.7452310867585811E-5</v>
      </c>
      <c r="IH434" s="223">
        <f t="shared" ca="1" si="1091"/>
        <v>6.646673619958061E-5</v>
      </c>
      <c r="II434" s="223">
        <f t="shared" ca="1" si="1092"/>
        <v>-1.265781995286001E-4</v>
      </c>
      <c r="IJ434" s="223">
        <f t="shared" ca="1" si="1093"/>
        <v>-1.0999855212500217E-5</v>
      </c>
      <c r="IK434" s="223">
        <f t="shared" ca="1" si="1094"/>
        <v>1.3139836336580814E-4</v>
      </c>
      <c r="IL434" s="223">
        <f t="shared" ca="1" si="1095"/>
        <v>-4.6579233523564082E-5</v>
      </c>
      <c r="IM434" s="223">
        <f t="shared" ca="1" si="1096"/>
        <v>-1.1098722770467171E-4</v>
      </c>
      <c r="IN434" s="223">
        <f t="shared" ca="1" si="1097"/>
        <v>9.5214111986896902E-5</v>
      </c>
      <c r="IO434" s="223">
        <f t="shared" ca="1" si="1098"/>
        <v>6.9264167671143808E-5</v>
      </c>
      <c r="IP434" s="223">
        <f t="shared" ca="1" si="1099"/>
        <v>-1.2556584205725794E-4</v>
      </c>
      <c r="IQ434" s="223">
        <f t="shared" ca="1" si="1100"/>
        <v>-1.4240904238969759E-5</v>
      </c>
      <c r="IR434" s="223">
        <f t="shared" ca="1" si="1101"/>
        <v>1.3180624161668338E-4</v>
      </c>
      <c r="IS434" s="223">
        <f t="shared" ca="1" si="1102"/>
        <v>-4.3516917758294072E-5</v>
      </c>
      <c r="IT434" s="223">
        <f t="shared" ca="1" si="1103"/>
        <v>-1.1273702031938803E-4</v>
      </c>
      <c r="IU434" s="223">
        <f t="shared" ca="1" si="1104"/>
        <v>9.291855968543204E-5</v>
      </c>
      <c r="IV434" s="223">
        <f t="shared" ca="1" si="1105"/>
        <v>7.201987699805598E-5</v>
      </c>
      <c r="IW434" s="223">
        <f t="shared" ca="1" si="1106"/>
        <v>-1.2447784841786974E-4</v>
      </c>
      <c r="IX434" s="223">
        <f t="shared" ca="1" si="1107"/>
        <v>-1.7473375077227436E-5</v>
      </c>
      <c r="IY434" s="223">
        <f t="shared" ca="1" si="1108"/>
        <v>1.3213472471616155E-4</v>
      </c>
      <c r="IZ434" s="223">
        <f t="shared" ca="1" si="1109"/>
        <v>-4.0428389028968829E-5</v>
      </c>
      <c r="JA434" s="223">
        <f t="shared" ca="1" si="1110"/>
        <v>-1.1441890436857677E-4</v>
      </c>
      <c r="JB434" s="223">
        <f t="shared" ca="1" si="1111"/>
        <v>9.0567036718061401E-5</v>
      </c>
    </row>
    <row r="435" spans="2:262">
      <c r="B435" s="230">
        <v>74</v>
      </c>
      <c r="C435" s="229">
        <f t="shared" si="1112"/>
        <v>1.4453125000000009E-3</v>
      </c>
      <c r="D435" s="226">
        <f t="shared" ca="1" si="855"/>
        <v>23.542419446880459</v>
      </c>
      <c r="E435" s="225">
        <f ca="1">CB361</f>
        <v>-0.45758055311954082</v>
      </c>
      <c r="F435" s="224">
        <v>74</v>
      </c>
      <c r="G435" s="223">
        <f t="shared" ca="1" si="856"/>
        <v>-1.9268042943598745E-4</v>
      </c>
      <c r="H435" s="223">
        <f t="shared" ca="1" si="857"/>
        <v>1.7682892102994759E-4</v>
      </c>
      <c r="I435" s="223">
        <f t="shared" ca="1" si="858"/>
        <v>1.0674858334807407E-4</v>
      </c>
      <c r="J435" s="223">
        <f t="shared" ca="1" si="859"/>
        <v>-2.2870450100261476E-4</v>
      </c>
      <c r="K435" s="223">
        <f t="shared" ca="1" si="860"/>
        <v>4.3927382485287774E-6</v>
      </c>
      <c r="L435" s="223">
        <f t="shared" ca="1" si="861"/>
        <v>2.2656980434282374E-4</v>
      </c>
      <c r="M435" s="223">
        <f t="shared" ca="1" si="862"/>
        <v>-1.1449668188826236E-4</v>
      </c>
      <c r="N435" s="223">
        <f t="shared" ca="1" si="863"/>
        <v>-1.7092895561575028E-4</v>
      </c>
      <c r="O435" s="223">
        <f t="shared" ca="1" si="864"/>
        <v>1.9756137866064607E-4</v>
      </c>
      <c r="P435" s="223">
        <f t="shared" ca="1" si="865"/>
        <v>7.4921956957949389E-5</v>
      </c>
      <c r="Q435" s="223">
        <f t="shared" ca="1" si="866"/>
        <v>-2.3397047982134028E-4</v>
      </c>
      <c r="R435" s="223">
        <f t="shared" ca="1" si="867"/>
        <v>3.877842160013548E-5</v>
      </c>
      <c r="S435" s="223">
        <f t="shared" ca="1" si="868"/>
        <v>2.1512570410780926E-4</v>
      </c>
      <c r="T435" s="223">
        <f t="shared" ca="1" si="869"/>
        <v>-1.433209861719994E-4</v>
      </c>
      <c r="U435" s="223">
        <f t="shared" ca="1" si="870"/>
        <v>-1.4547738609983798E-4</v>
      </c>
      <c r="V435" s="223">
        <f t="shared" ca="1" si="871"/>
        <v>2.1401722906478956E-4</v>
      </c>
      <c r="W435" s="223">
        <f t="shared" ca="1" si="872"/>
        <v>4.1473496458717141E-5</v>
      </c>
      <c r="X435" s="223">
        <f t="shared" ca="1" si="873"/>
        <v>-2.3417170432630245E-4</v>
      </c>
      <c r="Y435" s="223">
        <f t="shared" ca="1" si="874"/>
        <v>7.2324669232200209E-5</v>
      </c>
      <c r="Z435" s="223">
        <f t="shared" ca="1" si="875"/>
        <v>1.9902478204333445E-4</v>
      </c>
      <c r="AA435" s="223">
        <f t="shared" ca="1" si="876"/>
        <v>-1.6904282392439559E-4</v>
      </c>
      <c r="AB435" s="223">
        <f t="shared" ca="1" si="877"/>
        <v>-1.1687667050632304E-4</v>
      </c>
      <c r="AC435" s="223">
        <f t="shared" ca="1" si="878"/>
        <v>2.2584025277663713E-4</v>
      </c>
      <c r="AD435" s="223">
        <f t="shared" ca="1" si="879"/>
        <v>7.127260008191682E-6</v>
      </c>
      <c r="AE435" s="223">
        <f t="shared" ca="1" si="880"/>
        <v>-2.2930381861465264E-4</v>
      </c>
      <c r="AF435" s="223">
        <f t="shared" ca="1" si="881"/>
        <v>1.0430530619079531E-4</v>
      </c>
      <c r="AG435" s="223">
        <f t="shared" ca="1" si="882"/>
        <v>1.7861557448844387E-4</v>
      </c>
      <c r="AH435" s="223">
        <f t="shared" ca="1" si="883"/>
        <v>-1.9110539503624981E-4</v>
      </c>
      <c r="AI435" s="223">
        <f t="shared" ca="1" si="884"/>
        <v>-8.5745927955658549E-5</v>
      </c>
      <c r="AJ435" s="223">
        <f t="shared" ca="1" si="885"/>
        <v>2.3277451703752607E-4</v>
      </c>
      <c r="AK435" s="223">
        <f t="shared" ca="1" si="886"/>
        <v>-2.7373260097687945E-5</v>
      </c>
      <c r="AL435" s="223">
        <f t="shared" ca="1" si="887"/>
        <v>-2.1947219771137604E-4</v>
      </c>
      <c r="AM435" s="223">
        <f t="shared" ca="1" si="888"/>
        <v>1.3402804826503727E-4</v>
      </c>
      <c r="AN435" s="223">
        <f t="shared" ca="1" si="889"/>
        <v>1.543398791523321E-4</v>
      </c>
      <c r="AO435" s="223">
        <f t="shared" ca="1" si="890"/>
        <v>-2.090311114704003E-4</v>
      </c>
      <c r="AP435" s="223">
        <f t="shared" ca="1" si="891"/>
        <v>-5.27590450114183E-5</v>
      </c>
      <c r="AQ435" s="223">
        <f t="shared" ca="1" si="892"/>
        <v>2.346699159671978E-4</v>
      </c>
      <c r="AR435" s="223">
        <f t="shared" ca="1" si="893"/>
        <v>-6.1281231787768393E-5</v>
      </c>
      <c r="AS435" s="223">
        <f t="shared" ca="1" si="894"/>
        <v>-2.0488966651822598E-4</v>
      </c>
      <c r="AT435" s="223">
        <f t="shared" ca="1" si="895"/>
        <v>1.6084948784960502E-4</v>
      </c>
      <c r="AU435" s="223">
        <f t="shared" ca="1" si="896"/>
        <v>1.2672319152813591E-4</v>
      </c>
      <c r="AV435" s="223">
        <f t="shared" ca="1" si="897"/>
        <v>-2.2243193560045097E-4</v>
      </c>
      <c r="AW435" s="223">
        <f t="shared" ca="1" si="898"/>
        <v>-1.8630088071278965E-5</v>
      </c>
      <c r="AX435" s="223">
        <f t="shared" ca="1" si="899"/>
        <v>2.3148541990279618E-4</v>
      </c>
      <c r="AY435" s="223">
        <f t="shared" ca="1" si="900"/>
        <v>-9.3862649874648768E-5</v>
      </c>
      <c r="AZ435" s="223">
        <f t="shared" ca="1" si="901"/>
        <v>-1.8587189279731716E-4</v>
      </c>
      <c r="BA435" s="223">
        <f t="shared" ca="1" si="902"/>
        <v>1.8418902177635353E-4</v>
      </c>
      <c r="BB435" s="223">
        <f t="shared" ca="1" si="903"/>
        <v>9.6363329502467817E-5</v>
      </c>
      <c r="BC435" s="223">
        <f t="shared" ca="1" si="904"/>
        <v>-2.3101778005352896E-4</v>
      </c>
      <c r="BD435" s="223">
        <f t="shared" ca="1" si="905"/>
        <v>1.5902154014049857E-5</v>
      </c>
      <c r="BE435" s="223">
        <f t="shared" ca="1" si="906"/>
        <v>2.2328996356716171E-4</v>
      </c>
      <c r="BF435" s="223">
        <f t="shared" ca="1" si="907"/>
        <v>-1.244122250503341E-4</v>
      </c>
      <c r="BG435" s="223">
        <f t="shared" ca="1" si="908"/>
        <v>-1.6283055391737018E-4</v>
      </c>
      <c r="BH435" s="223">
        <f t="shared" ca="1" si="909"/>
        <v>2.0354141961951582E-4</v>
      </c>
      <c r="BI435" s="223">
        <f t="shared" ca="1" si="910"/>
        <v>6.3917492403538792E-5</v>
      </c>
      <c r="BJ435" s="223">
        <f t="shared" ca="1" si="911"/>
        <v>-2.3460278722587128E-4</v>
      </c>
      <c r="BK435" s="223">
        <f t="shared" ca="1" si="912"/>
        <v>5.0090162488359481E-5</v>
      </c>
      <c r="BL435" s="223">
        <f t="shared" ca="1" si="913"/>
        <v>2.1026095384025996E-4</v>
      </c>
      <c r="BM435" s="223">
        <f t="shared" ca="1" si="914"/>
        <v>-1.5226865126983594E-4</v>
      </c>
      <c r="BN435" s="223">
        <f t="shared" ca="1" si="915"/>
        <v>-1.3626442528191543E-4</v>
      </c>
      <c r="BO435" s="223">
        <f t="shared" ca="1" si="916"/>
        <v>2.1848776040866571E-4</v>
      </c>
      <c r="BP435" s="223">
        <f t="shared" ca="1" si="917"/>
        <v>3.0088034620397898E-5</v>
      </c>
      <c r="BQ435" s="223">
        <f t="shared" ca="1" si="918"/>
        <v>-2.3310935253866626E-4</v>
      </c>
      <c r="BR435" s="223">
        <f t="shared" ca="1" si="919"/>
        <v>8.3193870213558589E-5</v>
      </c>
      <c r="BS435" s="223">
        <f t="shared" ca="1" si="920"/>
        <v>1.926804294359868E-4</v>
      </c>
      <c r="BT435" s="223">
        <f t="shared" ca="1" si="921"/>
        <v>-1.7682892102994716E-4</v>
      </c>
      <c r="BU435" s="223">
        <f t="shared" ca="1" si="922"/>
        <v>-1.0674858334807337E-4</v>
      </c>
      <c r="BV435" s="223">
        <f t="shared" ca="1" si="923"/>
        <v>2.2870450100261451E-4</v>
      </c>
      <c r="BW435" s="223">
        <f t="shared" ca="1" si="924"/>
        <v>-4.3927382485293737E-6</v>
      </c>
      <c r="BX435" s="223">
        <f t="shared" ca="1" si="925"/>
        <v>-2.2656980434282409E-4</v>
      </c>
      <c r="BY435" s="223">
        <f t="shared" ca="1" si="926"/>
        <v>1.1449668188826217E-4</v>
      </c>
      <c r="BZ435" s="223">
        <f t="shared" ca="1" si="927"/>
        <v>1.7092895561575156E-4</v>
      </c>
      <c r="CA435" s="223">
        <f t="shared" ca="1" si="928"/>
        <v>-1.9756137866064777E-4</v>
      </c>
      <c r="CB435" s="223">
        <f t="shared" ca="1" si="929"/>
        <v>-7.4921956957948007E-5</v>
      </c>
      <c r="CC435" s="223">
        <f t="shared" ca="1" si="930"/>
        <v>2.339704798213402E-4</v>
      </c>
      <c r="CD435" s="223">
        <f t="shared" ca="1" si="931"/>
        <v>-3.8778421600132789E-5</v>
      </c>
      <c r="CE435" s="223">
        <f t="shared" ca="1" si="932"/>
        <v>-2.1512570410780839E-4</v>
      </c>
      <c r="CF435" s="223">
        <f t="shared" ca="1" si="933"/>
        <v>1.4332098617199921E-4</v>
      </c>
      <c r="CG435" s="223">
        <f t="shared" ca="1" si="934"/>
        <v>1.4547738609983949E-4</v>
      </c>
      <c r="CH435" s="223">
        <f t="shared" ca="1" si="935"/>
        <v>-2.140172290647881E-4</v>
      </c>
      <c r="CI435" s="223">
        <f t="shared" ca="1" si="936"/>
        <v>-4.1473496458715718E-5</v>
      </c>
      <c r="CJ435" s="223">
        <f t="shared" ca="1" si="937"/>
        <v>2.3417170432630245E-4</v>
      </c>
      <c r="CK435" s="223">
        <f t="shared" ca="1" si="938"/>
        <v>-7.232466923219842E-5</v>
      </c>
      <c r="CL435" s="223">
        <f t="shared" ca="1" si="939"/>
        <v>-1.990247820433328E-4</v>
      </c>
      <c r="CM435" s="223">
        <f t="shared" ca="1" si="940"/>
        <v>1.6904282392439545E-4</v>
      </c>
      <c r="CN435" s="223">
        <f t="shared" ca="1" si="941"/>
        <v>1.1687667050632469E-4</v>
      </c>
      <c r="CO435" s="223">
        <f t="shared" ca="1" si="942"/>
        <v>-2.2584025277663618E-4</v>
      </c>
      <c r="CP435" s="223">
        <f t="shared" ca="1" si="943"/>
        <v>-7.1272600081902454E-6</v>
      </c>
      <c r="CQ435" s="223">
        <f t="shared" ca="1" si="944"/>
        <v>2.2930381861465269E-4</v>
      </c>
      <c r="CR435" s="223">
        <f t="shared" ca="1" si="945"/>
        <v>-1.043053061907936E-4</v>
      </c>
      <c r="CS435" s="223">
        <f t="shared" ca="1" si="946"/>
        <v>-1.7861557448844187E-4</v>
      </c>
      <c r="CT435" s="223">
        <f t="shared" ca="1" si="947"/>
        <v>1.9110539503624965E-4</v>
      </c>
      <c r="CU435" s="223">
        <f t="shared" ca="1" si="948"/>
        <v>8.5745927955660338E-5</v>
      </c>
      <c r="CV435" s="223">
        <f t="shared" ca="1" si="949"/>
        <v>-2.3277451703752563E-4</v>
      </c>
      <c r="CW435" s="223">
        <f t="shared" ca="1" si="950"/>
        <v>2.7373260097689375E-5</v>
      </c>
      <c r="CX435" s="223">
        <f t="shared" ca="1" si="951"/>
        <v>2.1947219771137612E-4</v>
      </c>
      <c r="CY435" s="223">
        <f t="shared" ca="1" si="952"/>
        <v>-1.340280482650357E-4</v>
      </c>
      <c r="CZ435" s="223">
        <f t="shared" ca="1" si="953"/>
        <v>-1.5433987915232974E-4</v>
      </c>
      <c r="DA435" s="223">
        <f t="shared" ca="1" si="954"/>
        <v>2.0903111147040098E-4</v>
      </c>
      <c r="DB435" s="223">
        <f t="shared" ca="1" si="955"/>
        <v>5.275904501141853E-5</v>
      </c>
      <c r="DC435" s="223">
        <f t="shared" ca="1" si="956"/>
        <v>-2.3466991596719788E-4</v>
      </c>
      <c r="DD435" s="223">
        <f t="shared" ca="1" si="957"/>
        <v>6.1281231787771388E-5</v>
      </c>
      <c r="DE435" s="223">
        <f t="shared" ca="1" si="958"/>
        <v>2.0488966651822609E-4</v>
      </c>
      <c r="DF435" s="223">
        <f t="shared" ca="1" si="959"/>
        <v>-1.6084948784960486E-4</v>
      </c>
      <c r="DG435" s="223">
        <f t="shared" ca="1" si="960"/>
        <v>-1.2672319152813328E-4</v>
      </c>
      <c r="DH435" s="223">
        <f t="shared" ca="1" si="961"/>
        <v>2.2243193560045094E-4</v>
      </c>
      <c r="DI435" s="223">
        <f t="shared" ca="1" si="962"/>
        <v>1.8630088071279195E-5</v>
      </c>
      <c r="DJ435" s="223">
        <f t="shared" ca="1" si="963"/>
        <v>-2.314854199027968E-4</v>
      </c>
      <c r="DK435" s="223">
        <f t="shared" ca="1" si="964"/>
        <v>9.3862649874651601E-5</v>
      </c>
      <c r="DL435" s="223">
        <f t="shared" ca="1" si="965"/>
        <v>1.858718927973173E-4</v>
      </c>
      <c r="DM435" s="223">
        <f t="shared" ca="1" si="966"/>
        <v>-1.8418902177635337E-4</v>
      </c>
      <c r="DN435" s="223">
        <f t="shared" ca="1" si="967"/>
        <v>-9.6363329502464998E-5</v>
      </c>
      <c r="DO435" s="223">
        <f t="shared" ca="1" si="968"/>
        <v>2.3101778005352891E-4</v>
      </c>
      <c r="DP435" s="223">
        <f t="shared" ca="1" si="969"/>
        <v>-1.5902154014049626E-5</v>
      </c>
      <c r="DQ435" s="223">
        <f t="shared" ca="1" si="970"/>
        <v>-2.232899635671628E-4</v>
      </c>
      <c r="DR435" s="223">
        <f t="shared" ca="1" si="971"/>
        <v>1.2441222505033672E-4</v>
      </c>
      <c r="DS435" s="223">
        <f t="shared" ca="1" si="972"/>
        <v>1.6283055391737034E-4</v>
      </c>
      <c r="DT435" s="223">
        <f t="shared" ca="1" si="973"/>
        <v>-2.0354141961951568E-4</v>
      </c>
      <c r="DU435" s="223">
        <f t="shared" ca="1" si="974"/>
        <v>-6.3917492403542194E-5</v>
      </c>
      <c r="DV435" s="223">
        <f t="shared" ca="1" si="975"/>
        <v>2.3460278722587126E-4</v>
      </c>
      <c r="DW435" s="223">
        <f t="shared" ca="1" si="976"/>
        <v>-5.0090162488359258E-5</v>
      </c>
      <c r="DX435" s="223">
        <f t="shared" ca="1" si="977"/>
        <v>-2.1026095384026153E-4</v>
      </c>
      <c r="DY435" s="223">
        <f t="shared" ca="1" si="978"/>
        <v>1.522686512698383E-4</v>
      </c>
      <c r="DZ435" s="223">
        <f t="shared" ca="1" si="979"/>
        <v>1.3626442528191562E-4</v>
      </c>
      <c r="EA435" s="223">
        <f t="shared" ca="1" si="980"/>
        <v>-2.184877604086656E-4</v>
      </c>
      <c r="EB435" s="223">
        <f t="shared" ca="1" si="981"/>
        <v>-3.0088034620401436E-5</v>
      </c>
      <c r="EC435" s="223">
        <f t="shared" ca="1" si="982"/>
        <v>2.3310935253866591E-4</v>
      </c>
      <c r="ED435" s="223">
        <f t="shared" ca="1" si="983"/>
        <v>-8.3193870213558373E-5</v>
      </c>
      <c r="EE435" s="223">
        <f t="shared" ca="1" si="984"/>
        <v>-1.9268042943598881E-4</v>
      </c>
      <c r="EF435" s="223">
        <f t="shared" ca="1" si="985"/>
        <v>1.7682892102994916E-4</v>
      </c>
      <c r="EG435" s="223">
        <f t="shared" ca="1" si="986"/>
        <v>1.0674858334807356E-4</v>
      </c>
      <c r="EH435" s="223">
        <f t="shared" ca="1" si="987"/>
        <v>-2.2870450100261446E-4</v>
      </c>
      <c r="EI435" s="223">
        <f t="shared" ca="1" si="988"/>
        <v>4.3927382485258229E-6</v>
      </c>
      <c r="EJ435" s="223">
        <f t="shared" ca="1" si="989"/>
        <v>2.2656980434282331E-4</v>
      </c>
      <c r="EK435" s="223">
        <f t="shared" ca="1" si="990"/>
        <v>-1.1449668188826196E-4</v>
      </c>
      <c r="EL435" s="223">
        <f t="shared" ca="1" si="991"/>
        <v>-1.7092895561575175E-4</v>
      </c>
      <c r="EM435" s="223">
        <f t="shared" ca="1" si="992"/>
        <v>1.9756137866064761E-4</v>
      </c>
      <c r="EN435" s="223">
        <f t="shared" ca="1" si="993"/>
        <v>7.4921956957948224E-5</v>
      </c>
      <c r="EO435" s="223">
        <f t="shared" ca="1" si="994"/>
        <v>-2.3397047982134017E-4</v>
      </c>
      <c r="EP435" s="223">
        <f t="shared" ca="1" si="995"/>
        <v>3.8778421600132559E-5</v>
      </c>
      <c r="EQ435" s="223">
        <f t="shared" ca="1" si="996"/>
        <v>2.151257041078085E-4</v>
      </c>
      <c r="ER435" s="223">
        <f t="shared" ca="1" si="997"/>
        <v>-1.4332098617199905E-4</v>
      </c>
      <c r="ES435" s="223">
        <f t="shared" ca="1" si="998"/>
        <v>-1.4547738609983963E-4</v>
      </c>
      <c r="ET435" s="223">
        <f t="shared" ca="1" si="999"/>
        <v>2.1401722906478799E-4</v>
      </c>
      <c r="EU435" s="223">
        <f t="shared" ca="1" si="1000"/>
        <v>4.1473496458722522E-5</v>
      </c>
      <c r="EV435" s="223">
        <f t="shared" ca="1" si="1001"/>
        <v>-2.3417170432630201E-4</v>
      </c>
      <c r="EW435" s="223">
        <f t="shared" ca="1" si="1002"/>
        <v>7.2324669232204532E-5</v>
      </c>
      <c r="EX435" s="223">
        <f t="shared" ca="1" si="1003"/>
        <v>1.9902478204333291E-4</v>
      </c>
      <c r="EY435" s="223">
        <f t="shared" ca="1" si="1004"/>
        <v>-1.6904282392439529E-4</v>
      </c>
      <c r="EZ435" s="223">
        <f t="shared" ca="1" si="1005"/>
        <v>-1.168766705063249E-4</v>
      </c>
      <c r="FA435" s="223">
        <f t="shared" ca="1" si="1006"/>
        <v>2.258402527766361E-4</v>
      </c>
      <c r="FB435" s="223">
        <f t="shared" ca="1" si="1007"/>
        <v>7.1272600081971166E-6</v>
      </c>
      <c r="FC435" s="223">
        <f t="shared" ca="1" si="1008"/>
        <v>-2.2930381861465128E-4</v>
      </c>
      <c r="FD435" s="223">
        <f t="shared" ca="1" si="1009"/>
        <v>1.0430530619079936E-4</v>
      </c>
      <c r="FE435" s="223">
        <f t="shared" ca="1" si="1010"/>
        <v>1.78615574488442E-4</v>
      </c>
      <c r="FF435" s="223">
        <f t="shared" ca="1" si="1011"/>
        <v>-1.9110539503624954E-4</v>
      </c>
      <c r="FG435" s="223">
        <f t="shared" ca="1" si="1012"/>
        <v>-8.5745927955660527E-5</v>
      </c>
      <c r="FH435" s="223">
        <f t="shared" ca="1" si="1013"/>
        <v>2.327745170375256E-4</v>
      </c>
      <c r="FI435" s="223">
        <f t="shared" ca="1" si="1014"/>
        <v>-2.7373260097682524E-5</v>
      </c>
      <c r="FJ435" s="223">
        <f t="shared" ca="1" si="1015"/>
        <v>-2.1947219771137856E-4</v>
      </c>
      <c r="FK435" s="223">
        <f t="shared" ca="1" si="1016"/>
        <v>1.3402804826504098E-4</v>
      </c>
      <c r="FL435" s="223">
        <f t="shared" ca="1" si="1017"/>
        <v>1.5433987915232993E-4</v>
      </c>
      <c r="FM435" s="223">
        <f t="shared" ca="1" si="1018"/>
        <v>-2.0903111147040087E-4</v>
      </c>
      <c r="FN435" s="223">
        <f t="shared" ca="1" si="1019"/>
        <v>-5.2759045011418747E-5</v>
      </c>
      <c r="FO435" s="223">
        <f t="shared" ca="1" si="1020"/>
        <v>2.3466991596719788E-4</v>
      </c>
      <c r="FP435" s="223">
        <f t="shared" ca="1" si="1021"/>
        <v>-6.1281231787764734E-5</v>
      </c>
      <c r="FQ435" s="223">
        <f t="shared" ca="1" si="1022"/>
        <v>-2.0488966651822945E-4</v>
      </c>
      <c r="FR435" s="223">
        <f t="shared" ca="1" si="1023"/>
        <v>1.6084948784960955E-4</v>
      </c>
      <c r="FS435" s="223">
        <f t="shared" ca="1" si="1024"/>
        <v>1.2672319152813349E-4</v>
      </c>
      <c r="FT435" s="223">
        <f t="shared" ca="1" si="1025"/>
        <v>-2.2243193560045083E-4</v>
      </c>
      <c r="FU435" s="223">
        <f t="shared" ca="1" si="1026"/>
        <v>-1.8630088071279412E-5</v>
      </c>
      <c r="FV435" s="223">
        <f t="shared" ca="1" si="1027"/>
        <v>2.3148541990279683E-4</v>
      </c>
      <c r="FW435" s="223">
        <f t="shared" ca="1" si="1028"/>
        <v>-9.3862649874645272E-5</v>
      </c>
      <c r="FX435" s="223">
        <f t="shared" ca="1" si="1029"/>
        <v>-1.858718927973215E-4</v>
      </c>
      <c r="FY435" s="223">
        <f t="shared" ca="1" si="1030"/>
        <v>1.8418902177635738E-4</v>
      </c>
      <c r="FZ435" s="223">
        <f t="shared" ca="1" si="1031"/>
        <v>9.6363329502465188E-5</v>
      </c>
      <c r="GA435" s="223">
        <f t="shared" ca="1" si="1032"/>
        <v>-2.3101778005352888E-4</v>
      </c>
      <c r="GB435" s="223">
        <f t="shared" ca="1" si="1033"/>
        <v>1.5902154014049396E-5</v>
      </c>
      <c r="GC435" s="223">
        <f t="shared" ca="1" si="1034"/>
        <v>2.2328996356716285E-4</v>
      </c>
      <c r="GD435" s="223">
        <f t="shared" ca="1" si="1035"/>
        <v>-1.2441222505033087E-4</v>
      </c>
      <c r="GE435" s="223">
        <f t="shared" ca="1" si="1036"/>
        <v>-1.628305539173753E-4</v>
      </c>
      <c r="GF435" s="223">
        <f t="shared" ca="1" si="1037"/>
        <v>2.0354141961951888E-4</v>
      </c>
      <c r="GG435" s="223">
        <f t="shared" ca="1" si="1038"/>
        <v>6.3917492403536014E-5</v>
      </c>
      <c r="GH435" s="223">
        <f t="shared" ca="1" si="1039"/>
        <v>-2.3460278722587126E-4</v>
      </c>
      <c r="GI435" s="223">
        <f t="shared" ca="1" si="1040"/>
        <v>5.0090162488359041E-5</v>
      </c>
      <c r="GJ435" s="223">
        <f t="shared" ca="1" si="1041"/>
        <v>2.1026095384026164E-4</v>
      </c>
      <c r="GK435" s="223">
        <f t="shared" ca="1" si="1042"/>
        <v>-1.5226865126983304E-4</v>
      </c>
      <c r="GL435" s="223">
        <f t="shared" ca="1" si="1043"/>
        <v>-1.3626442528192126E-4</v>
      </c>
      <c r="GM435" s="223">
        <f t="shared" ca="1" si="1044"/>
        <v>2.1848776040866795E-4</v>
      </c>
      <c r="GN435" s="223">
        <f t="shared" ca="1" si="1045"/>
        <v>3.0088034620395052E-5</v>
      </c>
      <c r="GO435" s="223">
        <f t="shared" ca="1" si="1046"/>
        <v>-2.3310935253866594E-4</v>
      </c>
      <c r="GP435" s="223">
        <f t="shared" ca="1" si="1047"/>
        <v>8.3193870213558156E-5</v>
      </c>
      <c r="GQ435" s="223">
        <f t="shared" ca="1" si="1048"/>
        <v>1.9268042943598894E-4</v>
      </c>
      <c r="GR435" s="223">
        <f t="shared" ca="1" si="1049"/>
        <v>-1.7682892102994464E-4</v>
      </c>
      <c r="GS435" s="223">
        <f t="shared" ca="1" si="1050"/>
        <v>-1.0674858334807971E-4</v>
      </c>
      <c r="GT435" s="223">
        <f t="shared" ca="1" si="1051"/>
        <v>2.287045010026159E-4</v>
      </c>
      <c r="GU435" s="223">
        <f t="shared" ca="1" si="1052"/>
        <v>-4.3927382485322468E-6</v>
      </c>
      <c r="GV435" s="223">
        <f t="shared" ca="1" si="1053"/>
        <v>-2.2656980434282336E-4</v>
      </c>
      <c r="GW435" s="223">
        <f t="shared" ca="1" si="1054"/>
        <v>1.1449668188826175E-4</v>
      </c>
      <c r="GX435" s="223">
        <f t="shared" ca="1" si="1055"/>
        <v>1.7092895561575188E-4</v>
      </c>
      <c r="GY435" s="223">
        <f t="shared" ca="1" si="1056"/>
        <v>-1.9756137866064393E-4</v>
      </c>
      <c r="GZ435" s="223">
        <f t="shared" ca="1" si="1057"/>
        <v>-7.4921956957954769E-5</v>
      </c>
      <c r="HA435" s="223">
        <f t="shared" ca="1" si="1058"/>
        <v>2.3397047982134071E-4</v>
      </c>
      <c r="HB435" s="223">
        <f t="shared" ca="1" si="1059"/>
        <v>-3.8778421600138915E-5</v>
      </c>
      <c r="HC435" s="223">
        <f t="shared" ca="1" si="1060"/>
        <v>-2.1512570410780858E-4</v>
      </c>
      <c r="HD435" s="223">
        <f t="shared" ca="1" si="1061"/>
        <v>1.4332098617199886E-4</v>
      </c>
      <c r="HE435" s="223">
        <f t="shared" ca="1" si="1062"/>
        <v>1.4547738609983985E-4</v>
      </c>
      <c r="HF435" s="223">
        <f t="shared" ca="1" si="1063"/>
        <v>-2.1401722906478791E-4</v>
      </c>
      <c r="HG435" s="223">
        <f t="shared" ca="1" si="1064"/>
        <v>-4.1473496458722752E-5</v>
      </c>
      <c r="HH435" s="223">
        <f t="shared" ca="1" si="1065"/>
        <v>2.3417170432630204E-4</v>
      </c>
      <c r="HI435" s="223">
        <f t="shared" ca="1" si="1066"/>
        <v>-7.2324669232204329E-5</v>
      </c>
      <c r="HJ435" s="223">
        <f t="shared" ca="1" si="1067"/>
        <v>-1.9902478204333304E-4</v>
      </c>
      <c r="HK435" s="223">
        <f t="shared" ca="1" si="1068"/>
        <v>1.6904282392439513E-4</v>
      </c>
      <c r="HL435" s="223">
        <f t="shared" ca="1" si="1069"/>
        <v>1.168766705063251E-4</v>
      </c>
      <c r="HM435" s="223">
        <f t="shared" ca="1" si="1070"/>
        <v>-2.2584025277663604E-4</v>
      </c>
      <c r="HN435" s="223">
        <f t="shared" ca="1" si="1071"/>
        <v>-7.127260008197374E-6</v>
      </c>
      <c r="HO435" s="223">
        <f t="shared" ca="1" si="1072"/>
        <v>2.2930381861465134E-4</v>
      </c>
      <c r="HP435" s="223">
        <f t="shared" ca="1" si="1073"/>
        <v>-1.0430530619079915E-4</v>
      </c>
      <c r="HQ435" s="223">
        <f t="shared" ca="1" si="1074"/>
        <v>-1.7861557448844217E-4</v>
      </c>
      <c r="HR435" s="223">
        <f t="shared" ca="1" si="1075"/>
        <v>1.9110539503624941E-4</v>
      </c>
      <c r="HS435" s="223">
        <f t="shared" ca="1" si="1076"/>
        <v>8.5745927955660731E-5</v>
      </c>
      <c r="HT435" s="223">
        <f t="shared" ca="1" si="1077"/>
        <v>-2.3277451703752558E-4</v>
      </c>
      <c r="HU435" s="223">
        <f t="shared" ca="1" si="1078"/>
        <v>2.7373260097682294E-5</v>
      </c>
      <c r="HV435" s="223">
        <f t="shared" ca="1" si="1079"/>
        <v>2.194721977113739E-4</v>
      </c>
      <c r="HW435" s="223">
        <f t="shared" ca="1" si="1080"/>
        <v>-1.3402804826504079E-4</v>
      </c>
      <c r="HX435" s="223">
        <f t="shared" ca="1" si="1081"/>
        <v>-1.5433987915233009E-4</v>
      </c>
      <c r="HY435" s="223">
        <f t="shared" ca="1" si="1082"/>
        <v>2.0903111147040077E-4</v>
      </c>
      <c r="HZ435" s="223">
        <f t="shared" ca="1" si="1083"/>
        <v>5.2759045011418964E-5</v>
      </c>
      <c r="IA435" s="223">
        <f t="shared" ca="1" si="1084"/>
        <v>-2.3466991596719788E-4</v>
      </c>
      <c r="IB435" s="223">
        <f t="shared" ca="1" si="1085"/>
        <v>6.1281231787764504E-5</v>
      </c>
      <c r="IC435" s="223">
        <f t="shared" ca="1" si="1086"/>
        <v>2.0488966651822956E-4</v>
      </c>
      <c r="ID435" s="223">
        <f t="shared" ca="1" si="1087"/>
        <v>-1.6084948784960936E-4</v>
      </c>
      <c r="IE435" s="223">
        <f t="shared" ca="1" si="1088"/>
        <v>-3.7688634594285184E-6</v>
      </c>
      <c r="IF435" s="223">
        <f t="shared" ca="1" si="1089"/>
        <v>2.2243193560045078E-4</v>
      </c>
      <c r="IG435" s="223">
        <f t="shared" ca="1" si="1090"/>
        <v>1.8630088071279656E-5</v>
      </c>
      <c r="IH435" s="223">
        <f t="shared" ca="1" si="1091"/>
        <v>-2.3148541990279686E-4</v>
      </c>
      <c r="II435" s="223">
        <f t="shared" ca="1" si="1092"/>
        <v>9.3862649874645068E-5</v>
      </c>
      <c r="IJ435" s="223">
        <f t="shared" ca="1" si="1093"/>
        <v>1.8587189279732166E-4</v>
      </c>
      <c r="IK435" s="223">
        <f t="shared" ca="1" si="1094"/>
        <v>-1.8418902177635727E-4</v>
      </c>
      <c r="IL435" s="223">
        <f t="shared" ca="1" si="1095"/>
        <v>-9.6363329502465405E-5</v>
      </c>
      <c r="IM435" s="223">
        <f t="shared" ca="1" si="1096"/>
        <v>2.3101778005352882E-4</v>
      </c>
      <c r="IN435" s="223">
        <f t="shared" ca="1" si="1097"/>
        <v>-1.5902154014049165E-5</v>
      </c>
      <c r="IO435" s="223">
        <f t="shared" ca="1" si="1098"/>
        <v>-2.2328996356716293E-4</v>
      </c>
      <c r="IP435" s="223">
        <f t="shared" ca="1" si="1099"/>
        <v>1.2441222505033065E-4</v>
      </c>
      <c r="IQ435" s="223">
        <f t="shared" ca="1" si="1100"/>
        <v>1.6283055391737547E-4</v>
      </c>
      <c r="IR435" s="223">
        <f t="shared" ca="1" si="1101"/>
        <v>-2.035414196195188E-4</v>
      </c>
      <c r="IS435" s="223">
        <f t="shared" ca="1" si="1102"/>
        <v>-6.3917492403536231E-5</v>
      </c>
      <c r="IT435" s="223">
        <f t="shared" ca="1" si="1103"/>
        <v>2.3460278722587128E-4</v>
      </c>
      <c r="IU435" s="223">
        <f t="shared" ca="1" si="1104"/>
        <v>-5.0090162488358804E-5</v>
      </c>
      <c r="IV435" s="223">
        <f t="shared" ca="1" si="1105"/>
        <v>-2.1026095384026175E-4</v>
      </c>
      <c r="IW435" s="223">
        <f t="shared" ca="1" si="1106"/>
        <v>1.5226865126983288E-4</v>
      </c>
      <c r="IX435" s="223">
        <f t="shared" ca="1" si="1107"/>
        <v>1.3626442528192142E-4</v>
      </c>
      <c r="IY435" s="223">
        <f t="shared" ca="1" si="1108"/>
        <v>-2.1848776040866785E-4</v>
      </c>
      <c r="IZ435" s="223">
        <f t="shared" ca="1" si="1109"/>
        <v>-3.0088034620395283E-5</v>
      </c>
      <c r="JA435" s="223">
        <f t="shared" ca="1" si="1110"/>
        <v>2.3310935253866599E-4</v>
      </c>
      <c r="JB435" s="223">
        <f t="shared" ca="1" si="1111"/>
        <v>-8.3193870213557939E-5</v>
      </c>
    </row>
    <row r="436" spans="2:262">
      <c r="B436" s="230">
        <v>75</v>
      </c>
      <c r="C436" s="229">
        <f t="shared" si="1112"/>
        <v>1.4648437500000009E-3</v>
      </c>
      <c r="D436" s="226">
        <f t="shared" ca="1" si="855"/>
        <v>23.507031073721365</v>
      </c>
      <c r="E436" s="225">
        <f ca="1">CC361</f>
        <v>-0.49296892627863398</v>
      </c>
      <c r="F436" s="224">
        <v>75</v>
      </c>
      <c r="G436" s="223">
        <f t="shared" ca="1" si="856"/>
        <v>-5.9075065123951524E-4</v>
      </c>
      <c r="H436" s="223">
        <f t="shared" ca="1" si="857"/>
        <v>6.2905945246561007E-4</v>
      </c>
      <c r="I436" s="223">
        <f t="shared" ca="1" si="858"/>
        <v>2.5519428887401014E-4</v>
      </c>
      <c r="J436" s="223">
        <f t="shared" ca="1" si="859"/>
        <v>-7.651865974204761E-4</v>
      </c>
      <c r="K436" s="223">
        <f t="shared" ca="1" si="860"/>
        <v>1.5297576588769007E-4</v>
      </c>
      <c r="L436" s="223">
        <f t="shared" ca="1" si="861"/>
        <v>6.8358542072699546E-4</v>
      </c>
      <c r="M436" s="223">
        <f t="shared" ca="1" si="862"/>
        <v>-5.176176709511609E-4</v>
      </c>
      <c r="N436" s="223">
        <f t="shared" ca="1" si="863"/>
        <v>-4.0747494805275816E-4</v>
      </c>
      <c r="O436" s="223">
        <f t="shared" ca="1" si="864"/>
        <v>7.3497520494534543E-4</v>
      </c>
      <c r="P436" s="223">
        <f t="shared" ca="1" si="865"/>
        <v>1.5420420879455133E-5</v>
      </c>
      <c r="Q436" s="223">
        <f t="shared" ca="1" si="866"/>
        <v>-7.4320085089371135E-4</v>
      </c>
      <c r="R436" s="223">
        <f t="shared" ca="1" si="867"/>
        <v>3.8102187571964968E-4</v>
      </c>
      <c r="S436" s="223">
        <f t="shared" ca="1" si="868"/>
        <v>5.3995406063081855E-4</v>
      </c>
      <c r="T436" s="223">
        <f t="shared" ca="1" si="869"/>
        <v>-6.6904714856087831E-4</v>
      </c>
      <c r="U436" s="223">
        <f t="shared" ca="1" si="870"/>
        <v>-1.8306724088404131E-4</v>
      </c>
      <c r="V436" s="223">
        <f t="shared" ca="1" si="871"/>
        <v>7.6669988579988572E-4</v>
      </c>
      <c r="W436" s="223">
        <f t="shared" ca="1" si="872"/>
        <v>-2.2591004051071559E-4</v>
      </c>
      <c r="X436" s="223">
        <f t="shared" ca="1" si="873"/>
        <v>-6.4619370610812703E-4</v>
      </c>
      <c r="Y436" s="223">
        <f t="shared" ca="1" si="874"/>
        <v>5.7060625094875936E-4</v>
      </c>
      <c r="Z436" s="223">
        <f t="shared" ca="1" si="875"/>
        <v>3.4181777286221331E-4</v>
      </c>
      <c r="AA436" s="223">
        <f t="shared" ca="1" si="876"/>
        <v>-7.5294057245677926E-4</v>
      </c>
      <c r="AB436" s="223">
        <f t="shared" ca="1" si="877"/>
        <v>5.9819939727135996E-5</v>
      </c>
      <c r="AC436" s="223">
        <f t="shared" ca="1" si="878"/>
        <v>7.2103109030356466E-4</v>
      </c>
      <c r="AD436" s="223">
        <f t="shared" ca="1" si="879"/>
        <v>-4.444363203671307E-4</v>
      </c>
      <c r="AE436" s="223">
        <f t="shared" ca="1" si="880"/>
        <v>-4.8395741724933375E-4</v>
      </c>
      <c r="AF436" s="223">
        <f t="shared" ca="1" si="881"/>
        <v>7.0259155487713179E-4</v>
      </c>
      <c r="AG436" s="223">
        <f t="shared" ca="1" si="882"/>
        <v>1.0917715528962438E-4</v>
      </c>
      <c r="AH436" s="223">
        <f t="shared" ca="1" si="883"/>
        <v>-7.6082943515825175E-4</v>
      </c>
      <c r="AI436" s="223">
        <f t="shared" ca="1" si="884"/>
        <v>2.9666867794863152E-4</v>
      </c>
      <c r="AJ436" s="223">
        <f t="shared" ca="1" si="885"/>
        <v>6.0257879285402992E-4</v>
      </c>
      <c r="AK436" s="223">
        <f t="shared" ca="1" si="886"/>
        <v>-6.1809958082461637E-4</v>
      </c>
      <c r="AL436" s="223">
        <f t="shared" ca="1" si="887"/>
        <v>-2.7286870566240351E-4</v>
      </c>
      <c r="AM436" s="223">
        <f t="shared" ca="1" si="888"/>
        <v>7.636547106562693E-4</v>
      </c>
      <c r="AN436" s="223">
        <f t="shared" ca="1" si="889"/>
        <v>-1.3448420161325748E-4</v>
      </c>
      <c r="AO436" s="223">
        <f t="shared" ca="1" si="890"/>
        <v>-6.9191740615810716E-4</v>
      </c>
      <c r="AP436" s="223">
        <f t="shared" ca="1" si="891"/>
        <v>5.0357060029587448E-4</v>
      </c>
      <c r="AQ436" s="223">
        <f t="shared" ca="1" si="892"/>
        <v>4.2329999938170264E-4</v>
      </c>
      <c r="AR436" s="223">
        <f t="shared" ca="1" si="893"/>
        <v>-7.2936962044430336E-4</v>
      </c>
      <c r="AS436" s="223">
        <f t="shared" ca="1" si="894"/>
        <v>-3.4235634007458973E-5</v>
      </c>
      <c r="AT436" s="223">
        <f t="shared" ca="1" si="895"/>
        <v>7.4763178114436784E-4</v>
      </c>
      <c r="AU436" s="223">
        <f t="shared" ca="1" si="896"/>
        <v>-3.6457023384230141E-4</v>
      </c>
      <c r="AV436" s="223">
        <f t="shared" ca="1" si="897"/>
        <v>-5.5316071642166681E-4</v>
      </c>
      <c r="AW436" s="223">
        <f t="shared" ca="1" si="898"/>
        <v>6.5964027384953134E-4</v>
      </c>
      <c r="AX436" s="223">
        <f t="shared" ca="1" si="899"/>
        <v>2.0129176366186243E-4</v>
      </c>
      <c r="AY436" s="223">
        <f t="shared" ca="1" si="900"/>
        <v>-7.670144365360109E-4</v>
      </c>
      <c r="AZ436" s="223">
        <f t="shared" ca="1" si="901"/>
        <v>2.0785330712128991E-4</v>
      </c>
      <c r="BA436" s="223">
        <f t="shared" ca="1" si="902"/>
        <v>6.561401791508151E-4</v>
      </c>
      <c r="BB436" s="223">
        <f t="shared" ca="1" si="903"/>
        <v>-5.5785522006406897E-4</v>
      </c>
      <c r="BC436" s="223">
        <f t="shared" ca="1" si="904"/>
        <v>-3.5856597112071274E-4</v>
      </c>
      <c r="BD436" s="223">
        <f t="shared" ca="1" si="905"/>
        <v>7.4912345785260769E-4</v>
      </c>
      <c r="BE436" s="223">
        <f t="shared" ca="1" si="906"/>
        <v>-4.1035595145288712E-5</v>
      </c>
      <c r="BF436" s="223">
        <f t="shared" ca="1" si="907"/>
        <v>-7.2723402438095775E-4</v>
      </c>
      <c r="BG436" s="223">
        <f t="shared" ca="1" si="908"/>
        <v>4.2896077908971737E-4</v>
      </c>
      <c r="BH436" s="223">
        <f t="shared" ca="1" si="909"/>
        <v>4.9841539990176371E-4</v>
      </c>
      <c r="BI436" s="223">
        <f t="shared" ca="1" si="910"/>
        <v>-6.9482827044122398E-4</v>
      </c>
      <c r="BJ436" s="223">
        <f t="shared" ca="1" si="911"/>
        <v>-1.2777627193997609E-4</v>
      </c>
      <c r="BK436" s="223">
        <f t="shared" ca="1" si="912"/>
        <v>7.6298739409916966E-4</v>
      </c>
      <c r="BL436" s="223">
        <f t="shared" ca="1" si="913"/>
        <v>-2.7922067165757916E-4</v>
      </c>
      <c r="BM436" s="223">
        <f t="shared" ca="1" si="914"/>
        <v>-6.1404396353559917E-4</v>
      </c>
      <c r="BN436" s="223">
        <f t="shared" ca="1" si="915"/>
        <v>6.0676738910836394E-4</v>
      </c>
      <c r="BO436" s="223">
        <f t="shared" ca="1" si="916"/>
        <v>2.9037875654572265E-4</v>
      </c>
      <c r="BP436" s="223">
        <f t="shared" ca="1" si="917"/>
        <v>-7.6166282684925137E-4</v>
      </c>
      <c r="BQ436" s="223">
        <f t="shared" ca="1" si="918"/>
        <v>1.1591162908445991E-4</v>
      </c>
      <c r="BR436" s="223">
        <f t="shared" ca="1" si="919"/>
        <v>6.9983260641620594E-4</v>
      </c>
      <c r="BS436" s="223">
        <f t="shared" ca="1" si="920"/>
        <v>-4.8922019754067572E-4</v>
      </c>
      <c r="BT436" s="223">
        <f t="shared" ca="1" si="921"/>
        <v>-4.3887007061922591E-4</v>
      </c>
      <c r="BU436" s="223">
        <f t="shared" ca="1" si="922"/>
        <v>7.2332469095679375E-4</v>
      </c>
      <c r="BV436" s="223">
        <f t="shared" ca="1" si="923"/>
        <v>5.3030224869692283E-5</v>
      </c>
      <c r="BW436" s="223">
        <f t="shared" ca="1" si="924"/>
        <v>-7.5161236596581595E-4</v>
      </c>
      <c r="BX436" s="223">
        <f t="shared" ca="1" si="925"/>
        <v>3.4789898848825042E-4</v>
      </c>
      <c r="BY436" s="223">
        <f t="shared" ca="1" si="926"/>
        <v>5.6603416888095391E-4</v>
      </c>
      <c r="BZ436" s="223">
        <f t="shared" ca="1" si="927"/>
        <v>-6.4983605650276296E-4</v>
      </c>
      <c r="CA436" s="223">
        <f t="shared" ca="1" si="928"/>
        <v>-2.1939503580803215E-4</v>
      </c>
      <c r="CB436" s="223">
        <f t="shared" ca="1" si="929"/>
        <v>7.6686696645608384E-4</v>
      </c>
      <c r="CC436" s="223">
        <f t="shared" ca="1" si="930"/>
        <v>-1.8967137067180584E-4</v>
      </c>
      <c r="CD436" s="223">
        <f t="shared" ca="1" si="931"/>
        <v>-6.656914178842496E-4</v>
      </c>
      <c r="CE436" s="223">
        <f t="shared" ca="1" si="932"/>
        <v>5.4476815805436219E-4</v>
      </c>
      <c r="CF436" s="223">
        <f t="shared" ca="1" si="933"/>
        <v>3.7509818264583989E-4</v>
      </c>
      <c r="CG436" s="223">
        <f t="shared" ca="1" si="934"/>
        <v>-7.4485509928895347E-4</v>
      </c>
      <c r="CH436" s="223">
        <f t="shared" ca="1" si="935"/>
        <v>2.2226532255345674E-5</v>
      </c>
      <c r="CI436" s="223">
        <f t="shared" ca="1" si="936"/>
        <v>7.3299889987509708E-4</v>
      </c>
      <c r="CJ436" s="223">
        <f t="shared" ca="1" si="937"/>
        <v>-4.1322684787884785E-4</v>
      </c>
      <c r="CK436" s="223">
        <f t="shared" ca="1" si="938"/>
        <v>-5.1257315575424078E-4</v>
      </c>
      <c r="CL436" s="223">
        <f t="shared" ca="1" si="939"/>
        <v>6.866464474365048E-4</v>
      </c>
      <c r="CM436" s="223">
        <f t="shared" ca="1" si="940"/>
        <v>1.4629842094198445E-4</v>
      </c>
      <c r="CN436" s="223">
        <f t="shared" ca="1" si="941"/>
        <v>-7.6468575796381766E-4</v>
      </c>
      <c r="CO436" s="223">
        <f t="shared" ca="1" si="942"/>
        <v>2.6160447327465365E-4</v>
      </c>
      <c r="CP436" s="223">
        <f t="shared" ca="1" si="943"/>
        <v>6.2513925709412348E-4</v>
      </c>
      <c r="CQ436" s="223">
        <f t="shared" ca="1" si="944"/>
        <v>-5.9506970340540992E-4</v>
      </c>
      <c r="CR436" s="223">
        <f t="shared" ca="1" si="945"/>
        <v>-3.0771389412405966E-4</v>
      </c>
      <c r="CS436" s="223">
        <f t="shared" ca="1" si="946"/>
        <v>7.5921214583574907E-4</v>
      </c>
      <c r="CT436" s="223">
        <f t="shared" ca="1" si="947"/>
        <v>-9.7269235724506111E-5</v>
      </c>
      <c r="CU436" s="223">
        <f t="shared" ca="1" si="948"/>
        <v>-7.073262536806264E-4</v>
      </c>
      <c r="CV436" s="223">
        <f t="shared" ca="1" si="949"/>
        <v>4.7457510683161672E-4</v>
      </c>
      <c r="CW436" s="223">
        <f t="shared" ca="1" si="950"/>
        <v>4.5417578293662593E-4</v>
      </c>
      <c r="CX436" s="223">
        <f t="shared" ca="1" si="951"/>
        <v>-7.1684405772230416E-4</v>
      </c>
      <c r="CY436" s="223">
        <f t="shared" ca="1" si="952"/>
        <v>-7.1792872307391894E-5</v>
      </c>
      <c r="CZ436" s="223">
        <f t="shared" ca="1" si="953"/>
        <v>7.5514020760260466E-4</v>
      </c>
      <c r="DA436" s="223">
        <f t="shared" ca="1" si="954"/>
        <v>-3.3101818179231501E-4</v>
      </c>
      <c r="DB436" s="223">
        <f t="shared" ca="1" si="955"/>
        <v>-5.7856666352228798E-4</v>
      </c>
      <c r="DC436" s="223">
        <f t="shared" ca="1" si="956"/>
        <v>6.3964040221447507E-4</v>
      </c>
      <c r="DD436" s="223">
        <f t="shared" ca="1" si="957"/>
        <v>2.3736615258833997E-4</v>
      </c>
      <c r="DE436" s="223">
        <f t="shared" ca="1" si="958"/>
        <v>-7.6625756439056641E-4</v>
      </c>
      <c r="DF436" s="223">
        <f t="shared" ca="1" si="959"/>
        <v>1.7137518328088795E-4</v>
      </c>
      <c r="DG436" s="223">
        <f t="shared" ca="1" si="960"/>
        <v>6.7484166899935052E-4</v>
      </c>
      <c r="DH436" s="223">
        <f t="shared" ca="1" si="961"/>
        <v>-5.3135294807643693E-4</v>
      </c>
      <c r="DI436" s="223">
        <f t="shared" ca="1" si="962"/>
        <v>-3.9140444905157542E-4</v>
      </c>
      <c r="DJ436" s="223">
        <f t="shared" ca="1" si="963"/>
        <v>7.4013806786541597E-4</v>
      </c>
      <c r="DK436" s="223">
        <f t="shared" ca="1" si="964"/>
        <v>-3.4040809334755077E-6</v>
      </c>
      <c r="DL436" s="223">
        <f t="shared" ca="1" si="965"/>
        <v>-7.38322244240546E-4</v>
      </c>
      <c r="DM436" s="223">
        <f t="shared" ca="1" si="966"/>
        <v>3.9724400426637213E-4</v>
      </c>
      <c r="DN436" s="223">
        <f t="shared" ca="1" si="967"/>
        <v>5.2642215670403638E-4</v>
      </c>
      <c r="DO436" s="223">
        <f t="shared" ca="1" si="968"/>
        <v>-6.7805101428721414E-4</v>
      </c>
      <c r="DP436" s="223">
        <f t="shared" ca="1" si="969"/>
        <v>-1.6473244524565681E-4</v>
      </c>
      <c r="DQ436" s="223">
        <f t="shared" ca="1" si="970"/>
        <v>7.659235037213106E-4</v>
      </c>
      <c r="DR436" s="223">
        <f t="shared" ca="1" si="971"/>
        <v>-2.4383069413904884E-4</v>
      </c>
      <c r="DS436" s="223">
        <f t="shared" ca="1" si="972"/>
        <v>-6.358579901396301E-4</v>
      </c>
      <c r="DT436" s="223">
        <f t="shared" ca="1" si="973"/>
        <v>5.8301356996421391E-4</v>
      </c>
      <c r="DU436" s="223">
        <f t="shared" ca="1" si="974"/>
        <v>3.2486367635874006E-4</v>
      </c>
      <c r="DV436" s="223">
        <f t="shared" ca="1" si="975"/>
        <v>-7.5630414381436077E-4</v>
      </c>
      <c r="DW436" s="223">
        <f t="shared" ca="1" si="976"/>
        <v>7.8568251014093595E-5</v>
      </c>
      <c r="DX436" s="223">
        <f t="shared" ca="1" si="977"/>
        <v>7.1439383405846163E-4</v>
      </c>
      <c r="DY436" s="223">
        <f t="shared" ca="1" si="978"/>
        <v>-4.5964414982370026E-4</v>
      </c>
      <c r="DZ436" s="223">
        <f t="shared" ca="1" si="979"/>
        <v>-4.6920791674510227E-4</v>
      </c>
      <c r="EA436" s="223">
        <f t="shared" ca="1" si="980"/>
        <v>7.0993162443196828E-4</v>
      </c>
      <c r="EB436" s="223">
        <f t="shared" ca="1" si="981"/>
        <v>9.0512274403321846E-5</v>
      </c>
      <c r="EC436" s="223">
        <f t="shared" ca="1" si="982"/>
        <v>-7.5821318101484242E-4</v>
      </c>
      <c r="ED436" s="223">
        <f t="shared" ca="1" si="983"/>
        <v>3.1393798212123511E-4</v>
      </c>
      <c r="EE436" s="223">
        <f t="shared" ca="1" si="984"/>
        <v>5.907506512395172E-4</v>
      </c>
      <c r="EF436" s="223">
        <f t="shared" ca="1" si="985"/>
        <v>-6.2905945246559988E-4</v>
      </c>
      <c r="EG436" s="223">
        <f t="shared" ca="1" si="986"/>
        <v>-2.5519428887402066E-4</v>
      </c>
      <c r="EH436" s="223">
        <f t="shared" ca="1" si="987"/>
        <v>7.6518659742047588E-4</v>
      </c>
      <c r="EI436" s="223">
        <f t="shared" ca="1" si="988"/>
        <v>-1.5297576588767115E-4</v>
      </c>
      <c r="EJ436" s="223">
        <f t="shared" ca="1" si="989"/>
        <v>-6.8358542072700121E-4</v>
      </c>
      <c r="EK436" s="223">
        <f t="shared" ca="1" si="990"/>
        <v>5.1761767095115678E-4</v>
      </c>
      <c r="EL436" s="223">
        <f t="shared" ca="1" si="991"/>
        <v>4.0747494805275724E-4</v>
      </c>
      <c r="EM436" s="223">
        <f t="shared" ca="1" si="992"/>
        <v>-7.349752049453411E-4</v>
      </c>
      <c r="EN436" s="223">
        <f t="shared" ca="1" si="993"/>
        <v>-1.542042087946218E-5</v>
      </c>
      <c r="EO436" s="223">
        <f t="shared" ca="1" si="994"/>
        <v>7.4320085089371114E-4</v>
      </c>
      <c r="EP436" s="223">
        <f t="shared" ca="1" si="995"/>
        <v>-3.8102187571963645E-4</v>
      </c>
      <c r="EQ436" s="223">
        <f t="shared" ca="1" si="996"/>
        <v>-5.3995406063082549E-4</v>
      </c>
      <c r="ER436" s="223">
        <f t="shared" ca="1" si="997"/>
        <v>6.6904714856087745E-4</v>
      </c>
      <c r="ES436" s="223">
        <f t="shared" ca="1" si="998"/>
        <v>1.8306724088403497E-4</v>
      </c>
      <c r="ET436" s="223">
        <f t="shared" ca="1" si="999"/>
        <v>-7.6669988579988551E-4</v>
      </c>
      <c r="EU436" s="223">
        <f t="shared" ca="1" si="1000"/>
        <v>2.2591004051069062E-4</v>
      </c>
      <c r="EV436" s="223">
        <f t="shared" ca="1" si="1001"/>
        <v>6.4619370610813831E-4</v>
      </c>
      <c r="EW436" s="223">
        <f t="shared" ca="1" si="1002"/>
        <v>-5.7060625094875286E-4</v>
      </c>
      <c r="EX436" s="223">
        <f t="shared" ca="1" si="1003"/>
        <v>-3.4181777286221716E-4</v>
      </c>
      <c r="EY436" s="223">
        <f t="shared" ca="1" si="1004"/>
        <v>7.5294057245677947E-4</v>
      </c>
      <c r="EZ436" s="223">
        <f t="shared" ca="1" si="1005"/>
        <v>-5.981993972714803E-5</v>
      </c>
      <c r="FA436" s="223">
        <f t="shared" ca="1" si="1006"/>
        <v>-7.2103109030357366E-4</v>
      </c>
      <c r="FB436" s="223">
        <f t="shared" ca="1" si="1007"/>
        <v>4.444363203671139E-4</v>
      </c>
      <c r="FC436" s="223">
        <f t="shared" ca="1" si="1008"/>
        <v>4.8395741724934551E-4</v>
      </c>
      <c r="FD436" s="223">
        <f t="shared" ca="1" si="1009"/>
        <v>-7.0259155487712788E-4</v>
      </c>
      <c r="FE436" s="223">
        <f t="shared" ca="1" si="1010"/>
        <v>-1.0917715528962324E-4</v>
      </c>
      <c r="FF436" s="223">
        <f t="shared" ca="1" si="1011"/>
        <v>7.6082943515825099E-4</v>
      </c>
      <c r="FG436" s="223">
        <f t="shared" ca="1" si="1012"/>
        <v>-2.9666867794860241E-4</v>
      </c>
      <c r="FH436" s="223">
        <f t="shared" ca="1" si="1013"/>
        <v>-6.0257879285404283E-4</v>
      </c>
      <c r="FI436" s="223">
        <f t="shared" ca="1" si="1014"/>
        <v>6.1809958082460737E-4</v>
      </c>
      <c r="FJ436" s="223">
        <f t="shared" ca="1" si="1015"/>
        <v>2.7286870566241262E-4</v>
      </c>
      <c r="FK436" s="223">
        <f t="shared" ca="1" si="1016"/>
        <v>-7.6365471065626897E-4</v>
      </c>
      <c r="FL436" s="223">
        <f t="shared" ca="1" si="1017"/>
        <v>1.3448420161325859E-4</v>
      </c>
      <c r="FM436" s="223">
        <f t="shared" ca="1" si="1018"/>
        <v>6.9191740615810184E-4</v>
      </c>
      <c r="FN436" s="223">
        <f t="shared" ca="1" si="1019"/>
        <v>-5.0357060029585063E-4</v>
      </c>
      <c r="FO436" s="223">
        <f t="shared" ca="1" si="1020"/>
        <v>-4.2329999938171988E-4</v>
      </c>
      <c r="FP436" s="223">
        <f t="shared" ca="1" si="1021"/>
        <v>7.2936962044430021E-4</v>
      </c>
      <c r="FQ436" s="223">
        <f t="shared" ca="1" si="1022"/>
        <v>3.4235634007468785E-5</v>
      </c>
      <c r="FR436" s="223">
        <f t="shared" ca="1" si="1023"/>
        <v>-7.4763178114436773E-4</v>
      </c>
      <c r="FS436" s="223">
        <f t="shared" ca="1" si="1024"/>
        <v>3.6457023384231204E-4</v>
      </c>
      <c r="FT436" s="223">
        <f t="shared" ca="1" si="1025"/>
        <v>5.5316071642168871E-4</v>
      </c>
      <c r="FU436" s="223">
        <f t="shared" ca="1" si="1026"/>
        <v>-6.5964027384952083E-4</v>
      </c>
      <c r="FV436" s="223">
        <f t="shared" ca="1" si="1027"/>
        <v>-2.0129176366187189E-4</v>
      </c>
      <c r="FW436" s="223">
        <f t="shared" ca="1" si="1028"/>
        <v>7.670144365360109E-4</v>
      </c>
      <c r="FX436" s="223">
        <f t="shared" ca="1" si="1029"/>
        <v>-2.0785330712129097E-4</v>
      </c>
      <c r="FY436" s="223">
        <f t="shared" ca="1" si="1030"/>
        <v>-6.5614017915081456E-4</v>
      </c>
      <c r="FZ436" s="223">
        <f t="shared" ca="1" si="1031"/>
        <v>5.5785522006404728E-4</v>
      </c>
      <c r="GA436" s="223">
        <f t="shared" ca="1" si="1032"/>
        <v>3.5856597112073106E-4</v>
      </c>
      <c r="GB436" s="223">
        <f t="shared" ca="1" si="1033"/>
        <v>-7.4912345785260325E-4</v>
      </c>
      <c r="GC436" s="223">
        <f t="shared" ca="1" si="1034"/>
        <v>4.10355951452789E-5</v>
      </c>
      <c r="GD436" s="223">
        <f t="shared" ca="1" si="1035"/>
        <v>7.2723402438096079E-4</v>
      </c>
      <c r="GE436" s="223">
        <f t="shared" ca="1" si="1036"/>
        <v>-4.2896077908971829E-4</v>
      </c>
      <c r="GF436" s="223">
        <f t="shared" ca="1" si="1037"/>
        <v>-4.9841539990175461E-4</v>
      </c>
      <c r="GG436" s="223">
        <f t="shared" ca="1" si="1038"/>
        <v>6.9482827044121064E-4</v>
      </c>
      <c r="GH436" s="223">
        <f t="shared" ca="1" si="1039"/>
        <v>1.2777627193999647E-4</v>
      </c>
      <c r="GI436" s="223">
        <f t="shared" ca="1" si="1040"/>
        <v>-7.6298739409917063E-4</v>
      </c>
      <c r="GJ436" s="223">
        <f t="shared" ca="1" si="1041"/>
        <v>2.7922067165757006E-4</v>
      </c>
      <c r="GK436" s="223">
        <f t="shared" ca="1" si="1042"/>
        <v>6.1404396353559852E-4</v>
      </c>
      <c r="GL436" s="223">
        <f t="shared" ca="1" si="1043"/>
        <v>-6.0676738910837131E-4</v>
      </c>
      <c r="GM436" s="223">
        <f t="shared" ca="1" si="1044"/>
        <v>-2.9037875654575193E-4</v>
      </c>
      <c r="GN436" s="223">
        <f t="shared" ca="1" si="1045"/>
        <v>7.6166282684924898E-4</v>
      </c>
      <c r="GO436" s="223">
        <f t="shared" ca="1" si="1046"/>
        <v>-1.1591162908443947E-4</v>
      </c>
      <c r="GP436" s="223">
        <f t="shared" ca="1" si="1047"/>
        <v>-6.9983260641620995E-4</v>
      </c>
      <c r="GQ436" s="223">
        <f t="shared" ca="1" si="1048"/>
        <v>4.8922019754067659E-4</v>
      </c>
      <c r="GR436" s="223">
        <f t="shared" ca="1" si="1049"/>
        <v>4.3887007061922494E-4</v>
      </c>
      <c r="GS436" s="223">
        <f t="shared" ca="1" si="1050"/>
        <v>-7.2332469095679787E-4</v>
      </c>
      <c r="GT436" s="223">
        <f t="shared" ca="1" si="1051"/>
        <v>-5.3030224869723779E-5</v>
      </c>
      <c r="GU436" s="223">
        <f t="shared" ca="1" si="1052"/>
        <v>7.5161236596582007E-4</v>
      </c>
      <c r="GV436" s="223">
        <f t="shared" ca="1" si="1053"/>
        <v>-3.4789898848824164E-4</v>
      </c>
      <c r="GW436" s="223">
        <f t="shared" ca="1" si="1054"/>
        <v>-5.6603416888096041E-4</v>
      </c>
      <c r="GX436" s="223">
        <f t="shared" ca="1" si="1055"/>
        <v>6.4983605650275787E-4</v>
      </c>
      <c r="GY436" s="223">
        <f t="shared" ca="1" si="1056"/>
        <v>2.1939503580802066E-4</v>
      </c>
      <c r="GZ436" s="223">
        <f t="shared" ca="1" si="1057"/>
        <v>-7.6686696645608329E-4</v>
      </c>
      <c r="HA436" s="223">
        <f t="shared" ca="1" si="1058"/>
        <v>1.8967137067177526E-4</v>
      </c>
      <c r="HB436" s="223">
        <f t="shared" ca="1" si="1059"/>
        <v>6.6569141788425448E-4</v>
      </c>
      <c r="HC436" s="223">
        <f t="shared" ca="1" si="1060"/>
        <v>-5.4476815805435536E-4</v>
      </c>
      <c r="HD436" s="223">
        <f t="shared" ca="1" si="1061"/>
        <v>-3.7509818264584857E-4</v>
      </c>
      <c r="HE436" s="223">
        <f t="shared" ca="1" si="1062"/>
        <v>7.4485509928895639E-4</v>
      </c>
      <c r="HF436" s="223">
        <f t="shared" ca="1" si="1063"/>
        <v>-2.2226532255357654E-5</v>
      </c>
      <c r="HG436" s="223">
        <f t="shared" ca="1" si="1064"/>
        <v>-7.329988998751064E-4</v>
      </c>
      <c r="HH436" s="223">
        <f t="shared" ca="1" si="1065"/>
        <v>4.1322684787883956E-4</v>
      </c>
      <c r="HI436" s="223">
        <f t="shared" ca="1" si="1066"/>
        <v>5.1257315575424804E-4</v>
      </c>
      <c r="HJ436" s="223">
        <f t="shared" ca="1" si="1067"/>
        <v>-6.8664644743650046E-4</v>
      </c>
      <c r="HK436" s="223">
        <f t="shared" ca="1" si="1068"/>
        <v>-1.4629842094197258E-4</v>
      </c>
      <c r="HL436" s="223">
        <f t="shared" ca="1" si="1069"/>
        <v>7.646857579638169E-4</v>
      </c>
      <c r="HM436" s="223">
        <f t="shared" ca="1" si="1070"/>
        <v>-2.61604473274624E-4</v>
      </c>
      <c r="HN436" s="223">
        <f t="shared" ca="1" si="1071"/>
        <v>-6.2513925709412911E-4</v>
      </c>
      <c r="HO436" s="223">
        <f t="shared" ca="1" si="1072"/>
        <v>5.9506970340540374E-4</v>
      </c>
      <c r="HP436" s="223">
        <f t="shared" ca="1" si="1073"/>
        <v>3.0771389412406877E-4</v>
      </c>
      <c r="HQ436" s="223">
        <f t="shared" ca="1" si="1074"/>
        <v>-7.5921214583574755E-4</v>
      </c>
      <c r="HR436" s="223">
        <f t="shared" ca="1" si="1075"/>
        <v>9.726923572451801E-5</v>
      </c>
      <c r="HS436" s="223">
        <f t="shared" ca="1" si="1076"/>
        <v>7.0732625368063854E-4</v>
      </c>
      <c r="HT436" s="223">
        <f t="shared" ca="1" si="1077"/>
        <v>-4.7457510683159194E-4</v>
      </c>
      <c r="HU436" s="223">
        <f t="shared" ca="1" si="1078"/>
        <v>-4.5417578293663384E-4</v>
      </c>
      <c r="HV436" s="223">
        <f t="shared" ca="1" si="1079"/>
        <v>7.1684405772230069E-4</v>
      </c>
      <c r="HW436" s="223">
        <f t="shared" ca="1" si="1080"/>
        <v>7.1792872307401597E-5</v>
      </c>
      <c r="HX436" s="223">
        <f t="shared" ca="1" si="1081"/>
        <v>-7.551402076026026E-4</v>
      </c>
      <c r="HY436" s="223">
        <f t="shared" ca="1" si="1082"/>
        <v>3.3101818179232597E-4</v>
      </c>
      <c r="HZ436" s="223">
        <f t="shared" ca="1" si="1083"/>
        <v>5.7856666352230858E-4</v>
      </c>
      <c r="IA436" s="223">
        <f t="shared" ca="1" si="1084"/>
        <v>-6.3964040221446965E-4</v>
      </c>
      <c r="IB436" s="223">
        <f t="shared" ca="1" si="1085"/>
        <v>-2.3736615258834927E-4</v>
      </c>
      <c r="IC436" s="223">
        <f t="shared" ca="1" si="1086"/>
        <v>7.6625756439056597E-4</v>
      </c>
      <c r="ID436" s="223">
        <f t="shared" ca="1" si="1087"/>
        <v>-1.7137518328087843E-4</v>
      </c>
      <c r="IE436" s="223">
        <f t="shared" ca="1" si="1088"/>
        <v>-5.8582053614434325E-4</v>
      </c>
      <c r="IF436" s="223">
        <f t="shared" ca="1" si="1089"/>
        <v>5.3135294807641416E-4</v>
      </c>
      <c r="IG436" s="223">
        <f t="shared" ca="1" si="1090"/>
        <v>3.9140444905160258E-4</v>
      </c>
      <c r="IH436" s="223">
        <f t="shared" ca="1" si="1091"/>
        <v>-7.4013806786541337E-4</v>
      </c>
      <c r="II436" s="223">
        <f t="shared" ca="1" si="1092"/>
        <v>3.4040809334657499E-6</v>
      </c>
      <c r="IJ436" s="223">
        <f t="shared" ca="1" si="1093"/>
        <v>7.3832224424054849E-4</v>
      </c>
      <c r="IK436" s="223">
        <f t="shared" ca="1" si="1094"/>
        <v>-3.9724400426638243E-4</v>
      </c>
      <c r="IL436" s="223">
        <f t="shared" ca="1" si="1095"/>
        <v>-5.2642215670405926E-4</v>
      </c>
      <c r="IM436" s="223">
        <f t="shared" ca="1" si="1096"/>
        <v>6.7805101428719951E-4</v>
      </c>
      <c r="IN436" s="223">
        <f t="shared" ca="1" si="1097"/>
        <v>1.6473244524566635E-4</v>
      </c>
      <c r="IO436" s="223">
        <f t="shared" ca="1" si="1098"/>
        <v>-7.6592350372131092E-4</v>
      </c>
      <c r="IP436" s="223">
        <f t="shared" ca="1" si="1099"/>
        <v>2.4383069413903954E-4</v>
      </c>
      <c r="IQ436" s="223">
        <f t="shared" ca="1" si="1100"/>
        <v>6.3585799013962338E-4</v>
      </c>
      <c r="IR436" s="223">
        <f t="shared" ca="1" si="1101"/>
        <v>-5.8301356996422172E-4</v>
      </c>
      <c r="IS436" s="223">
        <f t="shared" ca="1" si="1102"/>
        <v>-3.2486367635876858E-4</v>
      </c>
      <c r="IT436" s="223">
        <f t="shared" ca="1" si="1103"/>
        <v>7.5630414381435915E-4</v>
      </c>
      <c r="IU436" s="223">
        <f t="shared" ca="1" si="1104"/>
        <v>-7.856825101408381E-5</v>
      </c>
      <c r="IV436" s="223">
        <f t="shared" ca="1" si="1105"/>
        <v>-7.1439383405846521E-4</v>
      </c>
      <c r="IW436" s="223">
        <f t="shared" ca="1" si="1106"/>
        <v>4.596441498236924E-4</v>
      </c>
      <c r="IX436" s="223">
        <f t="shared" ca="1" si="1107"/>
        <v>4.6920791674509284E-4</v>
      </c>
      <c r="IY436" s="223">
        <f t="shared" ca="1" si="1108"/>
        <v>-7.0993162443195635E-4</v>
      </c>
      <c r="IZ436" s="223">
        <f t="shared" ca="1" si="1109"/>
        <v>-9.0512274403353233E-5</v>
      </c>
      <c r="JA436" s="223">
        <f t="shared" ca="1" si="1110"/>
        <v>7.5821318101484394E-4</v>
      </c>
      <c r="JB436" s="223">
        <f t="shared" ca="1" si="1111"/>
        <v>-3.1393798212122617E-4</v>
      </c>
    </row>
    <row r="437" spans="2:262">
      <c r="B437" s="230">
        <v>76</v>
      </c>
      <c r="C437" s="229">
        <f t="shared" si="1112"/>
        <v>1.4843750000000009E-3</v>
      </c>
      <c r="D437" s="226">
        <f t="shared" ca="1" si="855"/>
        <v>23.477660281344011</v>
      </c>
      <c r="E437" s="225">
        <f ca="1">CD361</f>
        <v>-0.52233971865598772</v>
      </c>
      <c r="F437" s="224">
        <v>76</v>
      </c>
      <c r="G437" s="223">
        <f t="shared" ca="1" si="856"/>
        <v>-3.4497047382385493E-4</v>
      </c>
      <c r="H437" s="223">
        <f t="shared" ca="1" si="857"/>
        <v>3.4994841403020887E-4</v>
      </c>
      <c r="I437" s="223">
        <f t="shared" ca="1" si="858"/>
        <v>1.418011489789147E-4</v>
      </c>
      <c r="J437" s="223">
        <f t="shared" ca="1" si="859"/>
        <v>-4.3227381556152115E-4</v>
      </c>
      <c r="K437" s="223">
        <f t="shared" ca="1" si="860"/>
        <v>1.0916378109274781E-4</v>
      </c>
      <c r="L437" s="223">
        <f t="shared" ca="1" si="861"/>
        <v>3.6889666963675128E-4</v>
      </c>
      <c r="M437" s="223">
        <f t="shared" ca="1" si="862"/>
        <v>-3.2333388246424781E-4</v>
      </c>
      <c r="N437" s="223">
        <f t="shared" ca="1" si="863"/>
        <v>-1.8117892620361835E-4</v>
      </c>
      <c r="O437" s="223">
        <f t="shared" ca="1" si="864"/>
        <v>4.2852081470090287E-4</v>
      </c>
      <c r="P437" s="223">
        <f t="shared" ca="1" si="865"/>
        <v>-6.7607126580923943E-5</v>
      </c>
      <c r="Q437" s="223">
        <f t="shared" ca="1" si="866"/>
        <v>-3.8927018886161324E-4</v>
      </c>
      <c r="R437" s="223">
        <f t="shared" ca="1" si="867"/>
        <v>2.9360546885787701E-4</v>
      </c>
      <c r="S437" s="223">
        <f t="shared" ca="1" si="868"/>
        <v>2.1881185132650499E-4</v>
      </c>
      <c r="T437" s="223">
        <f t="shared" ca="1" si="869"/>
        <v>-4.2064092414140875E-4</v>
      </c>
      <c r="U437" s="223">
        <f t="shared" ca="1" si="870"/>
        <v>2.5399378482309491E-5</v>
      </c>
      <c r="V437" s="223">
        <f t="shared" ca="1" si="871"/>
        <v>4.0589482337100643E-4</v>
      </c>
      <c r="W437" s="223">
        <f t="shared" ca="1" si="872"/>
        <v>-2.6104947408532922E-4</v>
      </c>
      <c r="X437" s="223">
        <f t="shared" ca="1" si="873"/>
        <v>-2.5433749870639225E-4</v>
      </c>
      <c r="Y437" s="223">
        <f t="shared" ca="1" si="874"/>
        <v>4.0871003153671373E-4</v>
      </c>
      <c r="Z437" s="223">
        <f t="shared" ca="1" si="875"/>
        <v>1.7052979515799212E-5</v>
      </c>
      <c r="AA437" s="223">
        <f t="shared" ca="1" si="876"/>
        <v>-4.1861046884665608E-4</v>
      </c>
      <c r="AB437" s="223">
        <f t="shared" ca="1" si="877"/>
        <v>2.2597943017317994E-4</v>
      </c>
      <c r="AC437" s="223">
        <f t="shared" ca="1" si="878"/>
        <v>2.8741373693871728E-4</v>
      </c>
      <c r="AD437" s="223">
        <f t="shared" ca="1" si="879"/>
        <v>-3.9284303790468995E-4</v>
      </c>
      <c r="AE437" s="223">
        <f t="shared" ca="1" si="880"/>
        <v>-5.9341107999068483E-5</v>
      </c>
      <c r="AF437" s="223">
        <f t="shared" ca="1" si="881"/>
        <v>4.2729466667155281E-4</v>
      </c>
      <c r="AG437" s="223">
        <f t="shared" ca="1" si="882"/>
        <v>-1.8873308081554177E-4</v>
      </c>
      <c r="AH437" s="223">
        <f t="shared" ca="1" si="883"/>
        <v>-3.1772202376799402E-4</v>
      </c>
      <c r="AI437" s="223">
        <f t="shared" ca="1" si="884"/>
        <v>3.7319275106779509E-4</v>
      </c>
      <c r="AJ437" s="223">
        <f t="shared" ca="1" si="885"/>
        <v>1.010577491731543E-4</v>
      </c>
      <c r="AK437" s="223">
        <f t="shared" ca="1" si="886"/>
        <v>-4.3186378327337736E-4</v>
      </c>
      <c r="AL437" s="223">
        <f t="shared" ca="1" si="887"/>
        <v>1.4966912871765321E-4</v>
      </c>
      <c r="AM437" s="223">
        <f t="shared" ca="1" si="888"/>
        <v>3.4497047382385716E-4</v>
      </c>
      <c r="AN437" s="223">
        <f t="shared" ca="1" si="889"/>
        <v>-3.4994841403020779E-4</v>
      </c>
      <c r="AO437" s="223">
        <f t="shared" ca="1" si="890"/>
        <v>-1.4180114897891465E-4</v>
      </c>
      <c r="AP437" s="223">
        <f t="shared" ca="1" si="891"/>
        <v>4.3227381556152115E-4</v>
      </c>
      <c r="AQ437" s="223">
        <f t="shared" ca="1" si="892"/>
        <v>-1.0916378109274537E-4</v>
      </c>
      <c r="AR437" s="223">
        <f t="shared" ca="1" si="893"/>
        <v>-3.6889666963675302E-4</v>
      </c>
      <c r="AS437" s="223">
        <f t="shared" ca="1" si="894"/>
        <v>3.233338824642451E-4</v>
      </c>
      <c r="AT437" s="223">
        <f t="shared" ca="1" si="895"/>
        <v>1.8117892620361786E-4</v>
      </c>
      <c r="AU437" s="223">
        <f t="shared" ca="1" si="896"/>
        <v>-4.2852081470090271E-4</v>
      </c>
      <c r="AV437" s="223">
        <f t="shared" ca="1" si="897"/>
        <v>6.7607126580921436E-5</v>
      </c>
      <c r="AW437" s="223">
        <f t="shared" ca="1" si="898"/>
        <v>3.8927018886161433E-4</v>
      </c>
      <c r="AX437" s="223">
        <f t="shared" ca="1" si="899"/>
        <v>-2.9360546885787397E-4</v>
      </c>
      <c r="AY437" s="223">
        <f t="shared" ca="1" si="900"/>
        <v>-2.1881185132650987E-4</v>
      </c>
      <c r="AZ437" s="223">
        <f t="shared" ca="1" si="901"/>
        <v>4.2064092414140886E-4</v>
      </c>
      <c r="BA437" s="223">
        <f t="shared" ca="1" si="902"/>
        <v>-2.5399378482308447E-5</v>
      </c>
      <c r="BB437" s="223">
        <f t="shared" ca="1" si="903"/>
        <v>-4.0589482337100729E-4</v>
      </c>
      <c r="BC437" s="223">
        <f t="shared" ca="1" si="904"/>
        <v>2.6104947408532597E-4</v>
      </c>
      <c r="BD437" s="223">
        <f t="shared" ca="1" si="905"/>
        <v>2.5433749870639675E-4</v>
      </c>
      <c r="BE437" s="223">
        <f t="shared" ca="1" si="906"/>
        <v>-4.0871003153671384E-4</v>
      </c>
      <c r="BF437" s="223">
        <f t="shared" ca="1" si="907"/>
        <v>-1.7052979515801787E-5</v>
      </c>
      <c r="BG437" s="223">
        <f t="shared" ca="1" si="908"/>
        <v>4.1861046884665673E-4</v>
      </c>
      <c r="BH437" s="223">
        <f t="shared" ca="1" si="909"/>
        <v>-2.259794301731778E-4</v>
      </c>
      <c r="BI437" s="223">
        <f t="shared" ca="1" si="910"/>
        <v>-2.8741373693872145E-4</v>
      </c>
      <c r="BJ437" s="223">
        <f t="shared" ca="1" si="911"/>
        <v>3.9284303790468767E-4</v>
      </c>
      <c r="BK437" s="223">
        <f t="shared" ca="1" si="912"/>
        <v>5.9341107999067968E-5</v>
      </c>
      <c r="BL437" s="223">
        <f t="shared" ca="1" si="913"/>
        <v>-4.2729466667155324E-4</v>
      </c>
      <c r="BM437" s="223">
        <f t="shared" ca="1" si="914"/>
        <v>1.8873308081553949E-4</v>
      </c>
      <c r="BN437" s="223">
        <f t="shared" ca="1" si="915"/>
        <v>3.1772202376799576E-4</v>
      </c>
      <c r="BO437" s="223">
        <f t="shared" ca="1" si="916"/>
        <v>-3.7319275106779227E-4</v>
      </c>
      <c r="BP437" s="223">
        <f t="shared" ca="1" si="917"/>
        <v>-1.0105774917315379E-4</v>
      </c>
      <c r="BQ437" s="223">
        <f t="shared" ca="1" si="918"/>
        <v>4.3186378327337758E-4</v>
      </c>
      <c r="BR437" s="223">
        <f t="shared" ca="1" si="919"/>
        <v>-1.4966912871765083E-4</v>
      </c>
      <c r="BS437" s="223">
        <f t="shared" ca="1" si="920"/>
        <v>-3.4497047382385867E-4</v>
      </c>
      <c r="BT437" s="223">
        <f t="shared" ca="1" si="921"/>
        <v>3.4994841403020448E-4</v>
      </c>
      <c r="BU437" s="223">
        <f t="shared" ca="1" si="922"/>
        <v>1.4180114897891703E-4</v>
      </c>
      <c r="BV437" s="223">
        <f t="shared" ca="1" si="923"/>
        <v>-4.3227381556152104E-4</v>
      </c>
      <c r="BW437" s="223">
        <f t="shared" ca="1" si="924"/>
        <v>1.0916378109273694E-4</v>
      </c>
      <c r="BX437" s="223">
        <f t="shared" ca="1" si="925"/>
        <v>3.6889666963675112E-4</v>
      </c>
      <c r="BY437" s="223">
        <f t="shared" ca="1" si="926"/>
        <v>-3.2333388246424748E-4</v>
      </c>
      <c r="BZ437" s="223">
        <f t="shared" ca="1" si="927"/>
        <v>-1.8117892620362019E-4</v>
      </c>
      <c r="CA437" s="223">
        <f t="shared" ca="1" si="928"/>
        <v>4.2852081470090239E-4</v>
      </c>
      <c r="CB437" s="223">
        <f t="shared" ca="1" si="929"/>
        <v>-6.7607126580918915E-5</v>
      </c>
      <c r="CC437" s="223">
        <f t="shared" ca="1" si="930"/>
        <v>-3.8927018886161552E-4</v>
      </c>
      <c r="CD437" s="223">
        <f t="shared" ca="1" si="931"/>
        <v>2.9360546885787213E-4</v>
      </c>
      <c r="CE437" s="223">
        <f t="shared" ca="1" si="932"/>
        <v>2.1881185132651207E-4</v>
      </c>
      <c r="CF437" s="223">
        <f t="shared" ca="1" si="933"/>
        <v>-4.2064092414140686E-4</v>
      </c>
      <c r="CG437" s="223">
        <f t="shared" ca="1" si="934"/>
        <v>2.5399378482299787E-5</v>
      </c>
      <c r="CH437" s="223">
        <f t="shared" ca="1" si="935"/>
        <v>4.0589482337100605E-4</v>
      </c>
      <c r="CI437" s="223">
        <f t="shared" ca="1" si="936"/>
        <v>-2.6104947408532884E-4</v>
      </c>
      <c r="CJ437" s="223">
        <f t="shared" ca="1" si="937"/>
        <v>-2.5433749870639382E-4</v>
      </c>
      <c r="CK437" s="223">
        <f t="shared" ca="1" si="938"/>
        <v>4.0871003153671303E-4</v>
      </c>
      <c r="CL437" s="223">
        <f t="shared" ca="1" si="939"/>
        <v>1.7052979515804308E-5</v>
      </c>
      <c r="CM437" s="223">
        <f t="shared" ca="1" si="940"/>
        <v>-4.1861046884665739E-4</v>
      </c>
      <c r="CN437" s="223">
        <f t="shared" ca="1" si="941"/>
        <v>2.259794301731756E-4</v>
      </c>
      <c r="CO437" s="223">
        <f t="shared" ca="1" si="942"/>
        <v>2.874137369387234E-4</v>
      </c>
      <c r="CP437" s="223">
        <f t="shared" ca="1" si="943"/>
        <v>-3.9284303790468658E-4</v>
      </c>
      <c r="CQ437" s="223">
        <f t="shared" ca="1" si="944"/>
        <v>-5.934110799907656E-5</v>
      </c>
      <c r="CR437" s="223">
        <f t="shared" ca="1" si="945"/>
        <v>4.2729466667155454E-4</v>
      </c>
      <c r="CS437" s="223">
        <f t="shared" ca="1" si="946"/>
        <v>-1.8873308081554274E-4</v>
      </c>
      <c r="CT437" s="223">
        <f t="shared" ca="1" si="947"/>
        <v>-3.1772202376799326E-4</v>
      </c>
      <c r="CU437" s="223">
        <f t="shared" ca="1" si="948"/>
        <v>3.7319275106779417E-4</v>
      </c>
      <c r="CV437" s="223">
        <f t="shared" ca="1" si="949"/>
        <v>1.0105774917315628E-4</v>
      </c>
      <c r="CW437" s="223">
        <f t="shared" ca="1" si="950"/>
        <v>-4.3186378327337774E-4</v>
      </c>
      <c r="CX437" s="223">
        <f t="shared" ca="1" si="951"/>
        <v>1.4966912871764844E-4</v>
      </c>
      <c r="CY437" s="223">
        <f t="shared" ca="1" si="952"/>
        <v>3.4497047382386025E-4</v>
      </c>
      <c r="CZ437" s="223">
        <f t="shared" ca="1" si="953"/>
        <v>-3.4994841403020302E-4</v>
      </c>
      <c r="DA437" s="223">
        <f t="shared" ca="1" si="954"/>
        <v>-1.4180114897892519E-4</v>
      </c>
      <c r="DB437" s="223">
        <f t="shared" ca="1" si="955"/>
        <v>4.3227381556152071E-4</v>
      </c>
      <c r="DC437" s="223">
        <f t="shared" ca="1" si="956"/>
        <v>-1.0916378109273448E-4</v>
      </c>
      <c r="DD437" s="223">
        <f t="shared" ca="1" si="957"/>
        <v>-3.6889666963675242E-4</v>
      </c>
      <c r="DE437" s="223">
        <f t="shared" ca="1" si="958"/>
        <v>3.233338824642458E-4</v>
      </c>
      <c r="DF437" s="223">
        <f t="shared" ca="1" si="959"/>
        <v>1.8117892620362252E-4</v>
      </c>
      <c r="DG437" s="223">
        <f t="shared" ca="1" si="960"/>
        <v>-4.2852081470090206E-4</v>
      </c>
      <c r="DH437" s="223">
        <f t="shared" ca="1" si="961"/>
        <v>6.7607126580916408E-5</v>
      </c>
      <c r="DI437" s="223">
        <f t="shared" ca="1" si="962"/>
        <v>3.892701888616166E-4</v>
      </c>
      <c r="DJ437" s="223">
        <f t="shared" ca="1" si="963"/>
        <v>-2.9360546885787023E-4</v>
      </c>
      <c r="DK437" s="223">
        <f t="shared" ca="1" si="964"/>
        <v>-2.1881185132651429E-4</v>
      </c>
      <c r="DL437" s="223">
        <f t="shared" ca="1" si="965"/>
        <v>4.2064092414140621E-4</v>
      </c>
      <c r="DM437" s="223">
        <f t="shared" ca="1" si="966"/>
        <v>-2.5399378482297266E-5</v>
      </c>
      <c r="DN437" s="223">
        <f t="shared" ca="1" si="967"/>
        <v>-4.058948233710112E-4</v>
      </c>
      <c r="DO437" s="223">
        <f t="shared" ca="1" si="968"/>
        <v>2.6104947408532684E-4</v>
      </c>
      <c r="DP437" s="223">
        <f t="shared" ca="1" si="969"/>
        <v>2.5433749870639588E-4</v>
      </c>
      <c r="DQ437" s="223">
        <f t="shared" ca="1" si="970"/>
        <v>-4.0871003153671216E-4</v>
      </c>
      <c r="DR437" s="223">
        <f t="shared" ca="1" si="971"/>
        <v>-1.7052979515806856E-5</v>
      </c>
      <c r="DS437" s="223">
        <f t="shared" ca="1" si="972"/>
        <v>4.1861046884665798E-4</v>
      </c>
      <c r="DT437" s="223">
        <f t="shared" ca="1" si="973"/>
        <v>-2.2597943017317344E-4</v>
      </c>
      <c r="DU437" s="223">
        <f t="shared" ca="1" si="974"/>
        <v>-2.874137369387253E-4</v>
      </c>
      <c r="DV437" s="223">
        <f t="shared" ca="1" si="975"/>
        <v>3.928430379046855E-4</v>
      </c>
      <c r="DW437" s="223">
        <f t="shared" ca="1" si="976"/>
        <v>5.9341107999079108E-5</v>
      </c>
      <c r="DX437" s="223">
        <f t="shared" ca="1" si="977"/>
        <v>-4.2729466667155492E-4</v>
      </c>
      <c r="DY437" s="223">
        <f t="shared" ca="1" si="978"/>
        <v>1.8873308081554044E-4</v>
      </c>
      <c r="DZ437" s="223">
        <f t="shared" ca="1" si="979"/>
        <v>3.17722023767995E-4</v>
      </c>
      <c r="EA437" s="223">
        <f t="shared" ca="1" si="980"/>
        <v>-3.7319275106779281E-4</v>
      </c>
      <c r="EB437" s="223">
        <f t="shared" ca="1" si="981"/>
        <v>-1.0105774917315875E-4</v>
      </c>
      <c r="EC437" s="223">
        <f t="shared" ca="1" si="982"/>
        <v>4.3186378327337785E-4</v>
      </c>
      <c r="ED437" s="223">
        <f t="shared" ca="1" si="983"/>
        <v>-1.4966912871764606E-4</v>
      </c>
      <c r="EE437" s="223">
        <f t="shared" ca="1" si="984"/>
        <v>-3.4497047382386171E-4</v>
      </c>
      <c r="EF437" s="223">
        <f t="shared" ca="1" si="985"/>
        <v>3.499484140302015E-4</v>
      </c>
      <c r="EG437" s="223">
        <f t="shared" ca="1" si="986"/>
        <v>1.418011489789276E-4</v>
      </c>
      <c r="EH437" s="223">
        <f t="shared" ca="1" si="987"/>
        <v>-4.3227381556152061E-4</v>
      </c>
      <c r="EI437" s="223">
        <f t="shared" ca="1" si="988"/>
        <v>1.0916378109273201E-4</v>
      </c>
      <c r="EJ437" s="223">
        <f t="shared" ca="1" si="989"/>
        <v>3.6889666963675378E-4</v>
      </c>
      <c r="EK437" s="223">
        <f t="shared" ca="1" si="990"/>
        <v>-3.2333388246424412E-4</v>
      </c>
      <c r="EL437" s="223">
        <f t="shared" ca="1" si="991"/>
        <v>-1.8117892620362475E-4</v>
      </c>
      <c r="EM437" s="223">
        <f t="shared" ca="1" si="992"/>
        <v>4.2852081470090174E-4</v>
      </c>
      <c r="EN437" s="223">
        <f t="shared" ca="1" si="993"/>
        <v>-6.7607126580901758E-5</v>
      </c>
      <c r="EO437" s="223">
        <f t="shared" ca="1" si="994"/>
        <v>-3.8927018886161769E-4</v>
      </c>
      <c r="EP437" s="223">
        <f t="shared" ca="1" si="995"/>
        <v>2.9360546885787744E-4</v>
      </c>
      <c r="EQ437" s="223">
        <f t="shared" ca="1" si="996"/>
        <v>2.1881185132651641E-4</v>
      </c>
      <c r="ER437" s="223">
        <f t="shared" ca="1" si="997"/>
        <v>-4.2064092414140854E-4</v>
      </c>
      <c r="ES437" s="223">
        <f t="shared" ca="1" si="998"/>
        <v>2.5399378482294705E-5</v>
      </c>
      <c r="ET437" s="223">
        <f t="shared" ca="1" si="999"/>
        <v>4.0589482337100784E-4</v>
      </c>
      <c r="EU437" s="223">
        <f t="shared" ca="1" si="1000"/>
        <v>-2.6104947408531502E-4</v>
      </c>
      <c r="EV437" s="223">
        <f t="shared" ca="1" si="1001"/>
        <v>-2.5433749870639794E-4</v>
      </c>
      <c r="EW437" s="223">
        <f t="shared" ca="1" si="1002"/>
        <v>4.0871003153670734E-4</v>
      </c>
      <c r="EX437" s="223">
        <f t="shared" ca="1" si="1003"/>
        <v>1.7052979515809377E-5</v>
      </c>
      <c r="EY437" s="223">
        <f t="shared" ca="1" si="1004"/>
        <v>-4.1861046884666178E-4</v>
      </c>
      <c r="EZ437" s="223">
        <f t="shared" ca="1" si="1005"/>
        <v>2.2597943017317129E-4</v>
      </c>
      <c r="FA437" s="223">
        <f t="shared" ca="1" si="1006"/>
        <v>2.8741373693871798E-4</v>
      </c>
      <c r="FB437" s="223">
        <f t="shared" ca="1" si="1007"/>
        <v>-3.9284303790468442E-4</v>
      </c>
      <c r="FC437" s="223">
        <f t="shared" ca="1" si="1008"/>
        <v>-5.9341107999069431E-5</v>
      </c>
      <c r="FD437" s="223">
        <f t="shared" ca="1" si="1009"/>
        <v>4.2729466667155535E-4</v>
      </c>
      <c r="FE437" s="223">
        <f t="shared" ca="1" si="1010"/>
        <v>-1.8873308081553814E-4</v>
      </c>
      <c r="FF437" s="223">
        <f t="shared" ca="1" si="1011"/>
        <v>-3.1772202376800508E-4</v>
      </c>
      <c r="FG437" s="223">
        <f t="shared" ca="1" si="1012"/>
        <v>3.7319275106779151E-4</v>
      </c>
      <c r="FH437" s="223">
        <f t="shared" ca="1" si="1013"/>
        <v>1.0105774917317317E-4</v>
      </c>
      <c r="FI437" s="223">
        <f t="shared" ca="1" si="1014"/>
        <v>-4.3186378327337801E-4</v>
      </c>
      <c r="FJ437" s="223">
        <f t="shared" ca="1" si="1015"/>
        <v>1.4966912871765519E-4</v>
      </c>
      <c r="FK437" s="223">
        <f t="shared" ca="1" si="1016"/>
        <v>3.4497047382386328E-4</v>
      </c>
      <c r="FL437" s="223">
        <f t="shared" ca="1" si="1017"/>
        <v>-3.4994841403020719E-4</v>
      </c>
      <c r="FM437" s="223">
        <f t="shared" ca="1" si="1018"/>
        <v>-1.4180114897892999E-4</v>
      </c>
      <c r="FN437" s="223">
        <f t="shared" ca="1" si="1019"/>
        <v>4.3227381556152099E-4</v>
      </c>
      <c r="FO437" s="223">
        <f t="shared" ca="1" si="1020"/>
        <v>-1.0916378109272954E-4</v>
      </c>
      <c r="FP437" s="223">
        <f t="shared" ca="1" si="1021"/>
        <v>-3.6889666963675513E-4</v>
      </c>
      <c r="FQ437" s="223">
        <f t="shared" ca="1" si="1022"/>
        <v>3.2333388246423426E-4</v>
      </c>
      <c r="FR437" s="223">
        <f t="shared" ca="1" si="1023"/>
        <v>1.8117892620362713E-4</v>
      </c>
      <c r="FS437" s="223">
        <f t="shared" ca="1" si="1024"/>
        <v>-4.2852081470089962E-4</v>
      </c>
      <c r="FT437" s="223">
        <f t="shared" ca="1" si="1025"/>
        <v>6.7607126580911366E-5</v>
      </c>
      <c r="FU437" s="223">
        <f t="shared" ca="1" si="1026"/>
        <v>3.8927018886161346E-4</v>
      </c>
      <c r="FV437" s="223">
        <f t="shared" ca="1" si="1027"/>
        <v>-2.9360546885786654E-4</v>
      </c>
      <c r="FW437" s="223">
        <f t="shared" ca="1" si="1028"/>
        <v>-2.18811851326508E-4</v>
      </c>
      <c r="FX437" s="223">
        <f t="shared" ca="1" si="1029"/>
        <v>4.2064092414140512E-4</v>
      </c>
      <c r="FY437" s="223">
        <f t="shared" ca="1" si="1030"/>
        <v>-2.5399378482304435E-5</v>
      </c>
      <c r="FZ437" s="223">
        <f t="shared" ca="1" si="1031"/>
        <v>-4.0589482337101299E-4</v>
      </c>
      <c r="GA437" s="223">
        <f t="shared" ca="1" si="1032"/>
        <v>2.6104947408532277E-4</v>
      </c>
      <c r="GB437" s="223">
        <f t="shared" ca="1" si="1033"/>
        <v>2.5433749870640992E-4</v>
      </c>
      <c r="GC437" s="223">
        <f t="shared" ca="1" si="1034"/>
        <v>-4.0871003153671048E-4</v>
      </c>
      <c r="GD437" s="223">
        <f t="shared" ca="1" si="1035"/>
        <v>-1.705297951582423E-5</v>
      </c>
      <c r="GE437" s="223">
        <f t="shared" ca="1" si="1036"/>
        <v>4.1861046884665928E-4</v>
      </c>
      <c r="GF437" s="223">
        <f t="shared" ca="1" si="1037"/>
        <v>-2.2597943017317959E-4</v>
      </c>
      <c r="GG437" s="223">
        <f t="shared" ca="1" si="1038"/>
        <v>-2.874137369387291E-4</v>
      </c>
      <c r="GH437" s="223">
        <f t="shared" ca="1" si="1039"/>
        <v>3.9284303790468854E-4</v>
      </c>
      <c r="GI437" s="223">
        <f t="shared" ca="1" si="1040"/>
        <v>5.9341107999084122E-5</v>
      </c>
      <c r="GJ437" s="223">
        <f t="shared" ca="1" si="1041"/>
        <v>-4.2729466667155378E-4</v>
      </c>
      <c r="GK437" s="223">
        <f t="shared" ca="1" si="1042"/>
        <v>1.887330808155248E-4</v>
      </c>
      <c r="GL437" s="223">
        <f t="shared" ca="1" si="1043"/>
        <v>3.1772202376799847E-4</v>
      </c>
      <c r="GM437" s="223">
        <f t="shared" ca="1" si="1044"/>
        <v>-3.7319275106778403E-4</v>
      </c>
      <c r="GN437" s="223">
        <f t="shared" ca="1" si="1045"/>
        <v>-1.0105774917316368E-4</v>
      </c>
      <c r="GO437" s="223">
        <f t="shared" ca="1" si="1046"/>
        <v>4.3186378327337888E-4</v>
      </c>
      <c r="GP437" s="223">
        <f t="shared" ca="1" si="1047"/>
        <v>-1.4966912871764129E-4</v>
      </c>
      <c r="GQ437" s="223">
        <f t="shared" ca="1" si="1048"/>
        <v>-3.4497047382385737E-4</v>
      </c>
      <c r="GR437" s="223">
        <f t="shared" ca="1" si="1049"/>
        <v>3.4994841403019857E-4</v>
      </c>
      <c r="GS437" s="223">
        <f t="shared" ca="1" si="1050"/>
        <v>1.418011489789208E-4</v>
      </c>
      <c r="GT437" s="223">
        <f t="shared" ca="1" si="1051"/>
        <v>-4.3227381556152039E-4</v>
      </c>
      <c r="GU437" s="223">
        <f t="shared" ca="1" si="1052"/>
        <v>1.09163781092739E-4</v>
      </c>
      <c r="GV437" s="223">
        <f t="shared" ca="1" si="1053"/>
        <v>3.6889666963676283E-4</v>
      </c>
      <c r="GW437" s="223">
        <f t="shared" ca="1" si="1054"/>
        <v>-3.2333388246424071E-4</v>
      </c>
      <c r="GX437" s="223">
        <f t="shared" ca="1" si="1055"/>
        <v>-1.8117892620364055E-4</v>
      </c>
      <c r="GY437" s="223">
        <f t="shared" ca="1" si="1056"/>
        <v>4.2852081470090098E-4</v>
      </c>
      <c r="GZ437" s="223">
        <f t="shared" ca="1" si="1057"/>
        <v>-6.7607126580896716E-5</v>
      </c>
      <c r="HA437" s="223">
        <f t="shared" ca="1" si="1058"/>
        <v>-3.8927018886161991E-4</v>
      </c>
      <c r="HB437" s="223">
        <f t="shared" ca="1" si="1059"/>
        <v>2.936054688578737E-4</v>
      </c>
      <c r="HC437" s="223">
        <f t="shared" ca="1" si="1060"/>
        <v>2.188118513265208E-4</v>
      </c>
      <c r="HD437" s="223">
        <f t="shared" ca="1" si="1061"/>
        <v>-4.2064092414140734E-4</v>
      </c>
      <c r="HE437" s="223">
        <f t="shared" ca="1" si="1062"/>
        <v>2.5399378482289663E-5</v>
      </c>
      <c r="HF437" s="223">
        <f t="shared" ca="1" si="1063"/>
        <v>4.0589482337100957E-4</v>
      </c>
      <c r="HG437" s="223">
        <f t="shared" ca="1" si="1064"/>
        <v>-2.6104947408531095E-4</v>
      </c>
      <c r="HH437" s="223">
        <f t="shared" ca="1" si="1065"/>
        <v>-2.5433749870640206E-4</v>
      </c>
      <c r="HI437" s="223">
        <f t="shared" ca="1" si="1066"/>
        <v>4.0871003153670566E-4</v>
      </c>
      <c r="HJ437" s="223">
        <f t="shared" ca="1" si="1067"/>
        <v>1.7052979515814473E-5</v>
      </c>
      <c r="HK437" s="223">
        <f t="shared" ca="1" si="1068"/>
        <v>-4.1861046884666302E-4</v>
      </c>
      <c r="HL437" s="223">
        <f t="shared" ca="1" si="1069"/>
        <v>2.2597943017316693E-4</v>
      </c>
      <c r="HM437" s="223">
        <f t="shared" ca="1" si="1070"/>
        <v>2.8741373693872183E-4</v>
      </c>
      <c r="HN437" s="223">
        <f t="shared" ca="1" si="1071"/>
        <v>-3.9284303790468236E-4</v>
      </c>
      <c r="HO437" s="223">
        <f t="shared" ca="1" si="1072"/>
        <v>-5.9341107999074473E-5</v>
      </c>
      <c r="HP437" s="223">
        <f t="shared" ca="1" si="1073"/>
        <v>4.2729466667155617E-4</v>
      </c>
      <c r="HQ437" s="223">
        <f t="shared" ca="1" si="1074"/>
        <v>-1.8873308081553356E-4</v>
      </c>
      <c r="HR437" s="223">
        <f t="shared" ca="1" si="1075"/>
        <v>-3.1772202376800855E-4</v>
      </c>
      <c r="HS437" s="223">
        <f t="shared" ca="1" si="1076"/>
        <v>3.7319275106778896E-4</v>
      </c>
      <c r="HT437" s="223">
        <f t="shared" ca="1" si="1077"/>
        <v>1.0105774917317813E-4</v>
      </c>
      <c r="HU437" s="223">
        <f t="shared" ca="1" si="1078"/>
        <v>-4.3186378327337834E-4</v>
      </c>
      <c r="HV437" s="223">
        <f t="shared" ca="1" si="1079"/>
        <v>1.4966912871762736E-4</v>
      </c>
      <c r="HW437" s="223">
        <f t="shared" ca="1" si="1080"/>
        <v>3.4497047382386632E-4</v>
      </c>
      <c r="HX437" s="223">
        <f t="shared" ca="1" si="1081"/>
        <v>-3.4994841403020421E-4</v>
      </c>
      <c r="HY437" s="223">
        <f t="shared" ca="1" si="1082"/>
        <v>-1.4180114897893484E-4</v>
      </c>
      <c r="HZ437" s="223">
        <f t="shared" ca="1" si="1083"/>
        <v>4.3227381556152077E-4</v>
      </c>
      <c r="IA437" s="223">
        <f t="shared" ca="1" si="1084"/>
        <v>-1.0916378109272464E-4</v>
      </c>
      <c r="IB437" s="223">
        <f t="shared" ca="1" si="1085"/>
        <v>-3.6889666963675779E-4</v>
      </c>
      <c r="IC437" s="223">
        <f t="shared" ca="1" si="1086"/>
        <v>3.2333388246423084E-4</v>
      </c>
      <c r="ID437" s="223">
        <f t="shared" ca="1" si="1087"/>
        <v>1.8117892620363174E-4</v>
      </c>
      <c r="IE437" s="223">
        <f t="shared" ca="1" si="1088"/>
        <v>-4.5897066742971344E-4</v>
      </c>
      <c r="IF437" s="223">
        <f t="shared" ca="1" si="1089"/>
        <v>6.7607126580906366E-5</v>
      </c>
      <c r="IG437" s="223">
        <f t="shared" ca="1" si="1090"/>
        <v>3.8927018886161563E-4</v>
      </c>
      <c r="IH437" s="223">
        <f t="shared" ca="1" si="1091"/>
        <v>-2.9360546885786275E-4</v>
      </c>
      <c r="II437" s="223">
        <f t="shared" ca="1" si="1092"/>
        <v>-2.1881185132651245E-4</v>
      </c>
      <c r="IJ437" s="223">
        <f t="shared" ca="1" si="1093"/>
        <v>4.2064092414140393E-4</v>
      </c>
      <c r="IK437" s="223">
        <f t="shared" ca="1" si="1094"/>
        <v>-2.539937848229938E-5</v>
      </c>
      <c r="IL437" s="223">
        <f t="shared" ca="1" si="1095"/>
        <v>-4.0589482337101472E-4</v>
      </c>
      <c r="IM437" s="223">
        <f t="shared" ca="1" si="1096"/>
        <v>2.6104947408531871E-4</v>
      </c>
      <c r="IN437" s="223">
        <f t="shared" ca="1" si="1097"/>
        <v>2.5433749870641404E-4</v>
      </c>
      <c r="IO437" s="223">
        <f t="shared" ca="1" si="1098"/>
        <v>-4.0871003153670885E-4</v>
      </c>
      <c r="IP437" s="223">
        <f t="shared" ca="1" si="1099"/>
        <v>-1.7052979515829299E-5</v>
      </c>
      <c r="IQ437" s="223">
        <f t="shared" ca="1" si="1100"/>
        <v>4.1861046884666058E-4</v>
      </c>
      <c r="IR437" s="223">
        <f t="shared" ca="1" si="1101"/>
        <v>-2.2597943017317525E-4</v>
      </c>
      <c r="IS437" s="223">
        <f t="shared" ca="1" si="1102"/>
        <v>-2.8741373693873284E-4</v>
      </c>
      <c r="IT437" s="223">
        <f t="shared" ca="1" si="1103"/>
        <v>3.9284303790468642E-4</v>
      </c>
      <c r="IU437" s="223">
        <f t="shared" ca="1" si="1104"/>
        <v>5.9341107999089191E-5</v>
      </c>
      <c r="IV437" s="223">
        <f t="shared" ca="1" si="1105"/>
        <v>-4.2729466667155465E-4</v>
      </c>
      <c r="IW437" s="223">
        <f t="shared" ca="1" si="1106"/>
        <v>1.8873308081552022E-4</v>
      </c>
      <c r="IX437" s="223">
        <f t="shared" ca="1" si="1107"/>
        <v>3.1772202376800188E-4</v>
      </c>
      <c r="IY437" s="223">
        <f t="shared" ca="1" si="1108"/>
        <v>-3.7319275106778148E-4</v>
      </c>
      <c r="IZ437" s="223">
        <f t="shared" ca="1" si="1109"/>
        <v>-1.0105774917316864E-4</v>
      </c>
      <c r="JA437" s="223">
        <f t="shared" ca="1" si="1110"/>
        <v>4.3186378327337915E-4</v>
      </c>
      <c r="JB437" s="223">
        <f t="shared" ca="1" si="1111"/>
        <v>-1.4966912871763652E-4</v>
      </c>
    </row>
    <row r="438" spans="2:262">
      <c r="B438" s="230">
        <v>77</v>
      </c>
      <c r="C438" s="229">
        <f t="shared" si="1112"/>
        <v>1.5039062500000009E-3</v>
      </c>
      <c r="D438" s="226">
        <f t="shared" ca="1" si="855"/>
        <v>23.448611867004434</v>
      </c>
      <c r="E438" s="225">
        <f ca="1">CE361</f>
        <v>-0.55138813299556666</v>
      </c>
      <c r="F438" s="224">
        <v>77</v>
      </c>
      <c r="G438" s="223">
        <f t="shared" ca="1" si="856"/>
        <v>2.4322615887420353E-5</v>
      </c>
      <c r="H438" s="223">
        <f t="shared" ca="1" si="857"/>
        <v>-8.7518247639671489E-5</v>
      </c>
      <c r="I438" s="223">
        <f t="shared" ca="1" si="858"/>
        <v>3.0583136585126308E-5</v>
      </c>
      <c r="J438" s="223">
        <f t="shared" ca="1" si="859"/>
        <v>6.8331504617912635E-5</v>
      </c>
      <c r="K438" s="223">
        <f t="shared" ca="1" si="860"/>
        <v>-7.3451827170369768E-5</v>
      </c>
      <c r="L438" s="223">
        <f t="shared" ca="1" si="861"/>
        <v>-2.2250510653352274E-5</v>
      </c>
      <c r="M438" s="223">
        <f t="shared" ca="1" si="862"/>
        <v>8.7410984983384994E-5</v>
      </c>
      <c r="N438" s="223">
        <f t="shared" ca="1" si="863"/>
        <v>-3.2587949145786833E-5</v>
      </c>
      <c r="O438" s="223">
        <f t="shared" ca="1" si="864"/>
        <v>-6.6966495775222954E-5</v>
      </c>
      <c r="P438" s="223">
        <f t="shared" ca="1" si="865"/>
        <v>7.4600283032160829E-5</v>
      </c>
      <c r="Q438" s="223">
        <f t="shared" ca="1" si="866"/>
        <v>2.0165002543666776E-5</v>
      </c>
      <c r="R438" s="223">
        <f t="shared" ca="1" si="867"/>
        <v>-8.7251069218251758E-5</v>
      </c>
      <c r="S438" s="223">
        <f t="shared" ca="1" si="868"/>
        <v>3.4573131944423888E-5</v>
      </c>
      <c r="T438" s="223">
        <f t="shared" ca="1" si="869"/>
        <v>6.556114881951699E-5</v>
      </c>
      <c r="U438" s="223">
        <f t="shared" ca="1" si="870"/>
        <v>-7.5703802472937496E-5</v>
      </c>
      <c r="V438" s="223">
        <f t="shared" ca="1" si="871"/>
        <v>-1.8067347790467146E-5</v>
      </c>
      <c r="W438" s="223">
        <f t="shared" ca="1" si="872"/>
        <v>8.7038596671549045E-5</v>
      </c>
      <c r="X438" s="223">
        <f t="shared" ca="1" si="873"/>
        <v>-3.6537489181150454E-5</v>
      </c>
      <c r="Y438" s="223">
        <f t="shared" ca="1" si="874"/>
        <v>-6.4116310279251179E-5</v>
      </c>
      <c r="Z438" s="223">
        <f t="shared" ca="1" si="875"/>
        <v>7.6761720773852122E-5</v>
      </c>
      <c r="AA438" s="223">
        <f t="shared" ca="1" si="876"/>
        <v>1.5958809942539868E-5</v>
      </c>
      <c r="AB438" s="223">
        <f t="shared" ca="1" si="877"/>
        <v>-8.6773695328794194E-5</v>
      </c>
      <c r="AC438" s="223">
        <f t="shared" ca="1" si="878"/>
        <v>3.8479837600618728E-5</v>
      </c>
      <c r="AD438" s="223">
        <f t="shared" ca="1" si="879"/>
        <v>6.2632850471136637E-5</v>
      </c>
      <c r="AE438" s="223">
        <f t="shared" ca="1" si="880"/>
        <v>-7.7773400684478031E-5</v>
      </c>
      <c r="AF438" s="223">
        <f t="shared" ca="1" si="881"/>
        <v>-1.3840659104241864E-5</v>
      </c>
      <c r="AG438" s="223">
        <f t="shared" ca="1" si="882"/>
        <v>8.6456524756650731E-5</v>
      </c>
      <c r="AH438" s="223">
        <f t="shared" ca="1" si="883"/>
        <v>-4.0399007204770191E-5</v>
      </c>
      <c r="AI438" s="223">
        <f t="shared" ca="1" si="884"/>
        <v>-6.1111662975891408E-5</v>
      </c>
      <c r="AJ438" s="223">
        <f t="shared" ca="1" si="885"/>
        <v>7.8738232806666391E-5</v>
      </c>
      <c r="AK438" s="223">
        <f t="shared" ca="1" si="886"/>
        <v>1.1714171170435041E-5</v>
      </c>
      <c r="AL438" s="223">
        <f t="shared" ca="1" si="887"/>
        <v>-8.6087276006811554E-5</v>
      </c>
      <c r="AM438" s="223">
        <f t="shared" ca="1" si="888"/>
        <v>4.2293841957597686E-5</v>
      </c>
      <c r="AN438" s="223">
        <f t="shared" ca="1" si="889"/>
        <v>5.955366409998131E-5</v>
      </c>
      <c r="AO438" s="223">
        <f t="shared" ca="1" si="890"/>
        <v>-7.9655635961624449E-5</v>
      </c>
      <c r="AP438" s="223">
        <f t="shared" ca="1" si="891"/>
        <v>-9.5806270579355915E-6</v>
      </c>
      <c r="AQ438" s="223">
        <f t="shared" ca="1" si="892"/>
        <v>8.5666171500916336E-5</v>
      </c>
      <c r="AR438" s="223">
        <f t="shared" ca="1" si="893"/>
        <v>-4.4163200481499054E-5</v>
      </c>
      <c r="AS438" s="223">
        <f t="shared" ca="1" si="894"/>
        <v>-5.7959792323672768E-5</v>
      </c>
      <c r="AT438" s="223">
        <f t="shared" ca="1" si="895"/>
        <v>8.0525057539995005E-5</v>
      </c>
      <c r="AU438" s="223">
        <f t="shared" ca="1" si="896"/>
        <v>7.4413119339397841E-6</v>
      </c>
      <c r="AV438" s="223">
        <f t="shared" ca="1" si="897"/>
        <v>-8.5193464896573558E-5</v>
      </c>
      <c r="AW438" s="223">
        <f t="shared" ca="1" si="898"/>
        <v>4.6005956744798286E-5</v>
      </c>
      <c r="AX438" s="223">
        <f t="shared" ca="1" si="899"/>
        <v>5.6331007735724685E-5</v>
      </c>
      <c r="AY438" s="223">
        <f t="shared" ca="1" si="900"/>
        <v>-8.1345973834729329E-5</v>
      </c>
      <c r="AZ438" s="223">
        <f t="shared" ca="1" si="901"/>
        <v>-5.297514441883556E-6</v>
      </c>
      <c r="BA438" s="223">
        <f t="shared" ca="1" si="902"/>
        <v>8.4669440934565931E-5</v>
      </c>
      <c r="BB438" s="223">
        <f t="shared" ca="1" si="903"/>
        <v>-4.7821000740027968E-5</v>
      </c>
      <c r="BC438" s="223">
        <f t="shared" ca="1" si="904"/>
        <v>-5.4668291455068649E-5</v>
      </c>
      <c r="BD438" s="223">
        <f t="shared" ca="1" si="905"/>
        <v>8.2117890356547495E-5</v>
      </c>
      <c r="BE438" s="223">
        <f t="shared" ca="1" si="906"/>
        <v>3.1505259252143507E-6</v>
      </c>
      <c r="BF438" s="223">
        <f t="shared" ca="1" si="907"/>
        <v>-8.409441526733362E-5</v>
      </c>
      <c r="BG438" s="223">
        <f t="shared" ca="1" si="908"/>
        <v>4.9607239152554247E-5</v>
      </c>
      <c r="BH438" s="223">
        <f t="shared" ca="1" si="909"/>
        <v>5.2972645039819166E-5</v>
      </c>
      <c r="BI438" s="223">
        <f t="shared" ca="1" si="910"/>
        <v>-8.2840342131800578E-5</v>
      </c>
      <c r="BJ438" s="223">
        <f t="shared" ca="1" si="911"/>
        <v>-1.0016396495335622E-6</v>
      </c>
      <c r="BK438" s="223">
        <f t="shared" ca="1" si="912"/>
        <v>8.3468734268837038E-5</v>
      </c>
      <c r="BL438" s="223">
        <f t="shared" ca="1" si="913"/>
        <v>-5.1363596019149185E-5</v>
      </c>
      <c r="BM438" s="223">
        <f t="shared" ca="1" si="914"/>
        <v>-5.1245089883972466E-5</v>
      </c>
      <c r="BN438" s="223">
        <f t="shared" ca="1" si="915"/>
        <v>8.3512893982553386E-5</v>
      </c>
      <c r="BO438" s="223">
        <f t="shared" ca="1" si="916"/>
        <v>-1.147849976418399E-6</v>
      </c>
      <c r="BP438" s="223">
        <f t="shared" ca="1" si="917"/>
        <v>-8.2792774825913895E-5</v>
      </c>
      <c r="BQ438" s="223">
        <f t="shared" ca="1" si="918"/>
        <v>5.3089013376110745E-5</v>
      </c>
      <c r="BR438" s="223">
        <f t="shared" ca="1" si="919"/>
        <v>4.9486666602157012E-5</v>
      </c>
      <c r="BS438" s="223">
        <f t="shared" ca="1" si="920"/>
        <v>-8.413514078871934E-5</v>
      </c>
      <c r="BT438" s="223">
        <f t="shared" ca="1" si="921"/>
        <v>3.296648180465441E-6</v>
      </c>
      <c r="BU438" s="223">
        <f t="shared" ca="1" si="922"/>
        <v>8.2066944111256862E-5</v>
      </c>
      <c r="BV438" s="223">
        <f t="shared" ca="1" si="923"/>
        <v>-5.4782451896541595E-5</v>
      </c>
      <c r="BW438" s="223">
        <f t="shared" ca="1" si="924"/>
        <v>-4.7698434402806068E-5</v>
      </c>
      <c r="BX438" s="223">
        <f t="shared" ca="1" si="925"/>
        <v>8.4706707732090054E-5</v>
      </c>
      <c r="BY438" s="223">
        <f t="shared" ca="1" si="926"/>
        <v>-5.4434606069181753E-6</v>
      </c>
      <c r="BZ438" s="223">
        <f t="shared" ca="1" si="927"/>
        <v>-8.1291679338147467E-5</v>
      </c>
      <c r="CA438" s="223">
        <f t="shared" ca="1" si="928"/>
        <v>5.6442891516395835E-5</v>
      </c>
      <c r="CB438" s="223">
        <f t="shared" ca="1" si="929"/>
        <v>4.588147045012916E-5</v>
      </c>
      <c r="CC438" s="223">
        <f t="shared" ca="1" si="930"/>
        <v>-8.5227250522110126E-5</v>
      </c>
      <c r="CD438" s="223">
        <f t="shared" ca="1" si="931"/>
        <v>7.5869940962466502E-6</v>
      </c>
      <c r="CE438" s="223">
        <f t="shared" ca="1" si="932"/>
        <v>8.0467447497097375E-5</v>
      </c>
      <c r="CF438" s="223">
        <f t="shared" ca="1" si="933"/>
        <v>-5.8069332048938166E-5</v>
      </c>
      <c r="CG438" s="223">
        <f t="shared" ca="1" si="934"/>
        <v>-4.4036869215273891E-5</v>
      </c>
      <c r="CH438" s="223">
        <f t="shared" ca="1" si="935"/>
        <v>8.5696455603268438E-5</v>
      </c>
      <c r="CI438" s="223">
        <f t="shared" ca="1" si="936"/>
        <v>-9.7259574640250557E-6</v>
      </c>
      <c r="CJ438" s="223">
        <f t="shared" ca="1" si="937"/>
        <v>-7.9594745074545732E-5</v>
      </c>
      <c r="CK438" s="223">
        <f t="shared" ca="1" si="938"/>
        <v>5.9660793787204541E-5</v>
      </c>
      <c r="CL438" s="223">
        <f t="shared" ca="1" si="939"/>
        <v>4.2165741817045793E-5</v>
      </c>
      <c r="CM438" s="223">
        <f t="shared" ca="1" si="940"/>
        <v>-8.6114040343967691E-5</v>
      </c>
      <c r="CN438" s="223">
        <f t="shared" ca="1" si="941"/>
        <v>1.1859062278706582E-5</v>
      </c>
      <c r="CO438" s="223">
        <f t="shared" ca="1" si="942"/>
        <v>7.8674097753801418E-5</v>
      </c>
      <c r="CP438" s="223">
        <f t="shared" ca="1" si="943"/>
        <v>-6.1216318094156096E-5</v>
      </c>
      <c r="CQ438" s="223">
        <f t="shared" ca="1" si="944"/>
        <v>-4.0269215352627946E-5</v>
      </c>
      <c r="CR438" s="223">
        <f t="shared" ca="1" si="945"/>
        <v>8.6479753206775552E-5</v>
      </c>
      <c r="CS438" s="223">
        <f t="shared" ca="1" si="946"/>
        <v>-1.3985023637707835E-5</v>
      </c>
      <c r="CT438" s="223">
        <f t="shared" ca="1" si="947"/>
        <v>-7.7706060098383143E-5</v>
      </c>
      <c r="CU438" s="223">
        <f t="shared" ca="1" si="948"/>
        <v>6.2734967980111511E-5</v>
      </c>
      <c r="CV438" s="223">
        <f t="shared" ca="1" si="949"/>
        <v>3.8348432218642407E-5</v>
      </c>
      <c r="CW438" s="223">
        <f t="shared" ca="1" si="950"/>
        <v>-8.6793373899937549E-5</v>
      </c>
      <c r="CX438" s="223">
        <f t="shared" ca="1" si="951"/>
        <v>1.6102560941405924E-5</v>
      </c>
      <c r="CY438" s="223">
        <f t="shared" ca="1" si="952"/>
        <v>7.669121521797948E-5</v>
      </c>
      <c r="CZ438" s="223">
        <f t="shared" ca="1" si="953"/>
        <v>-6.4215828667169003E-5</v>
      </c>
      <c r="DA438" s="223">
        <f t="shared" ca="1" si="954"/>
        <v>-3.6404549423030833E-5</v>
      </c>
      <c r="DB438" s="223">
        <f t="shared" ca="1" si="955"/>
        <v>8.7054713510075835E-5</v>
      </c>
      <c r="DC438" s="223">
        <f t="shared" ca="1" si="956"/>
        <v>-1.8210398664503987E-5</v>
      </c>
      <c r="DD438" s="223">
        <f t="shared" ca="1" si="957"/>
        <v>-7.5630174417196553E-5</v>
      </c>
      <c r="DE438" s="223">
        <f t="shared" ca="1" si="958"/>
        <v>6.5658008140220215E-5</v>
      </c>
      <c r="DF438" s="223">
        <f t="shared" ca="1" si="959"/>
        <v>3.4438737888098352E-5</v>
      </c>
      <c r="DG438" s="223">
        <f t="shared" ca="1" si="960"/>
        <v>-8.7263614615980785E-5</v>
      </c>
      <c r="DH438" s="223">
        <f t="shared" ca="1" si="961"/>
        <v>2.0307267124379657E-5</v>
      </c>
      <c r="DI438" s="223">
        <f t="shared" ca="1" si="962"/>
        <v>7.4523576827340346E-5</v>
      </c>
      <c r="DJ438" s="223">
        <f t="shared" ca="1" si="963"/>
        <v>-6.7060637684280446E-5</v>
      </c>
      <c r="DK438" s="223">
        <f t="shared" ca="1" si="964"/>
        <v>-3.2452181745211715E-5</v>
      </c>
      <c r="DL438" s="223">
        <f t="shared" ca="1" si="965"/>
        <v>8.7419951383437998E-5</v>
      </c>
      <c r="DM438" s="223">
        <f t="shared" ca="1" si="966"/>
        <v>-2.2391903245874806E-5</v>
      </c>
      <c r="DN438" s="223">
        <f t="shared" ca="1" si="967"/>
        <v>-7.337208902141806E-5</v>
      </c>
      <c r="DO438" s="223">
        <f t="shared" ca="1" si="968"/>
        <v>6.8422872407756824E-5</v>
      </c>
      <c r="DP438" s="223">
        <f t="shared" ca="1" si="969"/>
        <v>3.0446077621504703E-5</v>
      </c>
      <c r="DQ438" s="223">
        <f t="shared" ca="1" si="970"/>
        <v>-8.7523629641024237E-5</v>
      </c>
      <c r="DR438" s="223">
        <f t="shared" ca="1" si="971"/>
        <v>2.4463051322144247E-5</v>
      </c>
      <c r="DS438" s="223">
        <f t="shared" ca="1" si="972"/>
        <v>7.2176404612629759E-5</v>
      </c>
      <c r="DT438" s="223">
        <f t="shared" ca="1" si="973"/>
        <v>-6.9743891751392333E-5</v>
      </c>
      <c r="DU438" s="223">
        <f t="shared" ca="1" si="974"/>
        <v>-2.8421633919092994E-5</v>
      </c>
      <c r="DV438" s="223">
        <f t="shared" ca="1" si="975"/>
        <v>8.7574586936834095E-5</v>
      </c>
      <c r="DW438" s="223">
        <f t="shared" ca="1" si="976"/>
        <v>-2.6519463771027239E-5</v>
      </c>
      <c r="DX438" s="223">
        <f t="shared" ca="1" si="977"/>
        <v>-7.0937243836551009E-5</v>
      </c>
      <c r="DY438" s="223">
        <f t="shared" ca="1" si="978"/>
        <v>7.1022899982527398E-5</v>
      </c>
      <c r="DZ438" s="223">
        <f t="shared" ca="1" si="979"/>
        <v>2.6380070087159415E-5</v>
      </c>
      <c r="EA438" s="223">
        <f t="shared" ca="1" si="980"/>
        <v>-8.7572792576097913E-5</v>
      </c>
      <c r="EB438" s="223">
        <f t="shared" ca="1" si="981"/>
        <v>2.8559901886563565E-5</v>
      </c>
      <c r="EC438" s="223">
        <f t="shared" ca="1" si="982"/>
        <v>6.965535311730098E-5</v>
      </c>
      <c r="ED438" s="223">
        <f t="shared" ca="1" si="983"/>
        <v>-7.2259126674431714E-5</v>
      </c>
      <c r="EE438" s="223">
        <f t="shared" ca="1" si="984"/>
        <v>-2.4322615887419665E-5</v>
      </c>
      <c r="EF438" s="223">
        <f t="shared" ca="1" si="985"/>
        <v>8.7518247639671503E-5</v>
      </c>
      <c r="EG438" s="223">
        <f t="shared" ca="1" si="986"/>
        <v>-3.0583136585126925E-5</v>
      </c>
      <c r="EH438" s="223">
        <f t="shared" ca="1" si="987"/>
        <v>-6.8331504617913E-5</v>
      </c>
      <c r="EI438" s="223">
        <f t="shared" ca="1" si="988"/>
        <v>7.345182717037008E-5</v>
      </c>
      <c r="EJ438" s="223">
        <f t="shared" ca="1" si="989"/>
        <v>2.2250510653352918E-5</v>
      </c>
      <c r="EK438" s="223">
        <f t="shared" ca="1" si="990"/>
        <v>-8.7410984983384953E-5</v>
      </c>
      <c r="EL438" s="223">
        <f t="shared" ca="1" si="991"/>
        <v>3.2587949145788513E-5</v>
      </c>
      <c r="EM438" s="223">
        <f t="shared" ca="1" si="992"/>
        <v>6.6966495775222683E-5</v>
      </c>
      <c r="EN438" s="223">
        <f t="shared" ca="1" si="993"/>
        <v>-7.4600283032160396E-5</v>
      </c>
      <c r="EO438" s="223">
        <f t="shared" ca="1" si="994"/>
        <v>-2.0165002543668798E-5</v>
      </c>
      <c r="EP438" s="223">
        <f t="shared" ca="1" si="995"/>
        <v>8.7251069218251623E-5</v>
      </c>
      <c r="EQ438" s="223">
        <f t="shared" ca="1" si="996"/>
        <v>-3.4573131944424281E-5</v>
      </c>
      <c r="ER438" s="223">
        <f t="shared" ca="1" si="997"/>
        <v>-6.5561148819517532E-5</v>
      </c>
      <c r="ES438" s="223">
        <f t="shared" ca="1" si="998"/>
        <v>7.5703802472936452E-5</v>
      </c>
      <c r="ET438" s="223">
        <f t="shared" ca="1" si="999"/>
        <v>1.8067347790465513E-5</v>
      </c>
      <c r="EU438" s="223">
        <f t="shared" ca="1" si="1000"/>
        <v>-8.7038596671549045E-5</v>
      </c>
      <c r="EV438" s="223">
        <f t="shared" ca="1" si="1001"/>
        <v>3.6537489181149417E-5</v>
      </c>
      <c r="EW438" s="223">
        <f t="shared" ca="1" si="1002"/>
        <v>6.4116310279252806E-5</v>
      </c>
      <c r="EX438" s="223">
        <f t="shared" ca="1" si="1003"/>
        <v>-7.6761720773852759E-5</v>
      </c>
      <c r="EY438" s="223">
        <f t="shared" ca="1" si="1004"/>
        <v>-1.5958809942539769E-5</v>
      </c>
      <c r="EZ438" s="223">
        <f t="shared" ca="1" si="1005"/>
        <v>8.6773695328794343E-5</v>
      </c>
      <c r="FA438" s="223">
        <f t="shared" ca="1" si="1006"/>
        <v>-3.847983760061658E-5</v>
      </c>
      <c r="FB438" s="223">
        <f t="shared" ca="1" si="1007"/>
        <v>-6.2632850471135702E-5</v>
      </c>
      <c r="FC438" s="223">
        <f t="shared" ca="1" si="1008"/>
        <v>7.7773400684478085E-5</v>
      </c>
      <c r="FD438" s="223">
        <f t="shared" ca="1" si="1009"/>
        <v>1.3840659104242982E-5</v>
      </c>
      <c r="FE438" s="223">
        <f t="shared" ca="1" si="1010"/>
        <v>-8.645652475665111E-5</v>
      </c>
      <c r="FF438" s="223">
        <f t="shared" ca="1" si="1011"/>
        <v>4.0399007204771397E-5</v>
      </c>
      <c r="FG438" s="223">
        <f t="shared" ca="1" si="1012"/>
        <v>6.1111662975891327E-5</v>
      </c>
      <c r="FH438" s="223">
        <f t="shared" ca="1" si="1013"/>
        <v>-7.873823280666589E-5</v>
      </c>
      <c r="FI438" s="223">
        <f t="shared" ca="1" si="1014"/>
        <v>-1.1714171170437399E-5</v>
      </c>
      <c r="FJ438" s="223">
        <f t="shared" ca="1" si="1015"/>
        <v>8.608727600681131E-5</v>
      </c>
      <c r="FK438" s="223">
        <f t="shared" ca="1" si="1016"/>
        <v>-4.2293841957597781E-5</v>
      </c>
      <c r="FL438" s="223">
        <f t="shared" ca="1" si="1017"/>
        <v>-5.9553664099982604E-5</v>
      </c>
      <c r="FM438" s="223">
        <f t="shared" ca="1" si="1018"/>
        <v>7.9655635961623189E-5</v>
      </c>
      <c r="FN438" s="223">
        <f t="shared" ca="1" si="1019"/>
        <v>9.5806270579348732E-6</v>
      </c>
      <c r="FO438" s="223">
        <f t="shared" ca="1" si="1020"/>
        <v>-8.5666171500916444E-5</v>
      </c>
      <c r="FP438" s="223">
        <f t="shared" ca="1" si="1021"/>
        <v>4.416320048149755E-5</v>
      </c>
      <c r="FQ438" s="223">
        <f t="shared" ca="1" si="1022"/>
        <v>5.7959792323675032E-5</v>
      </c>
      <c r="FR438" s="223">
        <f t="shared" ca="1" si="1023"/>
        <v>-8.0525057539995289E-5</v>
      </c>
      <c r="FS438" s="223">
        <f t="shared" ca="1" si="1024"/>
        <v>-7.4413119339402991E-6</v>
      </c>
      <c r="FT438" s="223">
        <f t="shared" ca="1" si="1025"/>
        <v>8.5193464896573965E-5</v>
      </c>
      <c r="FU438" s="223">
        <f t="shared" ca="1" si="1026"/>
        <v>-4.6005956744795724E-5</v>
      </c>
      <c r="FV438" s="223">
        <f t="shared" ca="1" si="1027"/>
        <v>-5.633100773572413E-5</v>
      </c>
      <c r="FW438" s="223">
        <f t="shared" ca="1" si="1028"/>
        <v>8.1345973834729139E-5</v>
      </c>
      <c r="FX438" s="223">
        <f t="shared" ca="1" si="1029"/>
        <v>5.2975144418853111E-6</v>
      </c>
      <c r="FY438" s="223">
        <f t="shared" ca="1" si="1030"/>
        <v>-8.466944093456669E-5</v>
      </c>
      <c r="FZ438" s="223">
        <f t="shared" ca="1" si="1031"/>
        <v>4.7821000740028578E-5</v>
      </c>
      <c r="GA438" s="223">
        <f t="shared" ca="1" si="1032"/>
        <v>5.4668291455069056E-5</v>
      </c>
      <c r="GB438" s="223">
        <f t="shared" ca="1" si="1033"/>
        <v>-8.2117890356546886E-5</v>
      </c>
      <c r="GC438" s="223">
        <f t="shared" ca="1" si="1034"/>
        <v>-3.1505259252173525E-6</v>
      </c>
      <c r="GD438" s="223">
        <f t="shared" ca="1" si="1035"/>
        <v>8.4094415267333431E-5</v>
      </c>
      <c r="GE438" s="223">
        <f t="shared" ca="1" si="1036"/>
        <v>-4.9607239152553827E-5</v>
      </c>
      <c r="GF438" s="223">
        <f t="shared" ca="1" si="1037"/>
        <v>-5.2972645039820569E-5</v>
      </c>
      <c r="GG438" s="223">
        <f t="shared" ca="1" si="1038"/>
        <v>8.2840342131799616E-5</v>
      </c>
      <c r="GH438" s="223">
        <f t="shared" ca="1" si="1039"/>
        <v>1.0016396495328235E-6</v>
      </c>
      <c r="GI438" s="223">
        <f t="shared" ca="1" si="1040"/>
        <v>-8.3468734268837187E-5</v>
      </c>
      <c r="GJ438" s="223">
        <f t="shared" ca="1" si="1041"/>
        <v>5.1363596019147762E-5</v>
      </c>
      <c r="GK438" s="223">
        <f t="shared" ca="1" si="1042"/>
        <v>5.1245089883974912E-5</v>
      </c>
      <c r="GL438" s="223">
        <f t="shared" ca="1" si="1043"/>
        <v>-8.3512893982553603E-5</v>
      </c>
      <c r="GM438" s="223">
        <f t="shared" ca="1" si="1044"/>
        <v>1.1478499764178908E-6</v>
      </c>
      <c r="GN438" s="223">
        <f t="shared" ca="1" si="1045"/>
        <v>8.2792774825914464E-5</v>
      </c>
      <c r="GO438" s="223">
        <f t="shared" ca="1" si="1046"/>
        <v>-5.308901337610836E-5</v>
      </c>
      <c r="GP438" s="223">
        <f t="shared" ca="1" si="1047"/>
        <v>-4.9486666602156415E-5</v>
      </c>
      <c r="GQ438" s="223">
        <f t="shared" ca="1" si="1048"/>
        <v>8.4135140788719204E-5</v>
      </c>
      <c r="GR438" s="223">
        <f t="shared" ca="1" si="1049"/>
        <v>-3.2966481804636724E-6</v>
      </c>
      <c r="GS438" s="223">
        <f t="shared" ca="1" si="1050"/>
        <v>-8.2066944111256184E-5</v>
      </c>
      <c r="GT438" s="223">
        <f t="shared" ca="1" si="1051"/>
        <v>5.4782451896541195E-5</v>
      </c>
      <c r="GU438" s="223">
        <f t="shared" ca="1" si="1052"/>
        <v>4.7698434402806501E-5</v>
      </c>
      <c r="GV438" s="223">
        <f t="shared" ca="1" si="1053"/>
        <v>-8.4706707732089295E-5</v>
      </c>
      <c r="GW438" s="223">
        <f t="shared" ca="1" si="1054"/>
        <v>5.4434606069201472E-6</v>
      </c>
      <c r="GX438" s="223">
        <f t="shared" ca="1" si="1055"/>
        <v>8.1291679338147657E-5</v>
      </c>
      <c r="GY438" s="223">
        <f t="shared" ca="1" si="1056"/>
        <v>-5.6442891516395442E-5</v>
      </c>
      <c r="GZ438" s="223">
        <f t="shared" ca="1" si="1057"/>
        <v>-4.5881470450131715E-5</v>
      </c>
      <c r="HA438" s="223">
        <f t="shared" ca="1" si="1058"/>
        <v>8.5227250522110586E-5</v>
      </c>
      <c r="HB438" s="223">
        <f t="shared" ca="1" si="1059"/>
        <v>-7.5869940962461352E-6</v>
      </c>
      <c r="HC438" s="223">
        <f t="shared" ca="1" si="1060"/>
        <v>-8.0467447497097579E-5</v>
      </c>
      <c r="HD438" s="223">
        <f t="shared" ca="1" si="1061"/>
        <v>5.806933204893593E-5</v>
      </c>
      <c r="HE438" s="223">
        <f t="shared" ca="1" si="1062"/>
        <v>4.4036869215272191E-5</v>
      </c>
      <c r="HF438" s="223">
        <f t="shared" ca="1" si="1063"/>
        <v>-8.5696455603268316E-5</v>
      </c>
      <c r="HG438" s="223">
        <f t="shared" ca="1" si="1064"/>
        <v>9.7259574640245407E-6</v>
      </c>
      <c r="HH438" s="223">
        <f t="shared" ca="1" si="1065"/>
        <v>7.9594745074546979E-5</v>
      </c>
      <c r="HI438" s="223">
        <f t="shared" ca="1" si="1066"/>
        <v>-5.9660793787205977E-5</v>
      </c>
      <c r="HJ438" s="223">
        <f t="shared" ca="1" si="1067"/>
        <v>-4.2165741817046254E-5</v>
      </c>
      <c r="HK438" s="223">
        <f t="shared" ca="1" si="1068"/>
        <v>8.6114040343967583E-5</v>
      </c>
      <c r="HL438" s="223">
        <f t="shared" ca="1" si="1069"/>
        <v>-1.1859062278703607E-5</v>
      </c>
      <c r="HM438" s="223">
        <f t="shared" ca="1" si="1070"/>
        <v>-7.867409775380055E-5</v>
      </c>
      <c r="HN438" s="223">
        <f t="shared" ca="1" si="1071"/>
        <v>6.1216318094155716E-5</v>
      </c>
      <c r="HO438" s="223">
        <f t="shared" ca="1" si="1072"/>
        <v>4.02692153526284E-5</v>
      </c>
      <c r="HP438" s="223">
        <f t="shared" ca="1" si="1073"/>
        <v>-8.6479753206775077E-5</v>
      </c>
      <c r="HQ438" s="223">
        <f t="shared" ca="1" si="1074"/>
        <v>1.3985023637709793E-5</v>
      </c>
      <c r="HR438" s="223">
        <f t="shared" ca="1" si="1075"/>
        <v>7.7706060098383373E-5</v>
      </c>
      <c r="HS438" s="223">
        <f t="shared" ca="1" si="1076"/>
        <v>-6.2734967980111159E-5</v>
      </c>
      <c r="HT438" s="223">
        <f t="shared" ca="1" si="1077"/>
        <v>-3.8348432218645104E-5</v>
      </c>
      <c r="HU438" s="223">
        <f t="shared" ca="1" si="1078"/>
        <v>8.6793373899937806E-5</v>
      </c>
      <c r="HV438" s="223">
        <f t="shared" ca="1" si="1079"/>
        <v>-1.6102560941405416E-5</v>
      </c>
      <c r="HW438" s="223">
        <f t="shared" ca="1" si="1080"/>
        <v>-7.669121521797971E-5</v>
      </c>
      <c r="HX438" s="223">
        <f t="shared" ca="1" si="1081"/>
        <v>6.4215828667166971E-5</v>
      </c>
      <c r="HY438" s="223">
        <f t="shared" ca="1" si="1082"/>
        <v>3.6404549423029038E-5</v>
      </c>
      <c r="HZ438" s="223">
        <f t="shared" ca="1" si="1083"/>
        <v>-8.7054713510075767E-5</v>
      </c>
      <c r="IA438" s="223">
        <f t="shared" ca="1" si="1084"/>
        <v>1.8210398664503485E-5</v>
      </c>
      <c r="IB438" s="223">
        <f t="shared" ca="1" si="1085"/>
        <v>7.5630174417198071E-5</v>
      </c>
      <c r="IC438" s="223">
        <f t="shared" ca="1" si="1086"/>
        <v>-6.5658008140221516E-5</v>
      </c>
      <c r="ID438" s="223">
        <f t="shared" ca="1" si="1087"/>
        <v>-3.4438737888098826E-5</v>
      </c>
      <c r="IE438" s="223">
        <f t="shared" ca="1" si="1088"/>
        <v>8.5121492079470907E-5</v>
      </c>
      <c r="IF438" s="223">
        <f t="shared" ca="1" si="1089"/>
        <v>-2.0307267124376737E-5</v>
      </c>
      <c r="IG438" s="223">
        <f t="shared" ca="1" si="1090"/>
        <v>-7.4523576827339303E-5</v>
      </c>
      <c r="IH438" s="223">
        <f t="shared" ca="1" si="1091"/>
        <v>6.7060637684280107E-5</v>
      </c>
      <c r="II438" s="223">
        <f t="shared" ca="1" si="1092"/>
        <v>3.2452181745212203E-5</v>
      </c>
      <c r="IJ438" s="223">
        <f t="shared" ca="1" si="1093"/>
        <v>-8.7419951383437808E-5</v>
      </c>
      <c r="IK438" s="223">
        <f t="shared" ca="1" si="1094"/>
        <v>2.2391903245876724E-5</v>
      </c>
      <c r="IL438" s="223">
        <f t="shared" ca="1" si="1095"/>
        <v>7.3372089021418344E-5</v>
      </c>
      <c r="IM438" s="223">
        <f t="shared" ca="1" si="1096"/>
        <v>-6.8422872407756526E-5</v>
      </c>
      <c r="IN438" s="223">
        <f t="shared" ca="1" si="1097"/>
        <v>-3.0446077621507522E-5</v>
      </c>
      <c r="IO438" s="223">
        <f t="shared" ca="1" si="1098"/>
        <v>8.7523629641024292E-5</v>
      </c>
      <c r="IP438" s="223">
        <f t="shared" ca="1" si="1099"/>
        <v>-2.4463051322143752E-5</v>
      </c>
      <c r="IQ438" s="223">
        <f t="shared" ca="1" si="1100"/>
        <v>-7.2176404612630057E-5</v>
      </c>
      <c r="IR438" s="223">
        <f t="shared" ca="1" si="1101"/>
        <v>6.9743891751390517E-5</v>
      </c>
      <c r="IS438" s="223">
        <f t="shared" ca="1" si="1102"/>
        <v>2.8421633919091124E-5</v>
      </c>
      <c r="IT438" s="223">
        <f t="shared" ca="1" si="1103"/>
        <v>-8.7574586936834081E-5</v>
      </c>
      <c r="IU438" s="223">
        <f t="shared" ca="1" si="1104"/>
        <v>2.6519463771026758E-5</v>
      </c>
      <c r="IV438" s="223">
        <f t="shared" ca="1" si="1105"/>
        <v>7.0937243836552785E-5</v>
      </c>
      <c r="IW438" s="223">
        <f t="shared" ca="1" si="1106"/>
        <v>-7.102289998252855E-5</v>
      </c>
      <c r="IX438" s="223">
        <f t="shared" ca="1" si="1107"/>
        <v>-2.6380070087159903E-5</v>
      </c>
      <c r="IY438" s="223">
        <f t="shared" ca="1" si="1108"/>
        <v>8.7572792576097927E-5</v>
      </c>
      <c r="IZ438" s="223">
        <f t="shared" ca="1" si="1109"/>
        <v>-2.8559901886560726E-5</v>
      </c>
      <c r="JA438" s="223">
        <f t="shared" ca="1" si="1110"/>
        <v>-6.9655353117299788E-5</v>
      </c>
      <c r="JB438" s="223">
        <f t="shared" ca="1" si="1111"/>
        <v>7.2259126674431416E-5</v>
      </c>
    </row>
    <row r="439" spans="2:262">
      <c r="B439" s="230">
        <v>78</v>
      </c>
      <c r="C439" s="229">
        <f t="shared" si="1112"/>
        <v>1.5234375000000009E-3</v>
      </c>
      <c r="D439" s="226">
        <f t="shared" ca="1" si="855"/>
        <v>23.422720679844829</v>
      </c>
      <c r="E439" s="225">
        <f ca="1">CF361</f>
        <v>-0.57727932015516892</v>
      </c>
      <c r="F439" s="224">
        <v>78</v>
      </c>
      <c r="G439" s="223">
        <f t="shared" ca="1" si="856"/>
        <v>-1.6899829244982218E-4</v>
      </c>
      <c r="H439" s="223">
        <f t="shared" ca="1" si="857"/>
        <v>1.9670467795397217E-4</v>
      </c>
      <c r="I439" s="223">
        <f t="shared" ca="1" si="858"/>
        <v>3.6462672214867081E-5</v>
      </c>
      <c r="J439" s="223">
        <f t="shared" ca="1" si="859"/>
        <v>-2.2127248654748251E-4</v>
      </c>
      <c r="K439" s="223">
        <f t="shared" ca="1" si="860"/>
        <v>1.1262623889055952E-4</v>
      </c>
      <c r="L439" s="223">
        <f t="shared" ca="1" si="861"/>
        <v>1.4538721233156693E-4</v>
      </c>
      <c r="M439" s="223">
        <f t="shared" ca="1" si="862"/>
        <v>-2.1058519218552981E-4</v>
      </c>
      <c r="N439" s="223">
        <f t="shared" ca="1" si="863"/>
        <v>-3.4991832876557792E-6</v>
      </c>
      <c r="O439" s="223">
        <f t="shared" ca="1" si="864"/>
        <v>2.1294287087507158E-4</v>
      </c>
      <c r="P439" s="223">
        <f t="shared" ca="1" si="865"/>
        <v>-1.3997740181238673E-4</v>
      </c>
      <c r="Q439" s="223">
        <f t="shared" ca="1" si="866"/>
        <v>-1.186289381254742E-4</v>
      </c>
      <c r="R439" s="223">
        <f t="shared" ca="1" si="867"/>
        <v>2.1990717295871813E-4</v>
      </c>
      <c r="S439" s="223">
        <f t="shared" ca="1" si="868"/>
        <v>-2.9540052390446207E-5</v>
      </c>
      <c r="T439" s="223">
        <f t="shared" ca="1" si="869"/>
        <v>-2.0000368512068631E-4</v>
      </c>
      <c r="U439" s="223">
        <f t="shared" ca="1" si="870"/>
        <v>1.6429847670686981E-4</v>
      </c>
      <c r="V439" s="223">
        <f t="shared" ca="1" si="871"/>
        <v>8.9302705660001467E-5</v>
      </c>
      <c r="W439" s="223">
        <f t="shared" ca="1" si="872"/>
        <v>-2.2446882754152252E-4</v>
      </c>
      <c r="X439" s="223">
        <f t="shared" ca="1" si="873"/>
        <v>6.193983514317291E-5</v>
      </c>
      <c r="Y439" s="223">
        <f t="shared" ca="1" si="874"/>
        <v>1.8273502358047959E-4</v>
      </c>
      <c r="Z439" s="223">
        <f t="shared" ca="1" si="875"/>
        <v>-1.8506298575047544E-4</v>
      </c>
      <c r="AA439" s="223">
        <f t="shared" ca="1" si="876"/>
        <v>-5.8043339304870414E-5</v>
      </c>
      <c r="AB439" s="223">
        <f t="shared" ca="1" si="877"/>
        <v>2.2417140988810122E-4</v>
      </c>
      <c r="AC439" s="223">
        <f t="shared" ca="1" si="878"/>
        <v>-9.2998807518988383E-5</v>
      </c>
      <c r="AD439" s="223">
        <f t="shared" ca="1" si="879"/>
        <v>-1.6151070062665423E-4</v>
      </c>
      <c r="AE439" s="223">
        <f t="shared" ca="1" si="880"/>
        <v>2.0182144002976496E-4</v>
      </c>
      <c r="AF439" s="223">
        <f t="shared" ca="1" si="881"/>
        <v>2.5527509940585975E-5</v>
      </c>
      <c r="AG439" s="223">
        <f t="shared" ca="1" si="882"/>
        <v>-2.1902135819246995E-4</v>
      </c>
      <c r="AH439" s="223">
        <f t="shared" ca="1" si="883"/>
        <v>1.2204463656186588E-4</v>
      </c>
      <c r="AI439" s="223">
        <f t="shared" ca="1" si="884"/>
        <v>1.3679015875520223E-4</v>
      </c>
      <c r="AJ439" s="223">
        <f t="shared" ca="1" si="885"/>
        <v>-2.1421106961894365E-4</v>
      </c>
      <c r="AK439" s="223">
        <f t="shared" ca="1" si="886"/>
        <v>7.5409129226302316E-6</v>
      </c>
      <c r="AL439" s="223">
        <f t="shared" ca="1" si="887"/>
        <v>2.0913015552104634E-4</v>
      </c>
      <c r="AM439" s="223">
        <f t="shared" ca="1" si="888"/>
        <v>-1.4844856778938612E-4</v>
      </c>
      <c r="AN439" s="223">
        <f t="shared" ca="1" si="889"/>
        <v>-1.0910852304334446E-4</v>
      </c>
      <c r="AO439" s="223">
        <f t="shared" ca="1" si="890"/>
        <v>2.2196367645321331E-4</v>
      </c>
      <c r="AP439" s="223">
        <f t="shared" ca="1" si="891"/>
        <v>-4.0446097794098922E-5</v>
      </c>
      <c r="AQ439" s="223">
        <f t="shared" ca="1" si="892"/>
        <v>-1.9471191654093036E-4</v>
      </c>
      <c r="AR439" s="223">
        <f t="shared" ca="1" si="893"/>
        <v>1.7163903582848215E-4</v>
      </c>
      <c r="AS439" s="223">
        <f t="shared" ca="1" si="894"/>
        <v>7.9065017307652533E-5</v>
      </c>
      <c r="AT439" s="223">
        <f t="shared" ca="1" si="895"/>
        <v>-2.2491144000693928E-4</v>
      </c>
      <c r="AU439" s="223">
        <f t="shared" ca="1" si="896"/>
        <v>7.2475746792690201E-5</v>
      </c>
      <c r="AV439" s="223">
        <f t="shared" ca="1" si="897"/>
        <v>1.7607875258397683E-4</v>
      </c>
      <c r="AW439" s="223">
        <f t="shared" ca="1" si="898"/>
        <v>-1.9111403707969287E-4</v>
      </c>
      <c r="AX439" s="223">
        <f t="shared" ca="1" si="899"/>
        <v>-4.7309992718033079E-5</v>
      </c>
      <c r="AY439" s="223">
        <f t="shared" ca="1" si="900"/>
        <v>2.2299055010122169E-4</v>
      </c>
      <c r="AZ439" s="223">
        <f t="shared" ca="1" si="901"/>
        <v>-1.0293651474487005E-4</v>
      </c>
      <c r="BA439" s="223">
        <f t="shared" ca="1" si="902"/>
        <v>-1.536340153790105E-4</v>
      </c>
      <c r="BB439" s="223">
        <f t="shared" ca="1" si="903"/>
        <v>2.0645199657905658E-4</v>
      </c>
      <c r="BC439" s="223">
        <f t="shared" ca="1" si="904"/>
        <v>1.4530849658910637E-5</v>
      </c>
      <c r="BD439" s="223">
        <f t="shared" ca="1" si="905"/>
        <v>-2.1624258820156713E-4</v>
      </c>
      <c r="BE439" s="223">
        <f t="shared" ca="1" si="906"/>
        <v>1.3116901801384746E-4</v>
      </c>
      <c r="BF439" s="223">
        <f t="shared" ca="1" si="907"/>
        <v>1.2786356570499346E-4</v>
      </c>
      <c r="BG439" s="223">
        <f t="shared" ca="1" si="908"/>
        <v>-2.1732089382297149E-4</v>
      </c>
      <c r="BH439" s="223">
        <f t="shared" ca="1" si="909"/>
        <v>1.8562842413181634E-5</v>
      </c>
      <c r="BI439" s="223">
        <f t="shared" ca="1" si="910"/>
        <v>2.0481362730473212E-4</v>
      </c>
      <c r="BJ439" s="223">
        <f t="shared" ca="1" si="911"/>
        <v>-1.5656210816402023E-4</v>
      </c>
      <c r="BK439" s="223">
        <f t="shared" ca="1" si="912"/>
        <v>-9.93252559724254E-5</v>
      </c>
      <c r="BL439" s="223">
        <f t="shared" ca="1" si="913"/>
        <v>2.2348545000941091E-4</v>
      </c>
      <c r="BM439" s="223">
        <f t="shared" ca="1" si="914"/>
        <v>-5.12547050055051E-5</v>
      </c>
      <c r="BN439" s="223">
        <f t="shared" ca="1" si="915"/>
        <v>-1.8895106989947849E-4</v>
      </c>
      <c r="BO439" s="223">
        <f t="shared" ca="1" si="916"/>
        <v>1.7856610147898278E-4</v>
      </c>
      <c r="BP439" s="223">
        <f t="shared" ca="1" si="917"/>
        <v>6.8636854403331137E-5</v>
      </c>
      <c r="BQ439" s="223">
        <f t="shared" ca="1" si="918"/>
        <v>-2.2481222111346393E-4</v>
      </c>
      <c r="BR439" s="223">
        <f t="shared" ca="1" si="919"/>
        <v>8.2837058020058247E-5</v>
      </c>
      <c r="BS439" s="223">
        <f t="shared" ca="1" si="920"/>
        <v>1.6899829244982305E-4</v>
      </c>
      <c r="BT439" s="223">
        <f t="shared" ca="1" si="921"/>
        <v>-1.9670467795397182E-4</v>
      </c>
      <c r="BU439" s="223">
        <f t="shared" ca="1" si="922"/>
        <v>-3.6462672214870496E-5</v>
      </c>
      <c r="BV439" s="223">
        <f t="shared" ca="1" si="923"/>
        <v>2.2127248654748303E-4</v>
      </c>
      <c r="BW439" s="223">
        <f t="shared" ca="1" si="924"/>
        <v>-1.1262623889055754E-4</v>
      </c>
      <c r="BX439" s="223">
        <f t="shared" ca="1" si="925"/>
        <v>-1.4538721233156837E-4</v>
      </c>
      <c r="BY439" s="223">
        <f t="shared" ca="1" si="926"/>
        <v>2.1058519218552946E-4</v>
      </c>
      <c r="BZ439" s="223">
        <f t="shared" ca="1" si="927"/>
        <v>3.4991832876564568E-6</v>
      </c>
      <c r="CA439" s="223">
        <f t="shared" ca="1" si="928"/>
        <v>-2.1294287087507164E-4</v>
      </c>
      <c r="CB439" s="223">
        <f t="shared" ca="1" si="929"/>
        <v>1.3997740181238713E-4</v>
      </c>
      <c r="CC439" s="223">
        <f t="shared" ca="1" si="930"/>
        <v>1.1862893812547307E-4</v>
      </c>
      <c r="CD439" s="223">
        <f t="shared" ca="1" si="931"/>
        <v>-2.1990717295871704E-4</v>
      </c>
      <c r="CE439" s="223">
        <f t="shared" ca="1" si="932"/>
        <v>2.9540052390441979E-5</v>
      </c>
      <c r="CF439" s="223">
        <f t="shared" ca="1" si="933"/>
        <v>2.0000368512068791E-4</v>
      </c>
      <c r="CG439" s="223">
        <f t="shared" ca="1" si="934"/>
        <v>-1.6429847670686745E-4</v>
      </c>
      <c r="CH439" s="223">
        <f t="shared" ca="1" si="935"/>
        <v>-8.9302705660003907E-5</v>
      </c>
      <c r="CI439" s="223">
        <f t="shared" ca="1" si="936"/>
        <v>2.2446882754152242E-4</v>
      </c>
      <c r="CJ439" s="223">
        <f t="shared" ca="1" si="937"/>
        <v>-6.1939835143171094E-5</v>
      </c>
      <c r="CK439" s="223">
        <f t="shared" ca="1" si="938"/>
        <v>-1.8273502358047978E-4</v>
      </c>
      <c r="CL439" s="223">
        <f t="shared" ca="1" si="939"/>
        <v>1.850629857504753E-4</v>
      </c>
      <c r="CM439" s="223">
        <f t="shared" ca="1" si="940"/>
        <v>5.8043339304870685E-5</v>
      </c>
      <c r="CN439" s="223">
        <f t="shared" ca="1" si="941"/>
        <v>-2.2417140988810109E-4</v>
      </c>
      <c r="CO439" s="223">
        <f t="shared" ca="1" si="942"/>
        <v>9.2998807518989576E-5</v>
      </c>
      <c r="CP439" s="223">
        <f t="shared" ca="1" si="943"/>
        <v>1.6151070062665778E-4</v>
      </c>
      <c r="CQ439" s="223">
        <f t="shared" ca="1" si="944"/>
        <v>-2.0182144002976342E-4</v>
      </c>
      <c r="CR439" s="223">
        <f t="shared" ca="1" si="945"/>
        <v>-2.5527509940589431E-5</v>
      </c>
      <c r="CS439" s="223">
        <f t="shared" ca="1" si="946"/>
        <v>2.1902135819247074E-4</v>
      </c>
      <c r="CT439" s="223">
        <f t="shared" ca="1" si="947"/>
        <v>-1.2204463656186429E-4</v>
      </c>
      <c r="CU439" s="223">
        <f t="shared" ca="1" si="948"/>
        <v>-1.3679015875520375E-4</v>
      </c>
      <c r="CV439" s="223">
        <f t="shared" ca="1" si="949"/>
        <v>2.1421106961894306E-4</v>
      </c>
      <c r="CW439" s="223">
        <f t="shared" ca="1" si="950"/>
        <v>-7.540912922629947E-6</v>
      </c>
      <c r="CX439" s="223">
        <f t="shared" ca="1" si="951"/>
        <v>-2.0913015552104642E-4</v>
      </c>
      <c r="CY439" s="223">
        <f t="shared" ca="1" si="952"/>
        <v>1.484485677893859E-4</v>
      </c>
      <c r="CZ439" s="223">
        <f t="shared" ca="1" si="953"/>
        <v>1.091085230433433E-4</v>
      </c>
      <c r="DA439" s="223">
        <f t="shared" ca="1" si="954"/>
        <v>-2.219636764532125E-4</v>
      </c>
      <c r="DB439" s="223">
        <f t="shared" ca="1" si="955"/>
        <v>4.0446097794093927E-5</v>
      </c>
      <c r="DC439" s="223">
        <f t="shared" ca="1" si="956"/>
        <v>1.9471191654093291E-4</v>
      </c>
      <c r="DD439" s="223">
        <f t="shared" ca="1" si="957"/>
        <v>-1.7163903582848093E-4</v>
      </c>
      <c r="DE439" s="223">
        <f t="shared" ca="1" si="958"/>
        <v>-7.9065017307654268E-5</v>
      </c>
      <c r="DF439" s="223">
        <f t="shared" ca="1" si="959"/>
        <v>2.2491144000693925E-4</v>
      </c>
      <c r="DG439" s="223">
        <f t="shared" ca="1" si="960"/>
        <v>-7.2475746792688412E-5</v>
      </c>
      <c r="DH439" s="223">
        <f t="shared" ca="1" si="961"/>
        <v>-1.76078752583978E-4</v>
      </c>
      <c r="DI439" s="223">
        <f t="shared" ca="1" si="962"/>
        <v>1.9111403707969184E-4</v>
      </c>
      <c r="DJ439" s="223">
        <f t="shared" ca="1" si="963"/>
        <v>4.7309992718031778E-5</v>
      </c>
      <c r="DK439" s="223">
        <f t="shared" ca="1" si="964"/>
        <v>-2.2299055010122152E-4</v>
      </c>
      <c r="DL439" s="223">
        <f t="shared" ca="1" si="965"/>
        <v>1.0293651474487123E-4</v>
      </c>
      <c r="DM439" s="223">
        <f t="shared" ca="1" si="966"/>
        <v>1.5363401537901421E-4</v>
      </c>
      <c r="DN439" s="223">
        <f t="shared" ca="1" si="967"/>
        <v>-2.064519965790546E-4</v>
      </c>
      <c r="DO439" s="223">
        <f t="shared" ca="1" si="968"/>
        <v>-1.4530849658915678E-5</v>
      </c>
      <c r="DP439" s="223">
        <f t="shared" ca="1" si="969"/>
        <v>2.1624258820156762E-4</v>
      </c>
      <c r="DQ439" s="223">
        <f t="shared" ca="1" si="970"/>
        <v>-1.3116901801384591E-4</v>
      </c>
      <c r="DR439" s="223">
        <f t="shared" ca="1" si="971"/>
        <v>-1.2786356570499503E-4</v>
      </c>
      <c r="DS439" s="223">
        <f t="shared" ca="1" si="972"/>
        <v>2.17320893822971E-4</v>
      </c>
      <c r="DT439" s="223">
        <f t="shared" ca="1" si="973"/>
        <v>-1.8562842413179771E-5</v>
      </c>
      <c r="DU439" s="223">
        <f t="shared" ca="1" si="974"/>
        <v>-2.048136273047329E-4</v>
      </c>
      <c r="DV439" s="223">
        <f t="shared" ca="1" si="975"/>
        <v>1.5656210816402118E-4</v>
      </c>
      <c r="DW439" s="223">
        <f t="shared" ca="1" si="976"/>
        <v>9.9325255972424235E-5</v>
      </c>
      <c r="DX439" s="223">
        <f t="shared" ca="1" si="977"/>
        <v>-2.2348545000941107E-4</v>
      </c>
      <c r="DY439" s="223">
        <f t="shared" ca="1" si="978"/>
        <v>5.1254705005500167E-5</v>
      </c>
      <c r="DZ439" s="223">
        <f t="shared" ca="1" si="979"/>
        <v>1.8895106989948125E-4</v>
      </c>
      <c r="EA439" s="223">
        <f t="shared" ca="1" si="980"/>
        <v>-1.7856610147897969E-4</v>
      </c>
      <c r="EB439" s="223">
        <f t="shared" ca="1" si="981"/>
        <v>-6.863685440333294E-5</v>
      </c>
      <c r="EC439" s="223">
        <f t="shared" ca="1" si="982"/>
        <v>2.2481222111346398E-4</v>
      </c>
      <c r="ED439" s="223">
        <f t="shared" ca="1" si="983"/>
        <v>-8.2837058020056512E-5</v>
      </c>
      <c r="EE439" s="223">
        <f t="shared" ca="1" si="984"/>
        <v>-1.689982924498243E-4</v>
      </c>
      <c r="EF439" s="223">
        <f t="shared" ca="1" si="985"/>
        <v>1.967046779539709E-4</v>
      </c>
      <c r="EG439" s="223">
        <f t="shared" ca="1" si="986"/>
        <v>3.6462672214869195E-5</v>
      </c>
      <c r="EH439" s="223">
        <f t="shared" ca="1" si="987"/>
        <v>-2.2127248654748278E-4</v>
      </c>
      <c r="EI439" s="223">
        <f t="shared" ca="1" si="988"/>
        <v>1.1262623889055868E-4</v>
      </c>
      <c r="EJ439" s="223">
        <f t="shared" ca="1" si="989"/>
        <v>1.4538721233157224E-4</v>
      </c>
      <c r="EK439" s="223">
        <f t="shared" ca="1" si="990"/>
        <v>-2.1058519218552767E-4</v>
      </c>
      <c r="EL439" s="223">
        <f t="shared" ca="1" si="991"/>
        <v>-3.4991832876615119E-6</v>
      </c>
      <c r="EM439" s="223">
        <f t="shared" ca="1" si="992"/>
        <v>2.1294287087507326E-4</v>
      </c>
      <c r="EN439" s="223">
        <f t="shared" ca="1" si="993"/>
        <v>-1.3997740181238318E-4</v>
      </c>
      <c r="EO439" s="223">
        <f t="shared" ca="1" si="994"/>
        <v>-1.1862893812547738E-4</v>
      </c>
      <c r="EP439" s="223">
        <f t="shared" ca="1" si="995"/>
        <v>2.1990717295871732E-4</v>
      </c>
      <c r="EQ439" s="223">
        <f t="shared" ca="1" si="996"/>
        <v>-2.954005239044328E-5</v>
      </c>
      <c r="ER439" s="223">
        <f t="shared" ca="1" si="997"/>
        <v>-2.0000368512068732E-4</v>
      </c>
      <c r="ES439" s="223">
        <f t="shared" ca="1" si="998"/>
        <v>1.6429847670686835E-4</v>
      </c>
      <c r="ET439" s="223">
        <f t="shared" ca="1" si="999"/>
        <v>8.9302705660002674E-5</v>
      </c>
      <c r="EU439" s="223">
        <f t="shared" ca="1" si="1000"/>
        <v>-2.244688275415225E-4</v>
      </c>
      <c r="EV439" s="223">
        <f t="shared" ca="1" si="1001"/>
        <v>6.1939835143172368E-5</v>
      </c>
      <c r="EW439" s="223">
        <f t="shared" ca="1" si="1002"/>
        <v>1.8273502358047902E-4</v>
      </c>
      <c r="EX439" s="223">
        <f t="shared" ca="1" si="1003"/>
        <v>-1.8506298575047604E-4</v>
      </c>
      <c r="EY439" s="223">
        <f t="shared" ca="1" si="1004"/>
        <v>-5.8043339304869425E-5</v>
      </c>
      <c r="EZ439" s="223">
        <f t="shared" ca="1" si="1005"/>
        <v>2.2417140988810095E-4</v>
      </c>
      <c r="FA439" s="223">
        <f t="shared" ca="1" si="1006"/>
        <v>-9.2998807518990782E-5</v>
      </c>
      <c r="FB439" s="223">
        <f t="shared" ca="1" si="1007"/>
        <v>-1.6151070062666131E-4</v>
      </c>
      <c r="FC439" s="223">
        <f t="shared" ca="1" si="1008"/>
        <v>2.0182144002976117E-4</v>
      </c>
      <c r="FD439" s="223">
        <f t="shared" ca="1" si="1009"/>
        <v>2.5527509940594459E-5</v>
      </c>
      <c r="FE439" s="223">
        <f t="shared" ca="1" si="1010"/>
        <v>-2.1902135819247187E-4</v>
      </c>
      <c r="FF439" s="223">
        <f t="shared" ca="1" si="1011"/>
        <v>1.2204463656186004E-4</v>
      </c>
      <c r="FG439" s="223">
        <f t="shared" ca="1" si="1012"/>
        <v>1.3679015875520776E-4</v>
      </c>
      <c r="FH439" s="223">
        <f t="shared" ca="1" si="1013"/>
        <v>-2.1421106961894154E-4</v>
      </c>
      <c r="FI439" s="223">
        <f t="shared" ca="1" si="1014"/>
        <v>7.5409129226248784E-6</v>
      </c>
      <c r="FJ439" s="223">
        <f t="shared" ca="1" si="1015"/>
        <v>2.0913015552104829E-4</v>
      </c>
      <c r="FK439" s="223">
        <f t="shared" ca="1" si="1016"/>
        <v>-1.4844856778938205E-4</v>
      </c>
      <c r="FL439" s="223">
        <f t="shared" ca="1" si="1017"/>
        <v>-1.0910852304334771E-4</v>
      </c>
      <c r="FM439" s="223">
        <f t="shared" ca="1" si="1018"/>
        <v>2.2196367645321272E-4</v>
      </c>
      <c r="FN439" s="223">
        <f t="shared" ca="1" si="1019"/>
        <v>-4.0446097794095229E-5</v>
      </c>
      <c r="FO439" s="223">
        <f t="shared" ca="1" si="1020"/>
        <v>-1.9471191654093226E-4</v>
      </c>
      <c r="FP439" s="223">
        <f t="shared" ca="1" si="1021"/>
        <v>1.716390358284818E-4</v>
      </c>
      <c r="FQ439" s="223">
        <f t="shared" ca="1" si="1022"/>
        <v>7.9065017307653048E-5</v>
      </c>
      <c r="FR439" s="223">
        <f t="shared" ca="1" si="1023"/>
        <v>-2.2491144000693928E-4</v>
      </c>
      <c r="FS439" s="223">
        <f t="shared" ca="1" si="1024"/>
        <v>7.2475746792689672E-5</v>
      </c>
      <c r="FT439" s="223">
        <f t="shared" ca="1" si="1025"/>
        <v>1.7607875258397721E-4</v>
      </c>
      <c r="FU439" s="223">
        <f t="shared" ca="1" si="1026"/>
        <v>-1.9111403707969257E-4</v>
      </c>
      <c r="FV439" s="223">
        <f t="shared" ca="1" si="1027"/>
        <v>-4.7309992718030491E-5</v>
      </c>
      <c r="FW439" s="223">
        <f t="shared" ca="1" si="1028"/>
        <v>2.2299055010122133E-4</v>
      </c>
      <c r="FX439" s="223">
        <f t="shared" ca="1" si="1029"/>
        <v>-1.0293651474487241E-4</v>
      </c>
      <c r="FY439" s="223">
        <f t="shared" ca="1" si="1030"/>
        <v>-1.5363401537901792E-4</v>
      </c>
      <c r="FZ439" s="223">
        <f t="shared" ca="1" si="1031"/>
        <v>2.0645199657905254E-4</v>
      </c>
      <c r="GA439" s="223">
        <f t="shared" ca="1" si="1032"/>
        <v>1.4530849658920761E-5</v>
      </c>
      <c r="GB439" s="223">
        <f t="shared" ca="1" si="1033"/>
        <v>-2.1624258820156906E-4</v>
      </c>
      <c r="GC439" s="223">
        <f t="shared" ca="1" si="1034"/>
        <v>1.3116901801384179E-4</v>
      </c>
      <c r="GD439" s="223">
        <f t="shared" ca="1" si="1035"/>
        <v>1.2786356570499921E-4</v>
      </c>
      <c r="GE439" s="223">
        <f t="shared" ca="1" si="1036"/>
        <v>-2.173208938229697E-4</v>
      </c>
      <c r="GF439" s="223">
        <f t="shared" ca="1" si="1037"/>
        <v>1.8562842413174723E-5</v>
      </c>
      <c r="GG439" s="223">
        <f t="shared" ca="1" si="1038"/>
        <v>2.0481362730473499E-4</v>
      </c>
      <c r="GH439" s="223">
        <f t="shared" ca="1" si="1039"/>
        <v>-1.5656210816401755E-4</v>
      </c>
      <c r="GI439" s="223">
        <f t="shared" ca="1" si="1040"/>
        <v>-9.9325255972428775E-5</v>
      </c>
      <c r="GJ439" s="223">
        <f t="shared" ca="1" si="1041"/>
        <v>2.2348545000941051E-4</v>
      </c>
      <c r="GK439" s="223">
        <f t="shared" ca="1" si="1042"/>
        <v>-5.1254705005501455E-5</v>
      </c>
      <c r="GL439" s="223">
        <f t="shared" ca="1" si="1043"/>
        <v>-1.8895106989948049E-4</v>
      </c>
      <c r="GM439" s="223">
        <f t="shared" ca="1" si="1044"/>
        <v>1.785661014789805E-4</v>
      </c>
      <c r="GN439" s="223">
        <f t="shared" ca="1" si="1045"/>
        <v>6.8636854403331679E-5</v>
      </c>
      <c r="GO439" s="223">
        <f t="shared" ca="1" si="1046"/>
        <v>-2.2481222111346393E-4</v>
      </c>
      <c r="GP439" s="223">
        <f t="shared" ca="1" si="1047"/>
        <v>8.2837058020057745E-5</v>
      </c>
      <c r="GQ439" s="223">
        <f t="shared" ca="1" si="1048"/>
        <v>1.6899829244982343E-4</v>
      </c>
      <c r="GR439" s="223">
        <f t="shared" ca="1" si="1049"/>
        <v>-1.9670467795397155E-4</v>
      </c>
      <c r="GS439" s="223">
        <f t="shared" ca="1" si="1050"/>
        <v>-3.646267221486788E-5</v>
      </c>
      <c r="GT439" s="223">
        <f t="shared" ca="1" si="1051"/>
        <v>2.2127248654748254E-4</v>
      </c>
      <c r="GU439" s="223">
        <f t="shared" ca="1" si="1052"/>
        <v>-1.1262623889055984E-4</v>
      </c>
      <c r="GV439" s="223">
        <f t="shared" ca="1" si="1053"/>
        <v>-1.4538721233157612E-4</v>
      </c>
      <c r="GW439" s="223">
        <f t="shared" ca="1" si="1054"/>
        <v>2.1058519218552591E-4</v>
      </c>
      <c r="GX439" s="223">
        <f t="shared" ca="1" si="1055"/>
        <v>3.4991832876665806E-6</v>
      </c>
      <c r="GY439" s="223">
        <f t="shared" ca="1" si="1056"/>
        <v>-2.1294287087507492E-4</v>
      </c>
      <c r="GZ439" s="223">
        <f t="shared" ca="1" si="1057"/>
        <v>1.3997740181237922E-4</v>
      </c>
      <c r="HA439" s="223">
        <f t="shared" ca="1" si="1058"/>
        <v>1.1862893812548168E-4</v>
      </c>
      <c r="HB439" s="223">
        <f t="shared" ca="1" si="1059"/>
        <v>-2.1990717295871623E-4</v>
      </c>
      <c r="HC439" s="223">
        <f t="shared" ca="1" si="1060"/>
        <v>2.9540052390438259E-5</v>
      </c>
      <c r="HD439" s="223">
        <f t="shared" ca="1" si="1061"/>
        <v>2.0000368512068965E-4</v>
      </c>
      <c r="HE439" s="223">
        <f t="shared" ca="1" si="1062"/>
        <v>-1.6429847670686491E-4</v>
      </c>
      <c r="HF439" s="223">
        <f t="shared" ca="1" si="1063"/>
        <v>-8.9302705660007363E-5</v>
      </c>
      <c r="HG439" s="223">
        <f t="shared" ca="1" si="1064"/>
        <v>2.2446882754152217E-4</v>
      </c>
      <c r="HH439" s="223">
        <f t="shared" ca="1" si="1065"/>
        <v>-6.1939835143167503E-5</v>
      </c>
      <c r="HI439" s="223">
        <f t="shared" ca="1" si="1066"/>
        <v>-1.8273502358048197E-4</v>
      </c>
      <c r="HJ439" s="223">
        <f t="shared" ca="1" si="1067"/>
        <v>1.8506298575047316E-4</v>
      </c>
      <c r="HK439" s="223">
        <f t="shared" ca="1" si="1068"/>
        <v>5.8043339304874331E-5</v>
      </c>
      <c r="HL439" s="223">
        <f t="shared" ca="1" si="1069"/>
        <v>-2.2417140988810141E-4</v>
      </c>
      <c r="HM439" s="223">
        <f t="shared" ca="1" si="1070"/>
        <v>9.2998807518986174E-5</v>
      </c>
      <c r="HN439" s="223">
        <f t="shared" ca="1" si="1071"/>
        <v>1.6151070062665594E-4</v>
      </c>
      <c r="HO439" s="223">
        <f t="shared" ca="1" si="1072"/>
        <v>-2.0182144002976456E-4</v>
      </c>
      <c r="HP439" s="223">
        <f t="shared" ca="1" si="1073"/>
        <v>-2.5527509940586788E-5</v>
      </c>
      <c r="HQ439" s="223">
        <f t="shared" ca="1" si="1074"/>
        <v>2.1902135819247014E-4</v>
      </c>
      <c r="HR439" s="223">
        <f t="shared" ca="1" si="1075"/>
        <v>-1.2204463656186652E-4</v>
      </c>
      <c r="HS439" s="223">
        <f t="shared" ca="1" si="1076"/>
        <v>-1.3679015875520164E-4</v>
      </c>
      <c r="HT439" s="223">
        <f t="shared" ca="1" si="1077"/>
        <v>2.1421106961893999E-4</v>
      </c>
      <c r="HU439" s="223">
        <f t="shared" ca="1" si="1078"/>
        <v>-7.5409129226198233E-6</v>
      </c>
      <c r="HV439" s="223">
        <f t="shared" ca="1" si="1079"/>
        <v>-2.0913015552105017E-4</v>
      </c>
      <c r="HW439" s="223">
        <f t="shared" ca="1" si="1080"/>
        <v>1.4844856778937826E-4</v>
      </c>
      <c r="HX439" s="223">
        <f t="shared" ca="1" si="1081"/>
        <v>1.0910852304335217E-4</v>
      </c>
      <c r="HY439" s="223">
        <f t="shared" ca="1" si="1082"/>
        <v>-2.219636764532119E-4</v>
      </c>
      <c r="HZ439" s="223">
        <f t="shared" ca="1" si="1083"/>
        <v>4.0446097794090241E-5</v>
      </c>
      <c r="IA439" s="223">
        <f t="shared" ca="1" si="1084"/>
        <v>1.9471191654093481E-4</v>
      </c>
      <c r="IB439" s="223">
        <f t="shared" ca="1" si="1085"/>
        <v>-1.7163903582847852E-4</v>
      </c>
      <c r="IC439" s="223">
        <f t="shared" ca="1" si="1086"/>
        <v>-7.9065017307657778E-5</v>
      </c>
      <c r="ID439" s="223">
        <f t="shared" ca="1" si="1087"/>
        <v>2.249114400069392E-4</v>
      </c>
      <c r="IE439" s="223">
        <f t="shared" ca="1" si="1088"/>
        <v>-1.2283449722452289E-5</v>
      </c>
      <c r="IF439" s="223">
        <f t="shared" ca="1" si="1089"/>
        <v>-1.7607875258398035E-4</v>
      </c>
      <c r="IG439" s="223">
        <f t="shared" ca="1" si="1090"/>
        <v>1.9111403707968989E-4</v>
      </c>
      <c r="IH439" s="223">
        <f t="shared" ca="1" si="1091"/>
        <v>4.7309992718035451E-5</v>
      </c>
      <c r="II439" s="223">
        <f t="shared" ca="1" si="1092"/>
        <v>-2.2299055010122198E-4</v>
      </c>
      <c r="IJ439" s="223">
        <f t="shared" ca="1" si="1093"/>
        <v>1.029365147448679E-4</v>
      </c>
      <c r="IK439" s="223">
        <f t="shared" ca="1" si="1094"/>
        <v>1.5363401537901229E-4</v>
      </c>
      <c r="IL439" s="223">
        <f t="shared" ca="1" si="1095"/>
        <v>-2.0645199657905563E-4</v>
      </c>
      <c r="IM439" s="223">
        <f t="shared" ca="1" si="1096"/>
        <v>-1.4530849658913063E-5</v>
      </c>
      <c r="IN439" s="223">
        <f t="shared" ca="1" si="1097"/>
        <v>2.1624258820156689E-4</v>
      </c>
      <c r="IO439" s="223">
        <f t="shared" ca="1" si="1098"/>
        <v>-1.3116901801384805E-4</v>
      </c>
      <c r="IP439" s="223">
        <f t="shared" ca="1" si="1099"/>
        <v>-1.2786356570499281E-4</v>
      </c>
      <c r="IQ439" s="223">
        <f t="shared" ca="1" si="1100"/>
        <v>2.1732089382296837E-4</v>
      </c>
      <c r="IR439" s="223">
        <f t="shared" ca="1" si="1101"/>
        <v>-1.8562842413169667E-5</v>
      </c>
      <c r="IS439" s="223">
        <f t="shared" ca="1" si="1102"/>
        <v>-2.0481362730473708E-4</v>
      </c>
      <c r="IT439" s="223">
        <f t="shared" ca="1" si="1103"/>
        <v>1.5656210816401389E-4</v>
      </c>
      <c r="IU439" s="223">
        <f t="shared" ca="1" si="1104"/>
        <v>9.9325255972433315E-5</v>
      </c>
      <c r="IV439" s="223">
        <f t="shared" ca="1" si="1105"/>
        <v>-2.2348545000940988E-4</v>
      </c>
      <c r="IW439" s="223">
        <f t="shared" ca="1" si="1106"/>
        <v>5.1254705005496515E-5</v>
      </c>
      <c r="IX439" s="223">
        <f t="shared" ca="1" si="1107"/>
        <v>1.8895106989948328E-4</v>
      </c>
      <c r="IY439" s="223">
        <f t="shared" ca="1" si="1108"/>
        <v>-1.7856610147897741E-4</v>
      </c>
      <c r="IZ439" s="223">
        <f t="shared" ca="1" si="1109"/>
        <v>-6.8636854403336491E-5</v>
      </c>
      <c r="JA439" s="223">
        <f t="shared" ca="1" si="1110"/>
        <v>2.2481222111346412E-4</v>
      </c>
      <c r="JB439" s="223">
        <f t="shared" ca="1" si="1111"/>
        <v>-8.2837058020053029E-5</v>
      </c>
    </row>
    <row r="440" spans="2:262">
      <c r="B440" s="230">
        <v>79</v>
      </c>
      <c r="C440" s="229">
        <f t="shared" si="1112"/>
        <v>1.5429687500000009E-3</v>
      </c>
      <c r="D440" s="226">
        <f t="shared" ca="1" si="855"/>
        <v>23.397428155745473</v>
      </c>
      <c r="E440" s="225">
        <f ca="1">CG361</f>
        <v>-0.60257184425452814</v>
      </c>
      <c r="F440" s="224">
        <v>79</v>
      </c>
      <c r="G440" s="223">
        <f t="shared" ca="1" si="856"/>
        <v>-4.7837947761300115E-4</v>
      </c>
      <c r="H440" s="223">
        <f t="shared" ca="1" si="857"/>
        <v>6.4056645580630326E-4</v>
      </c>
      <c r="I440" s="223">
        <f t="shared" ca="1" si="858"/>
        <v>1.7306101582006126E-5</v>
      </c>
      <c r="J440" s="223">
        <f t="shared" ca="1" si="859"/>
        <v>-6.5302321592857209E-4</v>
      </c>
      <c r="K440" s="223">
        <f t="shared" ca="1" si="860"/>
        <v>4.5273352672761116E-4</v>
      </c>
      <c r="L440" s="223">
        <f t="shared" ca="1" si="861"/>
        <v>3.2715011764407602E-4</v>
      </c>
      <c r="M440" s="223">
        <f t="shared" ca="1" si="862"/>
        <v>-6.8821293381149265E-4</v>
      </c>
      <c r="N440" s="223">
        <f t="shared" ca="1" si="863"/>
        <v>1.6821872027180044E-4</v>
      </c>
      <c r="O440" s="223">
        <f t="shared" ca="1" si="864"/>
        <v>5.6713076885531492E-4</v>
      </c>
      <c r="P440" s="223">
        <f t="shared" ca="1" si="865"/>
        <v>-5.7643381782639938E-4</v>
      </c>
      <c r="Q440" s="223">
        <f t="shared" ca="1" si="866"/>
        <v>-1.5221942900204538E-4</v>
      </c>
      <c r="R440" s="223">
        <f t="shared" ca="1" si="867"/>
        <v>6.8599985175045214E-4</v>
      </c>
      <c r="S440" s="223">
        <f t="shared" ca="1" si="868"/>
        <v>-3.4155645441540501E-4</v>
      </c>
      <c r="T440" s="223">
        <f t="shared" ca="1" si="869"/>
        <v>-4.4015090646926531E-4</v>
      </c>
      <c r="U440" s="223">
        <f t="shared" ca="1" si="870"/>
        <v>6.5837270754473412E-4</v>
      </c>
      <c r="V440" s="223">
        <f t="shared" ca="1" si="871"/>
        <v>-3.373923280163677E-5</v>
      </c>
      <c r="W440" s="223">
        <f t="shared" ca="1" si="872"/>
        <v>-6.3408754270111991E-4</v>
      </c>
      <c r="X440" s="223">
        <f t="shared" ca="1" si="873"/>
        <v>4.901491514952385E-4</v>
      </c>
      <c r="Y440" s="223">
        <f t="shared" ca="1" si="874"/>
        <v>2.8128304913117538E-4</v>
      </c>
      <c r="Z440" s="223">
        <f t="shared" ca="1" si="875"/>
        <v>-6.9261389798271175E-4</v>
      </c>
      <c r="AA440" s="223">
        <f t="shared" ca="1" si="876"/>
        <v>2.1725355910708364E-4</v>
      </c>
      <c r="AB440" s="223">
        <f t="shared" ca="1" si="877"/>
        <v>5.3623694279831277E-4</v>
      </c>
      <c r="AC440" s="223">
        <f t="shared" ca="1" si="878"/>
        <v>-6.0323158734669968E-4</v>
      </c>
      <c r="AD440" s="223">
        <f t="shared" ca="1" si="879"/>
        <v>-1.0203683446391155E-4</v>
      </c>
      <c r="AE440" s="223">
        <f t="shared" ca="1" si="880"/>
        <v>6.7667668788130972E-4</v>
      </c>
      <c r="AF440" s="223">
        <f t="shared" ca="1" si="881"/>
        <v>-3.8502832815092309E-4</v>
      </c>
      <c r="AG440" s="223">
        <f t="shared" ca="1" si="882"/>
        <v>-3.9953711942754765E-4</v>
      </c>
      <c r="AH440" s="223">
        <f t="shared" ca="1" si="883"/>
        <v>6.7261118053784492E-4</v>
      </c>
      <c r="AI440" s="223">
        <f t="shared" ca="1" si="884"/>
        <v>-8.4601731359472074E-5</v>
      </c>
      <c r="AJ440" s="223">
        <f t="shared" ca="1" si="885"/>
        <v>-6.1171569414076438E-4</v>
      </c>
      <c r="AK440" s="223">
        <f t="shared" ca="1" si="886"/>
        <v>5.2490861554310491E-4</v>
      </c>
      <c r="AL440" s="223">
        <f t="shared" ca="1" si="887"/>
        <v>2.3389168340393269E-4</v>
      </c>
      <c r="AM440" s="223">
        <f t="shared" ca="1" si="888"/>
        <v>-6.9326152743088036E-4</v>
      </c>
      <c r="AN440" s="223">
        <f t="shared" ca="1" si="889"/>
        <v>2.6511108208214116E-4</v>
      </c>
      <c r="AO440" s="223">
        <f t="shared" ca="1" si="890"/>
        <v>5.024372022873132E-4</v>
      </c>
      <c r="AP440" s="223">
        <f t="shared" ca="1" si="891"/>
        <v>-6.2676039262960534E-4</v>
      </c>
      <c r="AQ440" s="223">
        <f t="shared" ca="1" si="892"/>
        <v>-5.1301293479086535E-5</v>
      </c>
      <c r="AR440" s="223">
        <f t="shared" ca="1" si="893"/>
        <v>6.6368655441149753E-4</v>
      </c>
      <c r="AS440" s="223">
        <f t="shared" ca="1" si="894"/>
        <v>-4.2641370001633217E-4</v>
      </c>
      <c r="AT440" s="223">
        <f t="shared" ca="1" si="895"/>
        <v>-3.5675820611870749E-4</v>
      </c>
      <c r="AU440" s="223">
        <f t="shared" ca="1" si="896"/>
        <v>6.8320471526682588E-4</v>
      </c>
      <c r="AV440" s="223">
        <f t="shared" ca="1" si="897"/>
        <v>-1.3500576580495962E-4</v>
      </c>
      <c r="AW440" s="223">
        <f t="shared" ca="1" si="898"/>
        <v>-5.8602890523320984E-4</v>
      </c>
      <c r="AX440" s="223">
        <f t="shared" ca="1" si="899"/>
        <v>5.5682355432388564E-4</v>
      </c>
      <c r="AY440" s="223">
        <f t="shared" ca="1" si="900"/>
        <v>1.852328383793312E-4</v>
      </c>
      <c r="AZ440" s="223">
        <f t="shared" ca="1" si="901"/>
        <v>-6.9015231259590627E-4</v>
      </c>
      <c r="BA440" s="223">
        <f t="shared" ca="1" si="902"/>
        <v>3.1153194513348605E-4</v>
      </c>
      <c r="BB440" s="223">
        <f t="shared" ca="1" si="903"/>
        <v>4.6591471104463962E-4</v>
      </c>
      <c r="BC440" s="223">
        <f t="shared" ca="1" si="904"/>
        <v>-6.4689272904068485E-4</v>
      </c>
      <c r="BD440" s="223">
        <f t="shared" ca="1" si="905"/>
        <v>-2.8774634001010402E-7</v>
      </c>
      <c r="BE440" s="223">
        <f t="shared" ca="1" si="906"/>
        <v>6.4709984599978991E-4</v>
      </c>
      <c r="BF440" s="223">
        <f t="shared" ca="1" si="907"/>
        <v>-4.6548829909574509E-4</v>
      </c>
      <c r="BG440" s="223">
        <f t="shared" ca="1" si="908"/>
        <v>-3.120459891804403E-4</v>
      </c>
      <c r="BH440" s="223">
        <f t="shared" ca="1" si="909"/>
        <v>6.9009590444912903E-4</v>
      </c>
      <c r="BI440" s="223">
        <f t="shared" ca="1" si="910"/>
        <v>-1.8467819230828724E-4</v>
      </c>
      <c r="BJ440" s="223">
        <f t="shared" ca="1" si="911"/>
        <v>-5.5716637491311422E-4</v>
      </c>
      <c r="BK440" s="223">
        <f t="shared" ca="1" si="912"/>
        <v>5.8572101801913131E-4</v>
      </c>
      <c r="BL440" s="223">
        <f t="shared" ca="1" si="913"/>
        <v>1.3557020055450327E-4</v>
      </c>
      <c r="BM440" s="223">
        <f t="shared" ca="1" si="914"/>
        <v>-6.833031025823698E-4</v>
      </c>
      <c r="BN440" s="223">
        <f t="shared" ca="1" si="915"/>
        <v>3.5626458958220003E-4</v>
      </c>
      <c r="BO440" s="223">
        <f t="shared" ca="1" si="916"/>
        <v>4.2686738761475143E-4</v>
      </c>
      <c r="BP440" s="223">
        <f t="shared" ca="1" si="917"/>
        <v>-6.6351949770461569E-4</v>
      </c>
      <c r="BQ440" s="223">
        <f t="shared" ca="1" si="918"/>
        <v>5.0727360121404164E-5</v>
      </c>
      <c r="BR440" s="223">
        <f t="shared" ca="1" si="919"/>
        <v>6.270064474561799E-4</v>
      </c>
      <c r="BS440" s="223">
        <f t="shared" ca="1" si="920"/>
        <v>-5.0204037675123984E-4</v>
      </c>
      <c r="BT440" s="223">
        <f t="shared" ca="1" si="921"/>
        <v>-2.6564276799033112E-4</v>
      </c>
      <c r="BU440" s="223">
        <f t="shared" ca="1" si="922"/>
        <v>6.9324740413350652E-4</v>
      </c>
      <c r="BV440" s="223">
        <f t="shared" ca="1" si="923"/>
        <v>-2.3334983168649408E-4</v>
      </c>
      <c r="BW440" s="223">
        <f t="shared" ca="1" si="924"/>
        <v>-5.2528451173300948E-4</v>
      </c>
      <c r="BX440" s="223">
        <f t="shared" ca="1" si="925"/>
        <v>6.1144440876933332E-4</v>
      </c>
      <c r="BY440" s="223">
        <f t="shared" ca="1" si="926"/>
        <v>8.5172896066713292E-5</v>
      </c>
      <c r="BZ440" s="223">
        <f t="shared" ca="1" si="927"/>
        <v>-6.7275101385276808E-4</v>
      </c>
      <c r="CA440" s="223">
        <f t="shared" ca="1" si="928"/>
        <v>3.990666053522791E-4</v>
      </c>
      <c r="CB440" s="223">
        <f t="shared" ca="1" si="929"/>
        <v>3.8550683282647063E-4</v>
      </c>
      <c r="CC440" s="223">
        <f t="shared" ca="1" si="930"/>
        <v>-6.7655059672141712E-4</v>
      </c>
      <c r="CD440" s="223">
        <f t="shared" ca="1" si="931"/>
        <v>1.0146757062317897E-4</v>
      </c>
      <c r="CE440" s="223">
        <f t="shared" ca="1" si="932"/>
        <v>6.0351524664832795E-4</v>
      </c>
      <c r="CF440" s="223">
        <f t="shared" ca="1" si="933"/>
        <v>-5.3587185410702571E-4</v>
      </c>
      <c r="CG440" s="223">
        <f t="shared" ca="1" si="934"/>
        <v>-2.1780000562448784E-4</v>
      </c>
      <c r="CH440" s="223">
        <f t="shared" ca="1" si="935"/>
        <v>6.9264213607011333E-4</v>
      </c>
      <c r="CI440" s="223">
        <f t="shared" ca="1" si="936"/>
        <v>-2.8075692810876948E-4</v>
      </c>
      <c r="CJ440" s="223">
        <f t="shared" ca="1" si="937"/>
        <v>-4.90556086271804E-4</v>
      </c>
      <c r="CK440" s="223">
        <f t="shared" ca="1" si="938"/>
        <v>6.3385432929126428E-4</v>
      </c>
      <c r="CL440" s="223">
        <f t="shared" ca="1" si="939"/>
        <v>3.4314032275515401E-5</v>
      </c>
      <c r="CM440" s="223">
        <f t="shared" ca="1" si="940"/>
        <v>-6.5855322909019048E-4</v>
      </c>
      <c r="CN440" s="223">
        <f t="shared" ca="1" si="941"/>
        <v>4.3970604461177022E-4</v>
      </c>
      <c r="CO440" s="223">
        <f t="shared" ca="1" si="942"/>
        <v>3.4205718310976476E-4</v>
      </c>
      <c r="CP440" s="223">
        <f t="shared" ca="1" si="943"/>
        <v>-6.859154094364672E-4</v>
      </c>
      <c r="CQ440" s="223">
        <f t="shared" ca="1" si="944"/>
        <v>1.5165791956832091E-4</v>
      </c>
      <c r="CR440" s="223">
        <f t="shared" ca="1" si="945"/>
        <v>5.7675354442873663E-4</v>
      </c>
      <c r="CS440" s="223">
        <f t="shared" ca="1" si="946"/>
        <v>-5.667993954560583E-4</v>
      </c>
      <c r="CT440" s="223">
        <f t="shared" ca="1" si="947"/>
        <v>-1.687769661574119E-4</v>
      </c>
      <c r="CU440" s="223">
        <f t="shared" ca="1" si="948"/>
        <v>6.8828338025902537E-4</v>
      </c>
      <c r="CV440" s="223">
        <f t="shared" ca="1" si="949"/>
        <v>-3.2664257841208936E-4</v>
      </c>
      <c r="CW440" s="223">
        <f t="shared" ca="1" si="950"/>
        <v>-4.5316929487602779E-4</v>
      </c>
      <c r="CX440" s="223">
        <f t="shared" ca="1" si="951"/>
        <v>6.5282933828397381E-4</v>
      </c>
      <c r="CY440" s="223">
        <f t="shared" ca="1" si="952"/>
        <v>-1.6730782229621582E-5</v>
      </c>
      <c r="CZ440" s="223">
        <f t="shared" ca="1" si="953"/>
        <v>-6.4078668732039695E-4</v>
      </c>
      <c r="DA440" s="223">
        <f t="shared" ca="1" si="954"/>
        <v>4.7796267871822698E-4</v>
      </c>
      <c r="DB440" s="223">
        <f t="shared" ca="1" si="955"/>
        <v>2.9675389588107318E-4</v>
      </c>
      <c r="DC440" s="223">
        <f t="shared" ca="1" si="956"/>
        <v>-6.9156318711827397E-4</v>
      </c>
      <c r="DD440" s="223">
        <f t="shared" ca="1" si="957"/>
        <v>2.0102642110728287E-4</v>
      </c>
      <c r="DE440" s="223">
        <f t="shared" ca="1" si="958"/>
        <v>5.4686636478045835E-4</v>
      </c>
      <c r="DF440" s="223">
        <f t="shared" ca="1" si="959"/>
        <v>-5.9465540177213068E-4</v>
      </c>
      <c r="DG440" s="223">
        <f t="shared" ca="1" si="960"/>
        <v>-1.1883930968745071E-4</v>
      </c>
      <c r="DH440" s="223">
        <f t="shared" ca="1" si="961"/>
        <v>6.8019475717564051E-4</v>
      </c>
      <c r="DI440" s="223">
        <f t="shared" ca="1" si="962"/>
        <v>-3.7075812428182594E-4</v>
      </c>
      <c r="DJ440" s="223">
        <f t="shared" ca="1" si="963"/>
        <v>-4.1332673980754399E-4</v>
      </c>
      <c r="DK440" s="223">
        <f t="shared" ca="1" si="964"/>
        <v>6.6826660852967114E-4</v>
      </c>
      <c r="DL440" s="223">
        <f t="shared" ca="1" si="965"/>
        <v>-6.7684931176257424E-5</v>
      </c>
      <c r="DM440" s="223">
        <f t="shared" ca="1" si="966"/>
        <v>-6.1954766697257767E-4</v>
      </c>
      <c r="DN440" s="223">
        <f t="shared" ca="1" si="967"/>
        <v>5.1362919165678488E-4</v>
      </c>
      <c r="DO440" s="223">
        <f t="shared" ca="1" si="968"/>
        <v>2.4984247357906768E-4</v>
      </c>
      <c r="DP440" s="223">
        <f t="shared" ca="1" si="969"/>
        <v>-6.9346332397024132E-4</v>
      </c>
      <c r="DQ440" s="223">
        <f t="shared" ca="1" si="970"/>
        <v>2.4930554305282733E-4</v>
      </c>
      <c r="DR440" s="223">
        <f t="shared" ca="1" si="971"/>
        <v>5.14015668919501E-4</v>
      </c>
      <c r="DS440" s="223">
        <f t="shared" ca="1" si="972"/>
        <v>-6.1928891894349883E-4</v>
      </c>
      <c r="DT440" s="223">
        <f t="shared" ca="1" si="973"/>
        <v>-6.8257652701724544E-5</v>
      </c>
      <c r="DU440" s="223">
        <f t="shared" ca="1" si="974"/>
        <v>6.6842009976926585E-4</v>
      </c>
      <c r="DV440" s="223">
        <f t="shared" ca="1" si="975"/>
        <v>-4.1286449975262447E-4</v>
      </c>
      <c r="DW440" s="223">
        <f t="shared" ca="1" si="976"/>
        <v>-3.7124433132431543E-4</v>
      </c>
      <c r="DX440" s="223">
        <f t="shared" ca="1" si="977"/>
        <v>6.8008248412337749E-4</v>
      </c>
      <c r="DY440" s="223">
        <f t="shared" ca="1" si="978"/>
        <v>-1.1827228961644955E-4</v>
      </c>
      <c r="DZ440" s="223">
        <f t="shared" ca="1" si="979"/>
        <v>-5.9495126413819182E-4</v>
      </c>
      <c r="EA440" s="223">
        <f t="shared" ca="1" si="980"/>
        <v>5.4651230350356243E-4</v>
      </c>
      <c r="EB440" s="223">
        <f t="shared" ca="1" si="981"/>
        <v>2.0157713326573101E-4</v>
      </c>
      <c r="EC440" s="223">
        <f t="shared" ca="1" si="982"/>
        <v>-6.916055229861343E-4</v>
      </c>
      <c r="ED440" s="223">
        <f t="shared" ca="1" si="983"/>
        <v>2.9623365666006462E-4</v>
      </c>
      <c r="EE440" s="223">
        <f t="shared" ca="1" si="984"/>
        <v>4.7837947761300532E-4</v>
      </c>
      <c r="EF440" s="223">
        <f t="shared" ca="1" si="985"/>
        <v>-6.4056645580630608E-4</v>
      </c>
      <c r="EG440" s="223">
        <f t="shared" ca="1" si="986"/>
        <v>-1.7306101582005475E-5</v>
      </c>
      <c r="EH440" s="223">
        <f t="shared" ca="1" si="987"/>
        <v>6.5302321592857393E-4</v>
      </c>
      <c r="EI440" s="223">
        <f t="shared" ca="1" si="988"/>
        <v>-4.5273352672760237E-4</v>
      </c>
      <c r="EJ440" s="223">
        <f t="shared" ca="1" si="989"/>
        <v>-3.2715011764407537E-4</v>
      </c>
      <c r="EK440" s="223">
        <f t="shared" ca="1" si="990"/>
        <v>6.8821293381149439E-4</v>
      </c>
      <c r="EL440" s="223">
        <f t="shared" ca="1" si="991"/>
        <v>-1.6821872027178913E-4</v>
      </c>
      <c r="EM440" s="223">
        <f t="shared" ca="1" si="992"/>
        <v>-5.6713076885531459E-4</v>
      </c>
      <c r="EN440" s="223">
        <f t="shared" ca="1" si="993"/>
        <v>5.7643381782640805E-4</v>
      </c>
      <c r="EO440" s="223">
        <f t="shared" ca="1" si="994"/>
        <v>1.5221942900205679E-4</v>
      </c>
      <c r="EP440" s="223">
        <f t="shared" ca="1" si="995"/>
        <v>-6.8599985175045214E-4</v>
      </c>
      <c r="EQ440" s="223">
        <f t="shared" ca="1" si="996"/>
        <v>3.4155645441541851E-4</v>
      </c>
      <c r="ER440" s="223">
        <f t="shared" ca="1" si="997"/>
        <v>4.4015090646927425E-4</v>
      </c>
      <c r="ES440" s="223">
        <f t="shared" ca="1" si="998"/>
        <v>-6.583727075447351E-4</v>
      </c>
      <c r="ET440" s="223">
        <f t="shared" ca="1" si="999"/>
        <v>3.3739232801652166E-5</v>
      </c>
      <c r="EU440" s="223">
        <f t="shared" ca="1" si="1000"/>
        <v>6.340875427011236E-4</v>
      </c>
      <c r="EV440" s="223">
        <f t="shared" ca="1" si="1001"/>
        <v>-4.9014915149523893E-4</v>
      </c>
      <c r="EW440" s="223">
        <f t="shared" ca="1" si="1002"/>
        <v>-2.8128304913116128E-4</v>
      </c>
      <c r="EX440" s="223">
        <f t="shared" ca="1" si="1003"/>
        <v>6.9261389798271132E-4</v>
      </c>
      <c r="EY440" s="223">
        <f t="shared" ca="1" si="1004"/>
        <v>-2.1725355910708432E-4</v>
      </c>
      <c r="EZ440" s="223">
        <f t="shared" ca="1" si="1005"/>
        <v>-5.3623694279830302E-4</v>
      </c>
      <c r="FA440" s="223">
        <f t="shared" ca="1" si="1006"/>
        <v>6.0323158734669523E-4</v>
      </c>
      <c r="FB440" s="223">
        <f t="shared" ca="1" si="1007"/>
        <v>1.020368344639109E-4</v>
      </c>
      <c r="FC440" s="223">
        <f t="shared" ca="1" si="1008"/>
        <v>-6.7667668788130636E-4</v>
      </c>
      <c r="FD440" s="223">
        <f t="shared" ca="1" si="1009"/>
        <v>3.8502832815091544E-4</v>
      </c>
      <c r="FE440" s="223">
        <f t="shared" ca="1" si="1010"/>
        <v>3.995371194275431E-4</v>
      </c>
      <c r="FF440" s="223">
        <f t="shared" ca="1" si="1011"/>
        <v>-6.726111805378486E-4</v>
      </c>
      <c r="FG440" s="223">
        <f t="shared" ca="1" si="1012"/>
        <v>8.4601731359462966E-5</v>
      </c>
      <c r="FH440" s="223">
        <f t="shared" ca="1" si="1013"/>
        <v>6.1171569414076167E-4</v>
      </c>
      <c r="FI440" s="223">
        <f t="shared" ca="1" si="1014"/>
        <v>-5.2490861554311489E-4</v>
      </c>
      <c r="FJ440" s="223">
        <f t="shared" ca="1" si="1015"/>
        <v>-2.3389168340394131E-4</v>
      </c>
      <c r="FK440" s="223">
        <f t="shared" ca="1" si="1016"/>
        <v>6.9326152743088025E-4</v>
      </c>
      <c r="FL440" s="223">
        <f t="shared" ca="1" si="1017"/>
        <v>-2.6511108208216003E-4</v>
      </c>
      <c r="FM440" s="223">
        <f t="shared" ca="1" si="1018"/>
        <v>-5.0243720228731949E-4</v>
      </c>
      <c r="FN440" s="223">
        <f t="shared" ca="1" si="1019"/>
        <v>6.2676039262960566E-4</v>
      </c>
      <c r="FO440" s="223">
        <f t="shared" ca="1" si="1020"/>
        <v>5.1301293479066206E-5</v>
      </c>
      <c r="FP440" s="223">
        <f t="shared" ca="1" si="1021"/>
        <v>-6.6368655441150035E-4</v>
      </c>
      <c r="FQ440" s="223">
        <f t="shared" ca="1" si="1022"/>
        <v>4.2641370001633271E-4</v>
      </c>
      <c r="FR440" s="223">
        <f t="shared" ca="1" si="1023"/>
        <v>3.5675820611869003E-4</v>
      </c>
      <c r="FS440" s="223">
        <f t="shared" ca="1" si="1024"/>
        <v>-6.8320471526682426E-4</v>
      </c>
      <c r="FT440" s="223">
        <f t="shared" ca="1" si="1025"/>
        <v>1.3500576580496032E-4</v>
      </c>
      <c r="FU440" s="223">
        <f t="shared" ca="1" si="1026"/>
        <v>5.8602890523319899E-4</v>
      </c>
      <c r="FV440" s="223">
        <f t="shared" ca="1" si="1027"/>
        <v>-5.5682355432388011E-4</v>
      </c>
      <c r="FW440" s="223">
        <f t="shared" ca="1" si="1028"/>
        <v>-1.8523283837933055E-4</v>
      </c>
      <c r="FX440" s="223">
        <f t="shared" ca="1" si="1029"/>
        <v>6.9015231259590421E-4</v>
      </c>
      <c r="FY440" s="223">
        <f t="shared" ca="1" si="1030"/>
        <v>-3.1153194513347787E-4</v>
      </c>
      <c r="FZ440" s="223">
        <f t="shared" ca="1" si="1031"/>
        <v>-4.6591471104463913E-4</v>
      </c>
      <c r="GA440" s="223">
        <f t="shared" ca="1" si="1032"/>
        <v>6.4689272904069222E-4</v>
      </c>
      <c r="GB440" s="223">
        <f t="shared" ca="1" si="1033"/>
        <v>2.8774634001926553E-7</v>
      </c>
      <c r="GC440" s="223">
        <f t="shared" ca="1" si="1034"/>
        <v>-6.4709984599978601E-4</v>
      </c>
      <c r="GD440" s="223">
        <f t="shared" ca="1" si="1035"/>
        <v>4.6548829909576022E-4</v>
      </c>
      <c r="GE440" s="223">
        <f t="shared" ca="1" si="1036"/>
        <v>3.1204598918044843E-4</v>
      </c>
      <c r="GF440" s="223">
        <f t="shared" ca="1" si="1037"/>
        <v>-6.9009590444913012E-4</v>
      </c>
      <c r="GG440" s="223">
        <f t="shared" ca="1" si="1038"/>
        <v>1.8467819230830689E-4</v>
      </c>
      <c r="GH440" s="223">
        <f t="shared" ca="1" si="1039"/>
        <v>5.5716637491311964E-4</v>
      </c>
      <c r="GI440" s="223">
        <f t="shared" ca="1" si="1040"/>
        <v>-5.8572101801913695E-4</v>
      </c>
      <c r="GJ440" s="223">
        <f t="shared" ca="1" si="1041"/>
        <v>-1.3557020055448324E-4</v>
      </c>
      <c r="GK440" s="223">
        <f t="shared" ca="1" si="1042"/>
        <v>6.8330310258237132E-4</v>
      </c>
      <c r="GL440" s="223">
        <f t="shared" ca="1" si="1043"/>
        <v>-3.5626458958220903E-4</v>
      </c>
      <c r="GM440" s="223">
        <f t="shared" ca="1" si="1044"/>
        <v>-4.2686738761473528E-4</v>
      </c>
      <c r="GN440" s="223">
        <f t="shared" ca="1" si="1045"/>
        <v>6.6351949770461309E-4</v>
      </c>
      <c r="GO440" s="223">
        <f t="shared" ca="1" si="1046"/>
        <v>-5.0727360121414626E-5</v>
      </c>
      <c r="GP440" s="223">
        <f t="shared" ca="1" si="1047"/>
        <v>-6.2700644745617112E-4</v>
      </c>
      <c r="GQ440" s="223">
        <f t="shared" ca="1" si="1048"/>
        <v>5.0204037675123355E-4</v>
      </c>
      <c r="GR440" s="223">
        <f t="shared" ca="1" si="1049"/>
        <v>2.6564276799032136E-4</v>
      </c>
      <c r="GS440" s="223">
        <f t="shared" ca="1" si="1050"/>
        <v>-6.9324740413350609E-4</v>
      </c>
      <c r="GT440" s="223">
        <f t="shared" ca="1" si="1051"/>
        <v>2.3334983168649473E-4</v>
      </c>
      <c r="GU440" s="223">
        <f t="shared" ca="1" si="1052"/>
        <v>5.2528451173300904E-4</v>
      </c>
      <c r="GV440" s="223">
        <f t="shared" ca="1" si="1053"/>
        <v>-6.1144440876932432E-4</v>
      </c>
      <c r="GW440" s="223">
        <f t="shared" ca="1" si="1054"/>
        <v>-8.5172896066712587E-5</v>
      </c>
      <c r="GX440" s="223">
        <f t="shared" ca="1" si="1055"/>
        <v>6.7275101385276797E-4</v>
      </c>
      <c r="GY440" s="223">
        <f t="shared" ca="1" si="1056"/>
        <v>-3.990666053522636E-4</v>
      </c>
      <c r="GZ440" s="223">
        <f t="shared" ca="1" si="1057"/>
        <v>-3.8550683282646998E-4</v>
      </c>
      <c r="HA440" s="223">
        <f t="shared" ca="1" si="1058"/>
        <v>6.7655059672141733E-4</v>
      </c>
      <c r="HB440" s="223">
        <f t="shared" ca="1" si="1059"/>
        <v>-1.0146757062316013E-4</v>
      </c>
      <c r="HC440" s="223">
        <f t="shared" ca="1" si="1060"/>
        <v>-6.0351524664832774E-4</v>
      </c>
      <c r="HD440" s="223">
        <f t="shared" ca="1" si="1061"/>
        <v>5.3587185410702615E-4</v>
      </c>
      <c r="HE440" s="223">
        <f t="shared" ca="1" si="1062"/>
        <v>2.1780000562450594E-4</v>
      </c>
      <c r="HF440" s="223">
        <f t="shared" ca="1" si="1063"/>
        <v>-6.9264213607011323E-4</v>
      </c>
      <c r="HG440" s="223">
        <f t="shared" ca="1" si="1064"/>
        <v>2.8075692810877007E-4</v>
      </c>
      <c r="HH440" s="223">
        <f t="shared" ca="1" si="1065"/>
        <v>4.9055608627181755E-4</v>
      </c>
      <c r="HI440" s="223">
        <f t="shared" ca="1" si="1066"/>
        <v>-6.338543292912646E-4</v>
      </c>
      <c r="HJ440" s="223">
        <f t="shared" ca="1" si="1067"/>
        <v>-3.4314032275514696E-5</v>
      </c>
      <c r="HK440" s="223">
        <f t="shared" ca="1" si="1068"/>
        <v>6.5855322909019645E-4</v>
      </c>
      <c r="HL440" s="223">
        <f t="shared" ca="1" si="1069"/>
        <v>-4.3970604461177065E-4</v>
      </c>
      <c r="HM440" s="223">
        <f t="shared" ca="1" si="1070"/>
        <v>-3.42057183109764E-4</v>
      </c>
      <c r="HN440" s="223">
        <f t="shared" ca="1" si="1071"/>
        <v>6.8591540943646438E-4</v>
      </c>
      <c r="HO440" s="223">
        <f t="shared" ca="1" si="1072"/>
        <v>-1.5165791956832156E-4</v>
      </c>
      <c r="HP440" s="223">
        <f t="shared" ca="1" si="1073"/>
        <v>-5.767535444287363E-4</v>
      </c>
      <c r="HQ440" s="223">
        <f t="shared" ca="1" si="1074"/>
        <v>5.6679939545604724E-4</v>
      </c>
      <c r="HR440" s="223">
        <f t="shared" ca="1" si="1075"/>
        <v>1.6877696615741122E-4</v>
      </c>
      <c r="HS440" s="223">
        <f t="shared" ca="1" si="1076"/>
        <v>-6.8828338025902526E-4</v>
      </c>
      <c r="HT440" s="223">
        <f t="shared" ca="1" si="1077"/>
        <v>3.2664257841207261E-4</v>
      </c>
      <c r="HU440" s="223">
        <f t="shared" ca="1" si="1078"/>
        <v>4.531692948760272E-4</v>
      </c>
      <c r="HV440" s="223">
        <f t="shared" ca="1" si="1079"/>
        <v>-6.5282933828397403E-4</v>
      </c>
      <c r="HW440" s="223">
        <f t="shared" ca="1" si="1080"/>
        <v>1.6730782229602554E-5</v>
      </c>
      <c r="HX440" s="223">
        <f t="shared" ca="1" si="1081"/>
        <v>6.4078668732039674E-4</v>
      </c>
      <c r="HY440" s="223">
        <f t="shared" ca="1" si="1082"/>
        <v>-4.7796267871824184E-4</v>
      </c>
      <c r="HZ440" s="223">
        <f t="shared" ca="1" si="1083"/>
        <v>-2.9675389588109047E-4</v>
      </c>
      <c r="IA440" s="223">
        <f t="shared" ca="1" si="1084"/>
        <v>6.9156318711827397E-4</v>
      </c>
      <c r="IB440" s="223">
        <f t="shared" ca="1" si="1085"/>
        <v>-2.0102642110730239E-4</v>
      </c>
      <c r="IC440" s="223">
        <f t="shared" ca="1" si="1086"/>
        <v>-5.4686636478047017E-4</v>
      </c>
      <c r="ID440" s="223">
        <f t="shared" ca="1" si="1087"/>
        <v>5.94655401772131E-4</v>
      </c>
      <c r="IE440" s="223">
        <f t="shared" ca="1" si="1088"/>
        <v>3.3101927232382191E-4</v>
      </c>
      <c r="IF440" s="223">
        <f t="shared" ca="1" si="1089"/>
        <v>-6.8019475717564408E-4</v>
      </c>
      <c r="IG440" s="223">
        <f t="shared" ca="1" si="1090"/>
        <v>3.7075812428182648E-4</v>
      </c>
      <c r="IH440" s="223">
        <f t="shared" ca="1" si="1091"/>
        <v>4.1332673980752768E-4</v>
      </c>
      <c r="II440" s="223">
        <f t="shared" ca="1" si="1092"/>
        <v>-6.6826660852966604E-4</v>
      </c>
      <c r="IJ440" s="223">
        <f t="shared" ca="1" si="1093"/>
        <v>6.7684931176258128E-5</v>
      </c>
      <c r="IK440" s="223">
        <f t="shared" ca="1" si="1094"/>
        <v>6.1954766697256856E-4</v>
      </c>
      <c r="IL440" s="223">
        <f t="shared" ca="1" si="1095"/>
        <v>-5.136291916567722E-4</v>
      </c>
      <c r="IM440" s="223">
        <f t="shared" ca="1" si="1096"/>
        <v>-2.4984247357906709E-4</v>
      </c>
      <c r="IN440" s="223">
        <f t="shared" ca="1" si="1097"/>
        <v>6.9346332397024132E-4</v>
      </c>
      <c r="IO440" s="223">
        <f t="shared" ca="1" si="1098"/>
        <v>-2.493055430528096E-4</v>
      </c>
      <c r="IP440" s="223">
        <f t="shared" ca="1" si="1099"/>
        <v>-5.1401566891950056E-4</v>
      </c>
      <c r="IQ440" s="223">
        <f t="shared" ca="1" si="1100"/>
        <v>6.1928891894350794E-4</v>
      </c>
      <c r="IR440" s="223">
        <f t="shared" ca="1" si="1101"/>
        <v>6.8257652701743518E-5</v>
      </c>
      <c r="IS440" s="223">
        <f t="shared" ca="1" si="1102"/>
        <v>-6.6842009976926563E-4</v>
      </c>
      <c r="IT440" s="223">
        <f t="shared" ca="1" si="1103"/>
        <v>4.1286449975264089E-4</v>
      </c>
      <c r="IU440" s="223">
        <f t="shared" ca="1" si="1104"/>
        <v>3.7124433132433164E-4</v>
      </c>
      <c r="IV440" s="223">
        <f t="shared" ca="1" si="1105"/>
        <v>-6.8008248412337749E-4</v>
      </c>
      <c r="IW440" s="223">
        <f t="shared" ca="1" si="1106"/>
        <v>1.1827228961646961E-4</v>
      </c>
      <c r="IX440" s="223">
        <f t="shared" ca="1" si="1107"/>
        <v>5.9495126413820158E-4</v>
      </c>
      <c r="IY440" s="223">
        <f t="shared" ca="1" si="1108"/>
        <v>-5.4651230350356286E-4</v>
      </c>
      <c r="IZ440" s="223">
        <f t="shared" ca="1" si="1109"/>
        <v>-2.0157713326571152E-4</v>
      </c>
      <c r="JA440" s="223">
        <f t="shared" ca="1" si="1110"/>
        <v>6.9160552298613582E-4</v>
      </c>
      <c r="JB440" s="223">
        <f t="shared" ca="1" si="1111"/>
        <v>-2.9623365666006527E-4</v>
      </c>
    </row>
    <row r="441" spans="2:262">
      <c r="B441" s="230">
        <v>80</v>
      </c>
      <c r="C441" s="229">
        <f t="shared" si="1112"/>
        <v>1.562500000000001E-3</v>
      </c>
      <c r="D441" s="226">
        <f t="shared" ca="1" si="855"/>
        <v>23.375534680168499</v>
      </c>
      <c r="E441" s="225">
        <f ca="1">CH361</f>
        <v>-0.62446531983150189</v>
      </c>
      <c r="F441" s="224">
        <v>80</v>
      </c>
      <c r="G441" s="223">
        <f t="shared" ca="1" si="856"/>
        <v>-3.0032959492364193E-4</v>
      </c>
      <c r="H441" s="223">
        <f t="shared" ca="1" si="857"/>
        <v>3.797166499109967E-4</v>
      </c>
      <c r="I441" s="223">
        <f t="shared" ca="1" si="858"/>
        <v>9.7070530954154819E-6</v>
      </c>
      <c r="J441" s="223">
        <f t="shared" ca="1" si="859"/>
        <v>-3.8714610670440404E-4</v>
      </c>
      <c r="K441" s="223">
        <f t="shared" ca="1" si="860"/>
        <v>2.8660174878543008E-4</v>
      </c>
      <c r="L441" s="223">
        <f t="shared" ca="1" si="861"/>
        <v>1.6779062481031337E-4</v>
      </c>
      <c r="M441" s="223">
        <f t="shared" ca="1" si="862"/>
        <v>-4.1502313322761708E-4</v>
      </c>
      <c r="N441" s="223">
        <f t="shared" ca="1" si="863"/>
        <v>1.4985432945860376E-4</v>
      </c>
      <c r="O441" s="223">
        <f t="shared" ca="1" si="864"/>
        <v>3.0032959492364198E-4</v>
      </c>
      <c r="P441" s="223">
        <f t="shared" ca="1" si="865"/>
        <v>-3.7971664991099665E-4</v>
      </c>
      <c r="Q441" s="223">
        <f t="shared" ca="1" si="866"/>
        <v>-9.707053095414994E-6</v>
      </c>
      <c r="R441" s="223">
        <f t="shared" ca="1" si="867"/>
        <v>3.8714610670440437E-4</v>
      </c>
      <c r="S441" s="223">
        <f t="shared" ca="1" si="868"/>
        <v>-2.8660174878542932E-4</v>
      </c>
      <c r="T441" s="223">
        <f t="shared" ca="1" si="869"/>
        <v>-1.6779062481031361E-4</v>
      </c>
      <c r="U441" s="223">
        <f t="shared" ca="1" si="870"/>
        <v>4.1502313322761702E-4</v>
      </c>
      <c r="V441" s="223">
        <f t="shared" ca="1" si="871"/>
        <v>-1.4985432945860354E-4</v>
      </c>
      <c r="W441" s="223">
        <f t="shared" ca="1" si="872"/>
        <v>-3.003295949236422E-4</v>
      </c>
      <c r="X441" s="223">
        <f t="shared" ca="1" si="873"/>
        <v>3.7971664991099654E-4</v>
      </c>
      <c r="Y441" s="223">
        <f t="shared" ca="1" si="874"/>
        <v>9.707053095415238E-6</v>
      </c>
      <c r="Z441" s="223">
        <f t="shared" ca="1" si="875"/>
        <v>-3.8714610670440394E-4</v>
      </c>
      <c r="AA441" s="223">
        <f t="shared" ca="1" si="876"/>
        <v>2.8660174878543019E-4</v>
      </c>
      <c r="AB441" s="223">
        <f t="shared" ca="1" si="877"/>
        <v>1.677906248103125E-4</v>
      </c>
      <c r="AC441" s="223">
        <f t="shared" ca="1" si="878"/>
        <v>-4.1502313322761708E-4</v>
      </c>
      <c r="AD441" s="223">
        <f t="shared" ca="1" si="879"/>
        <v>1.4985432945860191E-4</v>
      </c>
      <c r="AE441" s="223">
        <f t="shared" ca="1" si="880"/>
        <v>3.0032959492364334E-4</v>
      </c>
      <c r="AF441" s="223">
        <f t="shared" ca="1" si="881"/>
        <v>-3.7971664991099589E-4</v>
      </c>
      <c r="AG441" s="223">
        <f t="shared" ca="1" si="882"/>
        <v>-9.7070530954169998E-6</v>
      </c>
      <c r="AH441" s="223">
        <f t="shared" ca="1" si="883"/>
        <v>3.8714610670440459E-4</v>
      </c>
      <c r="AI441" s="223">
        <f t="shared" ca="1" si="884"/>
        <v>-2.86601748785429E-4</v>
      </c>
      <c r="AJ441" s="223">
        <f t="shared" ca="1" si="885"/>
        <v>-1.6779062481031407E-4</v>
      </c>
      <c r="AK441" s="223">
        <f t="shared" ca="1" si="886"/>
        <v>4.1502313322761702E-4</v>
      </c>
      <c r="AL441" s="223">
        <f t="shared" ca="1" si="887"/>
        <v>-1.4985432945860305E-4</v>
      </c>
      <c r="AM441" s="223">
        <f t="shared" ca="1" si="888"/>
        <v>-3.0032959492364459E-4</v>
      </c>
      <c r="AN441" s="223">
        <f t="shared" ca="1" si="889"/>
        <v>3.7971664991099643E-4</v>
      </c>
      <c r="AO441" s="223">
        <f t="shared" ca="1" si="890"/>
        <v>9.7070530954187074E-6</v>
      </c>
      <c r="AP441" s="223">
        <f t="shared" ca="1" si="891"/>
        <v>-3.8714610670440415E-4</v>
      </c>
      <c r="AQ441" s="223">
        <f t="shared" ca="1" si="892"/>
        <v>2.8660174878542769E-4</v>
      </c>
      <c r="AR441" s="223">
        <f t="shared" ca="1" si="893"/>
        <v>1.6779062481031294E-4</v>
      </c>
      <c r="AS441" s="223">
        <f t="shared" ca="1" si="894"/>
        <v>-4.1502313322761697E-4</v>
      </c>
      <c r="AT441" s="223">
        <f t="shared" ca="1" si="895"/>
        <v>1.4985432945860419E-4</v>
      </c>
      <c r="AU441" s="223">
        <f t="shared" ca="1" si="896"/>
        <v>3.0032959492364377E-4</v>
      </c>
      <c r="AV441" s="223">
        <f t="shared" ca="1" si="897"/>
        <v>-3.7971664991099687E-4</v>
      </c>
      <c r="AW441" s="223">
        <f t="shared" ca="1" si="898"/>
        <v>-9.7070530954174877E-6</v>
      </c>
      <c r="AX441" s="223">
        <f t="shared" ca="1" si="899"/>
        <v>3.8714610670440372E-4</v>
      </c>
      <c r="AY441" s="223">
        <f t="shared" ca="1" si="900"/>
        <v>-2.8660174878542856E-4</v>
      </c>
      <c r="AZ441" s="223">
        <f t="shared" ca="1" si="901"/>
        <v>-1.677906248103118E-4</v>
      </c>
      <c r="BA441" s="223">
        <f t="shared" ca="1" si="902"/>
        <v>4.1502313322761702E-4</v>
      </c>
      <c r="BB441" s="223">
        <f t="shared" ca="1" si="903"/>
        <v>-1.4985432945859982E-4</v>
      </c>
      <c r="BC441" s="223">
        <f t="shared" ca="1" si="904"/>
        <v>-3.0032959492364291E-4</v>
      </c>
      <c r="BD441" s="223">
        <f t="shared" ca="1" si="905"/>
        <v>3.7971664991099502E-4</v>
      </c>
      <c r="BE441" s="223">
        <f t="shared" ca="1" si="906"/>
        <v>9.7070530954162951E-6</v>
      </c>
      <c r="BF441" s="223">
        <f t="shared" ca="1" si="907"/>
        <v>-3.871461067044054E-4</v>
      </c>
      <c r="BG441" s="223">
        <f t="shared" ca="1" si="908"/>
        <v>2.8660174878542943E-4</v>
      </c>
      <c r="BH441" s="223">
        <f t="shared" ca="1" si="909"/>
        <v>1.6779062481031611E-4</v>
      </c>
      <c r="BI441" s="223">
        <f t="shared" ca="1" si="910"/>
        <v>-4.1502313322761702E-4</v>
      </c>
      <c r="BJ441" s="223">
        <f t="shared" ca="1" si="911"/>
        <v>1.4985432945860096E-4</v>
      </c>
      <c r="BK441" s="223">
        <f t="shared" ca="1" si="912"/>
        <v>3.0032959492364204E-4</v>
      </c>
      <c r="BL441" s="223">
        <f t="shared" ca="1" si="913"/>
        <v>-3.7971664991099546E-4</v>
      </c>
      <c r="BM441" s="223">
        <f t="shared" ca="1" si="914"/>
        <v>-9.7070530954150754E-6</v>
      </c>
      <c r="BN441" s="223">
        <f t="shared" ca="1" si="915"/>
        <v>3.8714610670440497E-4</v>
      </c>
      <c r="BO441" s="223">
        <f t="shared" ca="1" si="916"/>
        <v>-2.8660174878543035E-4</v>
      </c>
      <c r="BP441" s="223">
        <f t="shared" ca="1" si="917"/>
        <v>-1.6779062481031497E-4</v>
      </c>
      <c r="BQ441" s="223">
        <f t="shared" ca="1" si="918"/>
        <v>4.1502313322761708E-4</v>
      </c>
      <c r="BR441" s="223">
        <f t="shared" ca="1" si="919"/>
        <v>-1.498543294586021E-4</v>
      </c>
      <c r="BS441" s="223">
        <f t="shared" ca="1" si="920"/>
        <v>-3.0032959492364524E-4</v>
      </c>
      <c r="BT441" s="223">
        <f t="shared" ca="1" si="921"/>
        <v>3.7971664991099361E-4</v>
      </c>
      <c r="BU441" s="223">
        <f t="shared" ca="1" si="922"/>
        <v>9.7070530954197103E-6</v>
      </c>
      <c r="BV441" s="223">
        <f t="shared" ca="1" si="923"/>
        <v>-3.8714610670440448E-4</v>
      </c>
      <c r="BW441" s="223">
        <f t="shared" ca="1" si="924"/>
        <v>2.8660174878543127E-4</v>
      </c>
      <c r="BX441" s="223">
        <f t="shared" ca="1" si="925"/>
        <v>1.6779062481031928E-4</v>
      </c>
      <c r="BY441" s="223">
        <f t="shared" ca="1" si="926"/>
        <v>-4.1502313322761697E-4</v>
      </c>
      <c r="BZ441" s="223">
        <f t="shared" ca="1" si="927"/>
        <v>1.4985432945860324E-4</v>
      </c>
      <c r="CA441" s="223">
        <f t="shared" ca="1" si="928"/>
        <v>3.003295949236403E-4</v>
      </c>
      <c r="CB441" s="223">
        <f t="shared" ca="1" si="929"/>
        <v>-3.7971664991099405E-4</v>
      </c>
      <c r="CC441" s="223">
        <f t="shared" ca="1" si="930"/>
        <v>-9.7070530954184906E-6</v>
      </c>
      <c r="CD441" s="223">
        <f t="shared" ca="1" si="931"/>
        <v>3.8714610670440404E-4</v>
      </c>
      <c r="CE441" s="223">
        <f t="shared" ca="1" si="932"/>
        <v>-2.8660174878543214E-4</v>
      </c>
      <c r="CF441" s="223">
        <f t="shared" ca="1" si="933"/>
        <v>-1.6779062481031819E-4</v>
      </c>
      <c r="CG441" s="223">
        <f t="shared" ca="1" si="934"/>
        <v>4.1502313322761702E-4</v>
      </c>
      <c r="CH441" s="223">
        <f t="shared" ca="1" si="935"/>
        <v>-1.4985432945860438E-4</v>
      </c>
      <c r="CI441" s="223">
        <f t="shared" ca="1" si="936"/>
        <v>-3.0032959492364768E-4</v>
      </c>
      <c r="CJ441" s="223">
        <f t="shared" ca="1" si="937"/>
        <v>3.7971664991099459E-4</v>
      </c>
      <c r="CK441" s="223">
        <f t="shared" ca="1" si="938"/>
        <v>9.7070530954172709E-6</v>
      </c>
      <c r="CL441" s="223">
        <f t="shared" ca="1" si="939"/>
        <v>-3.8714610670440361E-4</v>
      </c>
      <c r="CM441" s="223">
        <f t="shared" ca="1" si="940"/>
        <v>2.8660174878542444E-4</v>
      </c>
      <c r="CN441" s="223">
        <f t="shared" ca="1" si="941"/>
        <v>1.6779062481031706E-4</v>
      </c>
      <c r="CO441" s="223">
        <f t="shared" ca="1" si="942"/>
        <v>-4.1502313322761702E-4</v>
      </c>
      <c r="CP441" s="223">
        <f t="shared" ca="1" si="943"/>
        <v>1.4985432945860552E-4</v>
      </c>
      <c r="CQ441" s="223">
        <f t="shared" ca="1" si="944"/>
        <v>3.0032959492364681E-4</v>
      </c>
      <c r="CR441" s="223">
        <f t="shared" ca="1" si="945"/>
        <v>-3.7971664991099508E-4</v>
      </c>
      <c r="CS441" s="223">
        <f t="shared" ca="1" si="946"/>
        <v>-9.7070530954160511E-6</v>
      </c>
      <c r="CT441" s="223">
        <f t="shared" ca="1" si="947"/>
        <v>3.8714610670440318E-4</v>
      </c>
      <c r="CU441" s="223">
        <f t="shared" ca="1" si="948"/>
        <v>-2.8660174878542536E-4</v>
      </c>
      <c r="CV441" s="223">
        <f t="shared" ca="1" si="949"/>
        <v>-1.6779062481031594E-4</v>
      </c>
      <c r="CW441" s="223">
        <f t="shared" ca="1" si="950"/>
        <v>4.1502313322761708E-4</v>
      </c>
      <c r="CX441" s="223">
        <f t="shared" ca="1" si="951"/>
        <v>-1.4985432945859565E-4</v>
      </c>
      <c r="CY441" s="223">
        <f t="shared" ca="1" si="952"/>
        <v>-3.00329594923646E-4</v>
      </c>
      <c r="CZ441" s="223">
        <f t="shared" ca="1" si="953"/>
        <v>3.7971664991099551E-4</v>
      </c>
      <c r="DA441" s="223">
        <f t="shared" ca="1" si="954"/>
        <v>9.7070530954148585E-6</v>
      </c>
      <c r="DB441" s="223">
        <f t="shared" ca="1" si="955"/>
        <v>-3.8714610670440703E-4</v>
      </c>
      <c r="DC441" s="223">
        <f t="shared" ca="1" si="956"/>
        <v>2.8660174878542628E-4</v>
      </c>
      <c r="DD441" s="223">
        <f t="shared" ca="1" si="957"/>
        <v>1.6779062481031483E-4</v>
      </c>
      <c r="DE441" s="223">
        <f t="shared" ca="1" si="958"/>
        <v>-4.1502313322761708E-4</v>
      </c>
      <c r="DF441" s="223">
        <f t="shared" ca="1" si="959"/>
        <v>1.4985432945859679E-4</v>
      </c>
      <c r="DG441" s="223">
        <f t="shared" ca="1" si="960"/>
        <v>3.0032959492364513E-4</v>
      </c>
      <c r="DH441" s="223">
        <f t="shared" ca="1" si="961"/>
        <v>-3.79716649910996E-4</v>
      </c>
      <c r="DI441" s="223">
        <f t="shared" ca="1" si="962"/>
        <v>-9.7070530954136388E-6</v>
      </c>
      <c r="DJ441" s="223">
        <f t="shared" ca="1" si="963"/>
        <v>3.8714610670440654E-4</v>
      </c>
      <c r="DK441" s="223">
        <f t="shared" ca="1" si="964"/>
        <v>-2.8660174878542715E-4</v>
      </c>
      <c r="DL441" s="223">
        <f t="shared" ca="1" si="965"/>
        <v>-1.6779062481031375E-4</v>
      </c>
      <c r="DM441" s="223">
        <f t="shared" ca="1" si="966"/>
        <v>4.1502313322761713E-4</v>
      </c>
      <c r="DN441" s="223">
        <f t="shared" ca="1" si="967"/>
        <v>-1.4985432945859793E-4</v>
      </c>
      <c r="DO441" s="223">
        <f t="shared" ca="1" si="968"/>
        <v>-3.0032959492364426E-4</v>
      </c>
      <c r="DP441" s="223">
        <f t="shared" ca="1" si="969"/>
        <v>3.7971664991099654E-4</v>
      </c>
      <c r="DQ441" s="223">
        <f t="shared" ca="1" si="970"/>
        <v>9.7070530954242369E-6</v>
      </c>
      <c r="DR441" s="223">
        <f t="shared" ca="1" si="971"/>
        <v>-3.871461067044061E-4</v>
      </c>
      <c r="DS441" s="223">
        <f t="shared" ca="1" si="972"/>
        <v>2.8660174878542802E-4</v>
      </c>
      <c r="DT441" s="223">
        <f t="shared" ca="1" si="973"/>
        <v>1.6779062481031256E-4</v>
      </c>
      <c r="DU441" s="223">
        <f t="shared" ca="1" si="974"/>
        <v>-4.1502313322761686E-4</v>
      </c>
      <c r="DV441" s="223">
        <f t="shared" ca="1" si="975"/>
        <v>1.4985432945859907E-4</v>
      </c>
      <c r="DW441" s="223">
        <f t="shared" ca="1" si="976"/>
        <v>3.0032959492364345E-4</v>
      </c>
      <c r="DX441" s="223">
        <f t="shared" ca="1" si="977"/>
        <v>-3.7971664991099708E-4</v>
      </c>
      <c r="DY441" s="223">
        <f t="shared" ca="1" si="978"/>
        <v>-9.70705309542299E-6</v>
      </c>
      <c r="DZ441" s="223">
        <f t="shared" ca="1" si="979"/>
        <v>3.8714610670440567E-4</v>
      </c>
      <c r="EA441" s="223">
        <f t="shared" ca="1" si="980"/>
        <v>-2.8660174878542889E-4</v>
      </c>
      <c r="EB441" s="223">
        <f t="shared" ca="1" si="981"/>
        <v>-1.6779062481031144E-4</v>
      </c>
      <c r="EC441" s="223">
        <f t="shared" ca="1" si="982"/>
        <v>4.1502313322761686E-4</v>
      </c>
      <c r="ED441" s="223">
        <f t="shared" ca="1" si="983"/>
        <v>-1.498543294586002E-4</v>
      </c>
      <c r="EE441" s="223">
        <f t="shared" ca="1" si="984"/>
        <v>-3.0032959492364263E-4</v>
      </c>
      <c r="EF441" s="223">
        <f t="shared" ca="1" si="985"/>
        <v>3.7971664991099275E-4</v>
      </c>
      <c r="EG441" s="223">
        <f t="shared" ca="1" si="986"/>
        <v>9.7070530954217703E-6</v>
      </c>
      <c r="EH441" s="223">
        <f t="shared" ca="1" si="987"/>
        <v>-3.8714610670440952E-4</v>
      </c>
      <c r="EI441" s="223">
        <f t="shared" ca="1" si="988"/>
        <v>2.8660174878542975E-4</v>
      </c>
      <c r="EJ441" s="223">
        <f t="shared" ca="1" si="989"/>
        <v>1.6779062481032112E-4</v>
      </c>
      <c r="EK441" s="223">
        <f t="shared" ca="1" si="990"/>
        <v>-4.1502313322761718E-4</v>
      </c>
      <c r="EL441" s="223">
        <f t="shared" ca="1" si="991"/>
        <v>1.4985432945860134E-4</v>
      </c>
      <c r="EM441" s="223">
        <f t="shared" ca="1" si="992"/>
        <v>3.003295949236499E-4</v>
      </c>
      <c r="EN441" s="223">
        <f t="shared" ca="1" si="993"/>
        <v>-3.7971664991099806E-4</v>
      </c>
      <c r="EO441" s="223">
        <f t="shared" ca="1" si="994"/>
        <v>-9.7070530954205235E-6</v>
      </c>
      <c r="EP441" s="223">
        <f t="shared" ca="1" si="995"/>
        <v>3.8714610670440903E-4</v>
      </c>
      <c r="EQ441" s="223">
        <f t="shared" ca="1" si="996"/>
        <v>-2.8660174878543062E-4</v>
      </c>
      <c r="ER441" s="223">
        <f t="shared" ca="1" si="997"/>
        <v>-1.6779062481032009E-4</v>
      </c>
      <c r="ES441" s="223">
        <f t="shared" ca="1" si="998"/>
        <v>4.1502313322761724E-4</v>
      </c>
      <c r="ET441" s="223">
        <f t="shared" ca="1" si="999"/>
        <v>-1.4985432945860248E-4</v>
      </c>
      <c r="EU441" s="223">
        <f t="shared" ca="1" si="1000"/>
        <v>-3.0032959492364903E-4</v>
      </c>
      <c r="EV441" s="223">
        <f t="shared" ca="1" si="1001"/>
        <v>3.7971664991099855E-4</v>
      </c>
      <c r="EW441" s="223">
        <f t="shared" ca="1" si="1002"/>
        <v>9.7070530954193037E-6</v>
      </c>
      <c r="EX441" s="223">
        <f t="shared" ca="1" si="1003"/>
        <v>-3.871461067044086E-4</v>
      </c>
      <c r="EY441" s="223">
        <f t="shared" ca="1" si="1004"/>
        <v>2.8660174878543149E-4</v>
      </c>
      <c r="EZ441" s="223">
        <f t="shared" ca="1" si="1005"/>
        <v>1.6779062481031895E-4</v>
      </c>
      <c r="FA441" s="223">
        <f t="shared" ca="1" si="1006"/>
        <v>-4.150231332276167E-4</v>
      </c>
      <c r="FB441" s="223">
        <f t="shared" ca="1" si="1007"/>
        <v>1.4985432945860362E-4</v>
      </c>
      <c r="FC441" s="223">
        <f t="shared" ca="1" si="1008"/>
        <v>3.0032959492364827E-4</v>
      </c>
      <c r="FD441" s="223">
        <f t="shared" ca="1" si="1009"/>
        <v>-3.7971664991099904E-4</v>
      </c>
      <c r="FE441" s="223">
        <f t="shared" ca="1" si="1010"/>
        <v>-9.707053095418084E-6</v>
      </c>
      <c r="FF441" s="223">
        <f t="shared" ca="1" si="1011"/>
        <v>3.8714610670440816E-4</v>
      </c>
      <c r="FG441" s="223">
        <f t="shared" ca="1" si="1012"/>
        <v>-2.8660174878543241E-4</v>
      </c>
      <c r="FH441" s="223">
        <f t="shared" ca="1" si="1013"/>
        <v>-1.6779062481031776E-4</v>
      </c>
      <c r="FI441" s="223">
        <f t="shared" ca="1" si="1014"/>
        <v>4.150231332276167E-4</v>
      </c>
      <c r="FJ441" s="223">
        <f t="shared" ca="1" si="1015"/>
        <v>-1.4985432945860476E-4</v>
      </c>
      <c r="FK441" s="223">
        <f t="shared" ca="1" si="1016"/>
        <v>-3.003295949236474E-4</v>
      </c>
      <c r="FL441" s="223">
        <f t="shared" ca="1" si="1017"/>
        <v>3.7971664991098993E-4</v>
      </c>
      <c r="FM441" s="223">
        <f t="shared" ca="1" si="1018"/>
        <v>9.7070530954168914E-6</v>
      </c>
      <c r="FN441" s="223">
        <f t="shared" ca="1" si="1019"/>
        <v>-3.8714610670440773E-4</v>
      </c>
      <c r="FO441" s="223">
        <f t="shared" ca="1" si="1020"/>
        <v>2.8660174878543333E-4</v>
      </c>
      <c r="FP441" s="223">
        <f t="shared" ca="1" si="1021"/>
        <v>1.6779062481031668E-4</v>
      </c>
      <c r="FQ441" s="223">
        <f t="shared" ca="1" si="1022"/>
        <v>-4.150231332276167E-4</v>
      </c>
      <c r="FR441" s="223">
        <f t="shared" ca="1" si="1023"/>
        <v>1.498543294586059E-4</v>
      </c>
      <c r="FS441" s="223">
        <f t="shared" ca="1" si="1024"/>
        <v>3.0032959492364654E-4</v>
      </c>
      <c r="FT441" s="223">
        <f t="shared" ca="1" si="1025"/>
        <v>-3.7971664991099047E-4</v>
      </c>
      <c r="FU441" s="223">
        <f t="shared" ca="1" si="1026"/>
        <v>-9.7070530954156717E-6</v>
      </c>
      <c r="FV441" s="223">
        <f t="shared" ca="1" si="1027"/>
        <v>3.871461067044073E-4</v>
      </c>
      <c r="FW441" s="223">
        <f t="shared" ca="1" si="1028"/>
        <v>-2.866017487854342E-4</v>
      </c>
      <c r="FX441" s="223">
        <f t="shared" ca="1" si="1029"/>
        <v>-1.6779062481031559E-4</v>
      </c>
      <c r="FY441" s="223">
        <f t="shared" ca="1" si="1030"/>
        <v>4.1502313322761675E-4</v>
      </c>
      <c r="FZ441" s="223">
        <f t="shared" ca="1" si="1031"/>
        <v>-1.4985432945860703E-4</v>
      </c>
      <c r="GA441" s="223">
        <f t="shared" ca="1" si="1032"/>
        <v>-3.0032959492364567E-4</v>
      </c>
      <c r="GB441" s="223">
        <f t="shared" ca="1" si="1033"/>
        <v>3.7971664991099096E-4</v>
      </c>
      <c r="GC441" s="223">
        <f t="shared" ca="1" si="1034"/>
        <v>9.7070530954144519E-6</v>
      </c>
      <c r="GD441" s="223">
        <f t="shared" ca="1" si="1035"/>
        <v>-3.8714610670440686E-4</v>
      </c>
      <c r="GE441" s="223">
        <f t="shared" ca="1" si="1036"/>
        <v>2.8660174878541799E-4</v>
      </c>
      <c r="GF441" s="223">
        <f t="shared" ca="1" si="1037"/>
        <v>1.6779062481031445E-4</v>
      </c>
      <c r="GG441" s="223">
        <f t="shared" ca="1" si="1038"/>
        <v>-4.1502313322761681E-4</v>
      </c>
      <c r="GH441" s="223">
        <f t="shared" ca="1" si="1039"/>
        <v>1.4985432945860817E-4</v>
      </c>
      <c r="GI441" s="223">
        <f t="shared" ca="1" si="1040"/>
        <v>3.0032959492364486E-4</v>
      </c>
      <c r="GJ441" s="223">
        <f t="shared" ca="1" si="1041"/>
        <v>-3.7971664991099145E-4</v>
      </c>
      <c r="GK441" s="223">
        <f t="shared" ca="1" si="1042"/>
        <v>-9.7070530954132051E-6</v>
      </c>
      <c r="GL441" s="223">
        <f t="shared" ca="1" si="1043"/>
        <v>3.8714610670440643E-4</v>
      </c>
      <c r="GM441" s="223">
        <f t="shared" ca="1" si="1044"/>
        <v>-2.8660174878541886E-4</v>
      </c>
      <c r="GN441" s="223">
        <f t="shared" ca="1" si="1045"/>
        <v>-1.6779062481031331E-4</v>
      </c>
      <c r="GO441" s="223">
        <f t="shared" ca="1" si="1046"/>
        <v>4.1502313322761686E-4</v>
      </c>
      <c r="GP441" s="223">
        <f t="shared" ca="1" si="1047"/>
        <v>-1.498543294585873E-4</v>
      </c>
      <c r="GQ441" s="223">
        <f t="shared" ca="1" si="1048"/>
        <v>-3.0032959492364399E-4</v>
      </c>
      <c r="GR441" s="223">
        <f t="shared" ca="1" si="1049"/>
        <v>3.7971664991099193E-4</v>
      </c>
      <c r="GS441" s="223">
        <f t="shared" ca="1" si="1050"/>
        <v>9.7070530954119854E-6</v>
      </c>
      <c r="GT441" s="223">
        <f t="shared" ca="1" si="1051"/>
        <v>-3.87146106704406E-4</v>
      </c>
      <c r="GU441" s="223">
        <f t="shared" ca="1" si="1052"/>
        <v>2.8660174878541978E-4</v>
      </c>
      <c r="GV441" s="223">
        <f t="shared" ca="1" si="1053"/>
        <v>1.6779062481031226E-4</v>
      </c>
      <c r="GW441" s="223">
        <f t="shared" ca="1" si="1054"/>
        <v>-4.1502313322761691E-4</v>
      </c>
      <c r="GX441" s="223">
        <f t="shared" ca="1" si="1055"/>
        <v>1.4985432945858844E-4</v>
      </c>
      <c r="GY441" s="223">
        <f t="shared" ca="1" si="1056"/>
        <v>3.0032959492364318E-4</v>
      </c>
      <c r="GZ441" s="223">
        <f t="shared" ca="1" si="1057"/>
        <v>-3.7971664991099242E-4</v>
      </c>
      <c r="HA441" s="223">
        <f t="shared" ca="1" si="1058"/>
        <v>-9.7070530954107657E-6</v>
      </c>
      <c r="HB441" s="223">
        <f t="shared" ca="1" si="1059"/>
        <v>3.8714610670440551E-4</v>
      </c>
      <c r="HC441" s="223">
        <f t="shared" ca="1" si="1060"/>
        <v>-2.8660174878542065E-4</v>
      </c>
      <c r="HD441" s="223">
        <f t="shared" ca="1" si="1061"/>
        <v>-1.6779062481031115E-4</v>
      </c>
      <c r="HE441" s="223">
        <f t="shared" ca="1" si="1062"/>
        <v>4.1502313322761691E-4</v>
      </c>
      <c r="HF441" s="223">
        <f t="shared" ca="1" si="1063"/>
        <v>-1.4985432945858958E-4</v>
      </c>
      <c r="HG441" s="223">
        <f t="shared" ca="1" si="1064"/>
        <v>-3.0032959492364231E-4</v>
      </c>
      <c r="HH441" s="223">
        <f t="shared" ca="1" si="1065"/>
        <v>3.7971664991099296E-4</v>
      </c>
      <c r="HI441" s="223">
        <f t="shared" ca="1" si="1066"/>
        <v>9.7070530954331544E-6</v>
      </c>
      <c r="HJ441" s="223">
        <f t="shared" ca="1" si="1067"/>
        <v>-3.8714610670440507E-4</v>
      </c>
      <c r="HK441" s="223">
        <f t="shared" ca="1" si="1068"/>
        <v>2.8660174878542151E-4</v>
      </c>
      <c r="HL441" s="223">
        <f t="shared" ca="1" si="1069"/>
        <v>1.6779062481031001E-4</v>
      </c>
      <c r="HM441" s="223">
        <f t="shared" ca="1" si="1070"/>
        <v>-4.1502313322761691E-4</v>
      </c>
      <c r="HN441" s="223">
        <f t="shared" ca="1" si="1071"/>
        <v>1.4985432945859072E-4</v>
      </c>
      <c r="HO441" s="223">
        <f t="shared" ca="1" si="1072"/>
        <v>3.003295949236415E-4</v>
      </c>
      <c r="HP441" s="223">
        <f t="shared" ca="1" si="1073"/>
        <v>-3.797166499109934E-4</v>
      </c>
      <c r="HQ441" s="223">
        <f t="shared" ca="1" si="1074"/>
        <v>-9.7070530954319347E-6</v>
      </c>
      <c r="HR441" s="223">
        <f t="shared" ca="1" si="1075"/>
        <v>3.8714610670440464E-4</v>
      </c>
      <c r="HS441" s="223">
        <f t="shared" ca="1" si="1076"/>
        <v>-2.8660174878542244E-4</v>
      </c>
      <c r="HT441" s="223">
        <f t="shared" ca="1" si="1077"/>
        <v>-1.6779062481030887E-4</v>
      </c>
      <c r="HU441" s="223">
        <f t="shared" ca="1" si="1078"/>
        <v>4.1502313322761697E-4</v>
      </c>
      <c r="HV441" s="223">
        <f t="shared" ca="1" si="1079"/>
        <v>-1.4985432945859186E-4</v>
      </c>
      <c r="HW441" s="223">
        <f t="shared" ca="1" si="1080"/>
        <v>-3.0032959492364063E-4</v>
      </c>
      <c r="HX441" s="223">
        <f t="shared" ca="1" si="1081"/>
        <v>3.7971664991099389E-4</v>
      </c>
      <c r="HY441" s="223">
        <f t="shared" ca="1" si="1082"/>
        <v>9.7070530954307421E-6</v>
      </c>
      <c r="HZ441" s="223">
        <f t="shared" ca="1" si="1083"/>
        <v>-3.8714610670440421E-4</v>
      </c>
      <c r="IA441" s="223">
        <f t="shared" ca="1" si="1084"/>
        <v>2.866017487854233E-4</v>
      </c>
      <c r="IB441" s="223">
        <f t="shared" ca="1" si="1085"/>
        <v>1.6779062481032933E-4</v>
      </c>
      <c r="IC441" s="223">
        <f t="shared" ca="1" si="1086"/>
        <v>-4.1502313322761697E-4</v>
      </c>
      <c r="ID441" s="223">
        <f t="shared" ca="1" si="1087"/>
        <v>1.4985432945859299E-4</v>
      </c>
      <c r="IE441" s="223">
        <f t="shared" ca="1" si="1088"/>
        <v>3.0032959492363938E-4</v>
      </c>
      <c r="IF441" s="223">
        <f t="shared" ca="1" si="1089"/>
        <v>-3.7971664991099437E-4</v>
      </c>
      <c r="IG441" s="223">
        <f t="shared" ca="1" si="1090"/>
        <v>-9.7070530954295223E-6</v>
      </c>
      <c r="IH441" s="223">
        <f t="shared" ca="1" si="1091"/>
        <v>3.8714610670440377E-4</v>
      </c>
      <c r="II441" s="223">
        <f t="shared" ca="1" si="1092"/>
        <v>-2.8660174878542422E-4</v>
      </c>
      <c r="IJ441" s="223">
        <f t="shared" ca="1" si="1093"/>
        <v>-1.6779062481032822E-4</v>
      </c>
      <c r="IK441" s="223">
        <f t="shared" ca="1" si="1094"/>
        <v>4.1502313322761702E-4</v>
      </c>
      <c r="IL441" s="223">
        <f t="shared" ca="1" si="1095"/>
        <v>-1.4985432945859413E-4</v>
      </c>
      <c r="IM441" s="223">
        <f t="shared" ca="1" si="1096"/>
        <v>-3.0032959492365521E-4</v>
      </c>
      <c r="IN441" s="223">
        <f t="shared" ca="1" si="1097"/>
        <v>3.7971664991099492E-4</v>
      </c>
      <c r="IO441" s="223">
        <f t="shared" ca="1" si="1098"/>
        <v>9.7070530954282755E-6</v>
      </c>
      <c r="IP441" s="223">
        <f t="shared" ca="1" si="1099"/>
        <v>-3.8714610670440334E-4</v>
      </c>
      <c r="IQ441" s="223">
        <f t="shared" ca="1" si="1100"/>
        <v>2.8660174878542504E-4</v>
      </c>
      <c r="IR441" s="223">
        <f t="shared" ca="1" si="1101"/>
        <v>1.6779062481032708E-4</v>
      </c>
      <c r="IS441" s="223">
        <f t="shared" ca="1" si="1102"/>
        <v>-4.1502313322761702E-4</v>
      </c>
      <c r="IT441" s="223">
        <f t="shared" ca="1" si="1103"/>
        <v>1.4985432945859527E-4</v>
      </c>
      <c r="IU441" s="223">
        <f t="shared" ca="1" si="1104"/>
        <v>3.003295949236544E-4</v>
      </c>
      <c r="IV441" s="223">
        <f t="shared" ca="1" si="1105"/>
        <v>-3.797166499109954E-4</v>
      </c>
      <c r="IW441" s="223">
        <f t="shared" ca="1" si="1106"/>
        <v>-9.7070530954270558E-6</v>
      </c>
      <c r="IX441" s="223">
        <f t="shared" ca="1" si="1107"/>
        <v>3.8714610670440291E-4</v>
      </c>
      <c r="IY441" s="223">
        <f t="shared" ca="1" si="1108"/>
        <v>-2.8660174878542591E-4</v>
      </c>
      <c r="IZ441" s="223">
        <f t="shared" ca="1" si="1109"/>
        <v>-1.67790624810326E-4</v>
      </c>
      <c r="JA441" s="223">
        <f t="shared" ca="1" si="1110"/>
        <v>4.1502313322761708E-4</v>
      </c>
      <c r="JB441" s="223">
        <f t="shared" ca="1" si="1111"/>
        <v>-1.4985432945859641E-4</v>
      </c>
    </row>
    <row r="442" spans="2:262">
      <c r="B442" s="230">
        <v>81</v>
      </c>
      <c r="C442" s="229">
        <f t="shared" si="1112"/>
        <v>1.582031250000001E-3</v>
      </c>
      <c r="D442" s="226">
        <f t="shared" ca="1" si="855"/>
        <v>23.35699867806904</v>
      </c>
      <c r="E442" s="225">
        <f ca="1">CI361</f>
        <v>-0.64300132193095871</v>
      </c>
      <c r="F442" s="224">
        <v>81</v>
      </c>
      <c r="G442" s="223">
        <f t="shared" ca="1" si="856"/>
        <v>-1.3818762216748907E-5</v>
      </c>
      <c r="H442" s="223">
        <f t="shared" ca="1" si="857"/>
        <v>-4.4217836470173143E-5</v>
      </c>
      <c r="I442" s="223">
        <f t="shared" ca="1" si="858"/>
        <v>4.9656550524010358E-5</v>
      </c>
      <c r="J442" s="223">
        <f t="shared" ca="1" si="859"/>
        <v>3.9720649035629143E-6</v>
      </c>
      <c r="K442" s="223">
        <f t="shared" ca="1" si="860"/>
        <v>-5.2875840125676225E-5</v>
      </c>
      <c r="L442" s="223">
        <f t="shared" ca="1" si="861"/>
        <v>3.8882884959730711E-5</v>
      </c>
      <c r="M442" s="223">
        <f t="shared" ca="1" si="862"/>
        <v>2.1361937338903978E-5</v>
      </c>
      <c r="N442" s="223">
        <f t="shared" ca="1" si="863"/>
        <v>-5.6196364073550091E-5</v>
      </c>
      <c r="O442" s="223">
        <f t="shared" ca="1" si="864"/>
        <v>2.4184239500032447E-5</v>
      </c>
      <c r="P442" s="223">
        <f t="shared" ca="1" si="865"/>
        <v>3.6595458087141066E-5</v>
      </c>
      <c r="Q442" s="223">
        <f t="shared" ca="1" si="866"/>
        <v>-5.3844222543727561E-5</v>
      </c>
      <c r="R442" s="223">
        <f t="shared" ca="1" si="867"/>
        <v>7.0443489032535861E-6</v>
      </c>
      <c r="S442" s="223">
        <f t="shared" ca="1" si="868"/>
        <v>4.8134900131999438E-5</v>
      </c>
      <c r="T442" s="223">
        <f t="shared" ca="1" si="869"/>
        <v>-4.605684926123437E-5</v>
      </c>
      <c r="U442" s="223">
        <f t="shared" ca="1" si="870"/>
        <v>-1.0806623904894773E-5</v>
      </c>
      <c r="V442" s="223">
        <f t="shared" ca="1" si="871"/>
        <v>5.4815430203588935E-5</v>
      </c>
      <c r="W442" s="223">
        <f t="shared" ca="1" si="872"/>
        <v>-3.3620330022007714E-5</v>
      </c>
      <c r="X442" s="223">
        <f t="shared" ca="1" si="873"/>
        <v>-2.7566736772789479E-5</v>
      </c>
      <c r="Y442" s="223">
        <f t="shared" ca="1" si="874"/>
        <v>5.5962691287277303E-5</v>
      </c>
      <c r="Z442" s="223">
        <f t="shared" ca="1" si="875"/>
        <v>-1.7790052332234145E-5</v>
      </c>
      <c r="AA442" s="223">
        <f t="shared" ca="1" si="876"/>
        <v>-4.1544162920612962E-5</v>
      </c>
      <c r="AB442" s="223">
        <f t="shared" ca="1" si="877"/>
        <v>5.1460874674607359E-5</v>
      </c>
      <c r="AC442" s="223">
        <f t="shared" ca="1" si="878"/>
        <v>-1.6398202535502958E-7</v>
      </c>
      <c r="AD442" s="223">
        <f t="shared" ca="1" si="879"/>
        <v>-5.1327970091751224E-5</v>
      </c>
      <c r="AE442" s="223">
        <f t="shared" ca="1" si="880"/>
        <v>4.1764410115735211E-5</v>
      </c>
      <c r="AF442" s="223">
        <f t="shared" ca="1" si="881"/>
        <v>1.7478641223863504E-5</v>
      </c>
      <c r="AG442" s="223">
        <f t="shared" ca="1" si="882"/>
        <v>-5.59305451888958E-5</v>
      </c>
      <c r="AH442" s="223">
        <f t="shared" ca="1" si="883"/>
        <v>2.7852094026863617E-5</v>
      </c>
      <c r="AI442" s="223">
        <f t="shared" ca="1" si="884"/>
        <v>3.335690682642249E-5</v>
      </c>
      <c r="AJ442" s="223">
        <f t="shared" ca="1" si="885"/>
        <v>-5.4887287533826377E-5</v>
      </c>
      <c r="AK442" s="223">
        <f t="shared" ca="1" si="886"/>
        <v>1.1128286218332419E-5</v>
      </c>
      <c r="AL442" s="223">
        <f t="shared" ca="1" si="887"/>
        <v>4.5868004874344935E-5</v>
      </c>
      <c r="AM442" s="223">
        <f t="shared" ca="1" si="888"/>
        <v>-4.8303507350466111E-5</v>
      </c>
      <c r="AN442" s="223">
        <f t="shared" ca="1" si="889"/>
        <v>-6.7188512948393672E-6</v>
      </c>
      <c r="AO442" s="223">
        <f t="shared" ca="1" si="890"/>
        <v>5.3749019605116131E-5</v>
      </c>
      <c r="AP442" s="223">
        <f t="shared" ca="1" si="891"/>
        <v>-3.6843795367674662E-5</v>
      </c>
      <c r="AQ442" s="223">
        <f t="shared" ca="1" si="892"/>
        <v>-2.3887763509661524E-5</v>
      </c>
      <c r="AR442" s="223">
        <f t="shared" ca="1" si="893"/>
        <v>5.6204412714265879E-5</v>
      </c>
      <c r="AS442" s="223">
        <f t="shared" ca="1" si="894"/>
        <v>-2.1664936612754491E-5</v>
      </c>
      <c r="AT442" s="223">
        <f t="shared" ca="1" si="895"/>
        <v>-3.8645357952691143E-5</v>
      </c>
      <c r="AU442" s="223">
        <f t="shared" ca="1" si="896"/>
        <v>5.2986327886637957E-5</v>
      </c>
      <c r="AV442" s="223">
        <f t="shared" ca="1" si="897"/>
        <v>-4.2991403214698391E-6</v>
      </c>
      <c r="AW442" s="223">
        <f t="shared" ca="1" si="898"/>
        <v>-4.950194934070945E-5</v>
      </c>
      <c r="AX442" s="223">
        <f t="shared" ca="1" si="899"/>
        <v>4.4419610314744539E-5</v>
      </c>
      <c r="AY442" s="223">
        <f t="shared" ca="1" si="900"/>
        <v>1.3500626837635651E-5</v>
      </c>
      <c r="AZ442" s="223">
        <f t="shared" ca="1" si="901"/>
        <v>-5.5361633833893927E-5</v>
      </c>
      <c r="BA442" s="223">
        <f t="shared" ca="1" si="902"/>
        <v>3.1369015642984491E-5</v>
      </c>
      <c r="BB442" s="223">
        <f t="shared" ca="1" si="903"/>
        <v>2.9937591597481257E-5</v>
      </c>
      <c r="BC442" s="223">
        <f t="shared" ca="1" si="904"/>
        <v>-5.563291355720103E-5</v>
      </c>
      <c r="BD442" s="223">
        <f t="shared" ca="1" si="905"/>
        <v>1.5151918386210639E-5</v>
      </c>
      <c r="BE442" s="223">
        <f t="shared" ca="1" si="906"/>
        <v>4.3352546924152412E-5</v>
      </c>
      <c r="BF442" s="223">
        <f t="shared" ca="1" si="907"/>
        <v>-5.0288404548223673E-5</v>
      </c>
      <c r="BG442" s="223">
        <f t="shared" ca="1" si="908"/>
        <v>-2.594668647478944E-6</v>
      </c>
      <c r="BH442" s="223">
        <f t="shared" ca="1" si="909"/>
        <v>5.2391338412447486E-5</v>
      </c>
      <c r="BI442" s="223">
        <f t="shared" ca="1" si="910"/>
        <v>-3.9867600994001293E-5</v>
      </c>
      <c r="BJ442" s="223">
        <f t="shared" ca="1" si="911"/>
        <v>-2.0079340386375596E-5</v>
      </c>
      <c r="BK442" s="223">
        <f t="shared" ca="1" si="912"/>
        <v>5.6141557559058327E-5</v>
      </c>
      <c r="BL442" s="223">
        <f t="shared" ca="1" si="913"/>
        <v>-2.5422416724663107E-5</v>
      </c>
      <c r="BM442" s="223">
        <f t="shared" ca="1" si="914"/>
        <v>-3.5537130441688072E-5</v>
      </c>
      <c r="BN442" s="223">
        <f t="shared" ca="1" si="915"/>
        <v>5.422464359697636E-5</v>
      </c>
      <c r="BO442" s="223">
        <f t="shared" ca="1" si="916"/>
        <v>-8.4110012036934352E-6</v>
      </c>
      <c r="BP442" s="223">
        <f t="shared" ca="1" si="917"/>
        <v>-4.7407673237211871E-5</v>
      </c>
      <c r="BQ442" s="223">
        <f t="shared" ca="1" si="918"/>
        <v>4.6834096796827375E-5</v>
      </c>
      <c r="BR442" s="223">
        <f t="shared" ca="1" si="919"/>
        <v>9.4494513848453716E-6</v>
      </c>
      <c r="BS442" s="223">
        <f t="shared" ca="1" si="920"/>
        <v>-5.4492712988469317E-5</v>
      </c>
      <c r="BT442" s="223">
        <f t="shared" ca="1" si="921"/>
        <v>3.4715945845442383E-5</v>
      </c>
      <c r="BU442" s="223">
        <f t="shared" ca="1" si="922"/>
        <v>2.6356041965803303E-5</v>
      </c>
      <c r="BV442" s="223">
        <f t="shared" ca="1" si="923"/>
        <v>-5.6077060001827873E-5</v>
      </c>
      <c r="BW442" s="223">
        <f t="shared" ca="1" si="924"/>
        <v>1.9093440995552455E-5</v>
      </c>
      <c r="BX442" s="223">
        <f t="shared" ca="1" si="925"/>
        <v>4.0602157765999173E-5</v>
      </c>
      <c r="BY442" s="223">
        <f t="shared" ca="1" si="926"/>
        <v>-5.2000784524614967E-5</v>
      </c>
      <c r="BZ442" s="223">
        <f t="shared" ca="1" si="927"/>
        <v>1.5435747340910518E-6</v>
      </c>
      <c r="CA442" s="223">
        <f t="shared" ca="1" si="928"/>
        <v>5.0749744017599061E-5</v>
      </c>
      <c r="CB442" s="223">
        <f t="shared" ca="1" si="929"/>
        <v>-4.2675360636308096E-5</v>
      </c>
      <c r="CC442" s="223">
        <f t="shared" ca="1" si="930"/>
        <v>-1.6162105577809223E-5</v>
      </c>
      <c r="CD442" s="223">
        <f t="shared" ca="1" si="931"/>
        <v>5.577446643918659E-5</v>
      </c>
      <c r="CE442" s="223">
        <f t="shared" ca="1" si="932"/>
        <v>-2.9042130557676714E-5</v>
      </c>
      <c r="CF442" s="223">
        <f t="shared" ca="1" si="933"/>
        <v>-3.2236324141792042E-5</v>
      </c>
      <c r="CG442" s="223">
        <f t="shared" ca="1" si="934"/>
        <v>5.5169111265497636E-5</v>
      </c>
      <c r="CH442" s="223">
        <f t="shared" ca="1" si="935"/>
        <v>-1.2477282141643042E-5</v>
      </c>
      <c r="CI442" s="223">
        <f t="shared" ca="1" si="936"/>
        <v>-4.5056490844916894E-5</v>
      </c>
      <c r="CJ442" s="223">
        <f t="shared" ca="1" si="937"/>
        <v>4.8994785250539321E-5</v>
      </c>
      <c r="CK442" s="223">
        <f t="shared" ca="1" si="938"/>
        <v>5.3470685362746092E-6</v>
      </c>
      <c r="CL442" s="223">
        <f t="shared" ca="1" si="939"/>
        <v>-5.3328491409968607E-5</v>
      </c>
      <c r="CM442" s="223">
        <f t="shared" ca="1" si="940"/>
        <v>3.7874747329483972E-5</v>
      </c>
      <c r="CN442" s="223">
        <f t="shared" ca="1" si="941"/>
        <v>2.263166665915476E-5</v>
      </c>
      <c r="CO442" s="223">
        <f t="shared" ca="1" si="942"/>
        <v>-5.6217319999641382E-5</v>
      </c>
      <c r="CP442" s="223">
        <f t="shared" ca="1" si="943"/>
        <v>2.2931494593832159E-5</v>
      </c>
      <c r="CQ442" s="223">
        <f t="shared" ca="1" si="944"/>
        <v>3.7631741997034649E-5</v>
      </c>
      <c r="CR442" s="223">
        <f t="shared" ca="1" si="945"/>
        <v>-5.3431367744183484E-5</v>
      </c>
      <c r="CS442" s="223">
        <f t="shared" ca="1" si="946"/>
        <v>5.6734533504384475E-6</v>
      </c>
      <c r="CT442" s="223">
        <f t="shared" ca="1" si="947"/>
        <v>4.8833132362828161E-5</v>
      </c>
      <c r="CU442" s="223">
        <f t="shared" ca="1" si="948"/>
        <v>-4.525185880182223E-5</v>
      </c>
      <c r="CV442" s="223">
        <f t="shared" ca="1" si="949"/>
        <v>-1.2157286918791083E-5</v>
      </c>
      <c r="CW442" s="223">
        <f t="shared" ca="1" si="950"/>
        <v>5.5105128653235284E-5</v>
      </c>
      <c r="CX442" s="223">
        <f t="shared" ca="1" si="951"/>
        <v>-3.2504462568911972E-5</v>
      </c>
      <c r="CY442" s="223">
        <f t="shared" ca="1" si="952"/>
        <v>-2.8760826408331425E-5</v>
      </c>
      <c r="CZ442" s="223">
        <f t="shared" ca="1" si="953"/>
        <v>5.5814612740075033E-5</v>
      </c>
      <c r="DA442" s="223">
        <f t="shared" ca="1" si="954"/>
        <v>-1.647594760660346E-5</v>
      </c>
      <c r="DB442" s="223">
        <f t="shared" ca="1" si="955"/>
        <v>-4.2461143424920451E-5</v>
      </c>
      <c r="DC442" s="223">
        <f t="shared" ca="1" si="956"/>
        <v>5.0889966717941334E-5</v>
      </c>
      <c r="DD442" s="223">
        <f t="shared" ca="1" si="957"/>
        <v>1.2157094600233418E-6</v>
      </c>
      <c r="DE442" s="223">
        <f t="shared" ca="1" si="958"/>
        <v>-5.1875278115997639E-5</v>
      </c>
      <c r="DF442" s="223">
        <f t="shared" ca="1" si="959"/>
        <v>4.0828302276179723E-5</v>
      </c>
      <c r="DG442" s="223">
        <f t="shared" ca="1" si="960"/>
        <v>1.8784648390013354E-5</v>
      </c>
      <c r="DH442" s="223">
        <f t="shared" ca="1" si="961"/>
        <v>-5.6052933469561039E-5</v>
      </c>
      <c r="DI442" s="223">
        <f t="shared" ca="1" si="962"/>
        <v>2.6645280436064602E-5</v>
      </c>
      <c r="DJ442" s="223">
        <f t="shared" ca="1" si="963"/>
        <v>3.4457396557676703E-5</v>
      </c>
      <c r="DK442" s="223">
        <f t="shared" ca="1" si="964"/>
        <v>-5.4572401752512184E-5</v>
      </c>
      <c r="DL442" s="223">
        <f t="shared" ca="1" si="965"/>
        <v>9.7725870315153767E-6</v>
      </c>
      <c r="DM442" s="223">
        <f t="shared" ca="1" si="966"/>
        <v>4.6651889732752532E-5</v>
      </c>
      <c r="DN442" s="223">
        <f t="shared" ca="1" si="967"/>
        <v>-4.7583133223749667E-5</v>
      </c>
      <c r="DO442" s="223">
        <f t="shared" ca="1" si="968"/>
        <v>-8.0865868686192904E-6</v>
      </c>
      <c r="DP442" s="223">
        <f t="shared" ca="1" si="969"/>
        <v>5.4137171400659149E-5</v>
      </c>
      <c r="DQ442" s="223">
        <f t="shared" ca="1" si="970"/>
        <v>-3.579065008121324E-5</v>
      </c>
      <c r="DR442" s="223">
        <f t="shared" ca="1" si="971"/>
        <v>-2.5129471264652118E-5</v>
      </c>
      <c r="DS442" s="223">
        <f t="shared" ca="1" si="972"/>
        <v>5.6157649992289577E-5</v>
      </c>
      <c r="DT442" s="223">
        <f t="shared" ca="1" si="973"/>
        <v>-2.038532848396441E-5</v>
      </c>
      <c r="DU442" s="223">
        <f t="shared" ca="1" si="974"/>
        <v>-3.9635695389759626E-5</v>
      </c>
      <c r="DV442" s="223">
        <f t="shared" ca="1" si="975"/>
        <v>5.2509371046459537E-5</v>
      </c>
      <c r="DW442" s="223">
        <f t="shared" ca="1" si="976"/>
        <v>-2.9222376511256345E-6</v>
      </c>
      <c r="DX442" s="223">
        <f t="shared" ca="1" si="977"/>
        <v>-5.0140948195305541E-5</v>
      </c>
      <c r="DY442" s="223">
        <f t="shared" ca="1" si="978"/>
        <v>4.3560605115368738E-5</v>
      </c>
      <c r="DZ442" s="223">
        <f t="shared" ca="1" si="979"/>
        <v>1.4835834483696847E-5</v>
      </c>
      <c r="EA442" s="223">
        <f t="shared" ca="1" si="980"/>
        <v>-5.5584791236436093E-5</v>
      </c>
      <c r="EB442" s="223">
        <f t="shared" ca="1" si="981"/>
        <v>3.0214673194997085E-5</v>
      </c>
      <c r="EC442" s="223">
        <f t="shared" ca="1" si="982"/>
        <v>3.1096323500892397E-5</v>
      </c>
      <c r="ED442" s="223">
        <f t="shared" ca="1" si="983"/>
        <v>-5.5417703187448606E-5</v>
      </c>
      <c r="EE442" s="223">
        <f t="shared" ca="1" si="984"/>
        <v>1.3818762216747566E-5</v>
      </c>
      <c r="EF442" s="223">
        <f t="shared" ca="1" si="985"/>
        <v>4.4217836470174132E-5</v>
      </c>
      <c r="EG442" s="223">
        <f t="shared" ca="1" si="986"/>
        <v>-4.9656550524009491E-5</v>
      </c>
      <c r="EH442" s="223">
        <f t="shared" ca="1" si="987"/>
        <v>-3.9720649035649649E-6</v>
      </c>
      <c r="EI442" s="223">
        <f t="shared" ca="1" si="988"/>
        <v>5.2875840125676998E-5</v>
      </c>
      <c r="EJ442" s="223">
        <f t="shared" ca="1" si="989"/>
        <v>-3.8882884959728861E-5</v>
      </c>
      <c r="EK442" s="223">
        <f t="shared" ca="1" si="990"/>
        <v>-2.1361937338906529E-5</v>
      </c>
      <c r="EL442" s="223">
        <f t="shared" ca="1" si="991"/>
        <v>5.6196364073550091E-5</v>
      </c>
      <c r="EM442" s="223">
        <f t="shared" ca="1" si="992"/>
        <v>-2.4184239500032488E-5</v>
      </c>
      <c r="EN442" s="223">
        <f t="shared" ca="1" si="993"/>
        <v>-3.6595458087141188E-5</v>
      </c>
      <c r="EO442" s="223">
        <f t="shared" ca="1" si="994"/>
        <v>5.3844222543727459E-5</v>
      </c>
      <c r="EP442" s="223">
        <f t="shared" ca="1" si="995"/>
        <v>-7.044348903252839E-6</v>
      </c>
      <c r="EQ442" s="223">
        <f t="shared" ca="1" si="996"/>
        <v>-4.8134900131999933E-5</v>
      </c>
      <c r="ER442" s="223">
        <f t="shared" ca="1" si="997"/>
        <v>4.6056849261233699E-5</v>
      </c>
      <c r="ES442" s="223">
        <f t="shared" ca="1" si="998"/>
        <v>1.0806623904896104E-5</v>
      </c>
      <c r="ET442" s="223">
        <f t="shared" ca="1" si="999"/>
        <v>-5.4815430203589281E-5</v>
      </c>
      <c r="EU442" s="223">
        <f t="shared" ca="1" si="1000"/>
        <v>3.3620330022006142E-5</v>
      </c>
      <c r="EV442" s="223">
        <f t="shared" ca="1" si="1001"/>
        <v>2.756673677279118E-5</v>
      </c>
      <c r="EW442" s="223">
        <f t="shared" ca="1" si="1002"/>
        <v>-5.5962691287277073E-5</v>
      </c>
      <c r="EX442" s="223">
        <f t="shared" ca="1" si="1003"/>
        <v>1.7790052332231909E-5</v>
      </c>
      <c r="EY442" s="223">
        <f t="shared" ca="1" si="1004"/>
        <v>4.1544162920614818E-5</v>
      </c>
      <c r="EZ442" s="223">
        <f t="shared" ca="1" si="1005"/>
        <v>-5.1460874674607542E-5</v>
      </c>
      <c r="FA442" s="223">
        <f t="shared" ca="1" si="1006"/>
        <v>1.6398202535507023E-7</v>
      </c>
      <c r="FB442" s="223">
        <f t="shared" ca="1" si="1007"/>
        <v>5.1327970091751359E-5</v>
      </c>
      <c r="FC442" s="223">
        <f t="shared" ca="1" si="1008"/>
        <v>-4.1764410115734967E-5</v>
      </c>
      <c r="FD442" s="223">
        <f t="shared" ca="1" si="1009"/>
        <v>-1.7478641223864223E-5</v>
      </c>
      <c r="FE442" s="223">
        <f t="shared" ca="1" si="1010"/>
        <v>5.5930545188895875E-5</v>
      </c>
      <c r="FF442" s="223">
        <f t="shared" ca="1" si="1011"/>
        <v>-2.7852094026862611E-5</v>
      </c>
      <c r="FG442" s="223">
        <f t="shared" ca="1" si="1012"/>
        <v>-3.3356906826423418E-5</v>
      </c>
      <c r="FH442" s="223">
        <f t="shared" ca="1" si="1013"/>
        <v>5.4887287533826045E-5</v>
      </c>
      <c r="FI442" s="223">
        <f t="shared" ca="1" si="1014"/>
        <v>-1.1128286218330892E-5</v>
      </c>
      <c r="FJ442" s="223">
        <f t="shared" ca="1" si="1015"/>
        <v>-4.5868004874346066E-5</v>
      </c>
      <c r="FK442" s="223">
        <f t="shared" ca="1" si="1016"/>
        <v>4.8303507350465101E-5</v>
      </c>
      <c r="FL442" s="223">
        <f t="shared" ca="1" si="1017"/>
        <v>6.7188512948421014E-6</v>
      </c>
      <c r="FM442" s="223">
        <f t="shared" ca="1" si="1018"/>
        <v>-5.3749019605116931E-5</v>
      </c>
      <c r="FN442" s="223">
        <f t="shared" ca="1" si="1019"/>
        <v>3.6843795367675001E-5</v>
      </c>
      <c r="FO442" s="223">
        <f t="shared" ca="1" si="1020"/>
        <v>2.3887763509661128E-5</v>
      </c>
      <c r="FP442" s="223">
        <f t="shared" ca="1" si="1021"/>
        <v>-5.6204412714265865E-5</v>
      </c>
      <c r="FQ442" s="223">
        <f t="shared" ca="1" si="1022"/>
        <v>2.1664936612754166E-5</v>
      </c>
      <c r="FR442" s="223">
        <f t="shared" ca="1" si="1023"/>
        <v>3.8645357952691407E-5</v>
      </c>
      <c r="FS442" s="223">
        <f t="shared" ca="1" si="1024"/>
        <v>-5.2986327886637577E-5</v>
      </c>
      <c r="FT442" s="223">
        <f t="shared" ca="1" si="1025"/>
        <v>4.2991403214686871E-6</v>
      </c>
      <c r="FU442" s="223">
        <f t="shared" ca="1" si="1026"/>
        <v>4.9501949340709999E-5</v>
      </c>
      <c r="FV442" s="223">
        <f t="shared" ca="1" si="1027"/>
        <v>-4.4419610314743835E-5</v>
      </c>
      <c r="FW442" s="223">
        <f t="shared" ca="1" si="1028"/>
        <v>-1.3500626837637548E-5</v>
      </c>
      <c r="FX442" s="223">
        <f t="shared" ca="1" si="1029"/>
        <v>5.5361633833894273E-5</v>
      </c>
      <c r="FY442" s="223">
        <f t="shared" ca="1" si="1030"/>
        <v>-3.1369015642982871E-5</v>
      </c>
      <c r="FZ442" s="223">
        <f t="shared" ca="1" si="1031"/>
        <v>-2.9937591597483588E-5</v>
      </c>
      <c r="GA442" s="223">
        <f t="shared" ca="1" si="1032"/>
        <v>5.5632913557200637E-5</v>
      </c>
      <c r="GB442" s="223">
        <f t="shared" ca="1" si="1033"/>
        <v>-1.515191838621106E-5</v>
      </c>
      <c r="GC442" s="223">
        <f t="shared" ca="1" si="1034"/>
        <v>-4.3352546924152134E-5</v>
      </c>
      <c r="GD442" s="223">
        <f t="shared" ca="1" si="1035"/>
        <v>5.0288404548223517E-5</v>
      </c>
      <c r="GE442" s="223">
        <f t="shared" ca="1" si="1036"/>
        <v>2.5946686474793014E-6</v>
      </c>
      <c r="GF442" s="223">
        <f t="shared" ca="1" si="1037"/>
        <v>-5.2391338412447628E-5</v>
      </c>
      <c r="GG442" s="223">
        <f t="shared" ca="1" si="1038"/>
        <v>3.9867600994001042E-5</v>
      </c>
      <c r="GH442" s="223">
        <f t="shared" ca="1" si="1039"/>
        <v>2.0079340386376673E-5</v>
      </c>
      <c r="GI442" s="223">
        <f t="shared" ca="1" si="1040"/>
        <v>-5.6141557559058381E-5</v>
      </c>
      <c r="GJ442" s="223">
        <f t="shared" ca="1" si="1041"/>
        <v>2.5422416724662077E-5</v>
      </c>
      <c r="GK442" s="223">
        <f t="shared" ca="1" si="1042"/>
        <v>3.553713044168959E-5</v>
      </c>
      <c r="GL442" s="223">
        <f t="shared" ca="1" si="1043"/>
        <v>-5.4224643596975845E-5</v>
      </c>
      <c r="GM442" s="223">
        <f t="shared" ca="1" si="1044"/>
        <v>8.4110012036914972E-6</v>
      </c>
      <c r="GN442" s="223">
        <f t="shared" ca="1" si="1045"/>
        <v>4.7407673237212915E-5</v>
      </c>
      <c r="GO442" s="223">
        <f t="shared" ca="1" si="1046"/>
        <v>-4.6834096796825844E-5</v>
      </c>
      <c r="GP442" s="223">
        <f t="shared" ca="1" si="1047"/>
        <v>-9.4494513848449363E-6</v>
      </c>
      <c r="GQ442" s="223">
        <f t="shared" ca="1" si="1048"/>
        <v>5.4492712988469208E-5</v>
      </c>
      <c r="GR442" s="223">
        <f t="shared" ca="1" si="1049"/>
        <v>-3.4715945845442735E-5</v>
      </c>
      <c r="GS442" s="223">
        <f t="shared" ca="1" si="1050"/>
        <v>-2.6356041965802913E-5</v>
      </c>
      <c r="GT442" s="223">
        <f t="shared" ca="1" si="1051"/>
        <v>5.6077060001827785E-5</v>
      </c>
      <c r="GU442" s="223">
        <f t="shared" ca="1" si="1052"/>
        <v>-1.9093440995551367E-5</v>
      </c>
      <c r="GV442" s="223">
        <f t="shared" ca="1" si="1053"/>
        <v>-4.0602157765999973E-5</v>
      </c>
      <c r="GW442" s="223">
        <f t="shared" ca="1" si="1054"/>
        <v>5.2000784524614526E-5</v>
      </c>
      <c r="GX442" s="223">
        <f t="shared" ca="1" si="1055"/>
        <v>-1.5435747340898964E-6</v>
      </c>
      <c r="GY442" s="223">
        <f t="shared" ca="1" si="1056"/>
        <v>-5.0749744017599562E-5</v>
      </c>
      <c r="GZ442" s="223">
        <f t="shared" ca="1" si="1057"/>
        <v>4.2675360636307351E-5</v>
      </c>
      <c r="HA442" s="223">
        <f t="shared" ca="1" si="1058"/>
        <v>1.6162105577811862E-5</v>
      </c>
      <c r="HB442" s="223">
        <f t="shared" ca="1" si="1059"/>
        <v>-5.5774466439186928E-5</v>
      </c>
      <c r="HC442" s="223">
        <f t="shared" ca="1" si="1060"/>
        <v>2.9042130557674363E-5</v>
      </c>
      <c r="HD442" s="223">
        <f t="shared" ca="1" si="1061"/>
        <v>3.2236324141794299E-5</v>
      </c>
      <c r="HE442" s="223">
        <f t="shared" ca="1" si="1062"/>
        <v>-5.5169111265497724E-5</v>
      </c>
      <c r="HF442" s="223">
        <f t="shared" ca="1" si="1063"/>
        <v>1.2477282141643474E-5</v>
      </c>
      <c r="HG442" s="223">
        <f t="shared" ca="1" si="1064"/>
        <v>4.5056490844916636E-5</v>
      </c>
      <c r="HH442" s="223">
        <f t="shared" ca="1" si="1065"/>
        <v>-4.8994785250538759E-5</v>
      </c>
      <c r="HI442" s="223">
        <f t="shared" ca="1" si="1066"/>
        <v>-5.3470685362757603E-6</v>
      </c>
      <c r="HJ442" s="223">
        <f t="shared" ca="1" si="1067"/>
        <v>5.3328491409968966E-5</v>
      </c>
      <c r="HK442" s="223">
        <f t="shared" ca="1" si="1068"/>
        <v>-3.7874747329483111E-5</v>
      </c>
      <c r="HL442" s="223">
        <f t="shared" ca="1" si="1069"/>
        <v>-2.2631666659155818E-5</v>
      </c>
      <c r="HM442" s="223">
        <f t="shared" ca="1" si="1070"/>
        <v>5.6217319999641389E-5</v>
      </c>
      <c r="HN442" s="223">
        <f t="shared" ca="1" si="1071"/>
        <v>-2.2931494593831095E-5</v>
      </c>
      <c r="HO442" s="223">
        <f t="shared" ca="1" si="1072"/>
        <v>-3.7631741997036695E-5</v>
      </c>
      <c r="HP442" s="223">
        <f t="shared" ca="1" si="1073"/>
        <v>5.3431367744182637E-5</v>
      </c>
      <c r="HQ442" s="223">
        <f t="shared" ca="1" si="1074"/>
        <v>-5.6734533504357065E-6</v>
      </c>
      <c r="HR442" s="223">
        <f t="shared" ca="1" si="1075"/>
        <v>-4.8833132362829523E-5</v>
      </c>
      <c r="HS442" s="223">
        <f t="shared" ca="1" si="1076"/>
        <v>4.5251858801822494E-5</v>
      </c>
      <c r="HT442" s="223">
        <f t="shared" ca="1" si="1077"/>
        <v>1.2157286918790654E-5</v>
      </c>
      <c r="HU442" s="223">
        <f t="shared" ca="1" si="1078"/>
        <v>-5.5105128653235202E-5</v>
      </c>
      <c r="HV442" s="223">
        <f t="shared" ca="1" si="1079"/>
        <v>3.2504462568911024E-5</v>
      </c>
      <c r="HW442" s="223">
        <f t="shared" ca="1" si="1080"/>
        <v>2.8760826408332421E-5</v>
      </c>
      <c r="HX442" s="223">
        <f t="shared" ca="1" si="1081"/>
        <v>-5.5814612740074891E-5</v>
      </c>
      <c r="HY442" s="223">
        <f t="shared" ca="1" si="1082"/>
        <v>1.6475947606602352E-5</v>
      </c>
      <c r="HZ442" s="223">
        <f t="shared" ca="1" si="1083"/>
        <v>4.246114342492121E-5</v>
      </c>
      <c r="IA442" s="223">
        <f t="shared" ca="1" si="1084"/>
        <v>-5.0889966717940846E-5</v>
      </c>
      <c r="IB442" s="223">
        <f t="shared" ca="1" si="1085"/>
        <v>-1.2157094600244971E-6</v>
      </c>
      <c r="IC442" s="223">
        <f t="shared" ca="1" si="1086"/>
        <v>5.187527811599808E-5</v>
      </c>
      <c r="ID442" s="223">
        <f t="shared" ca="1" si="1087"/>
        <v>-4.0828302276177819E-5</v>
      </c>
      <c r="IE442" s="223">
        <f t="shared" ca="1" si="1088"/>
        <v>-1.2875125859071405E-5</v>
      </c>
      <c r="IF442" s="223">
        <f t="shared" ca="1" si="1089"/>
        <v>5.6052933469561242E-5</v>
      </c>
      <c r="IG442" s="223">
        <f t="shared" ca="1" si="1090"/>
        <v>-2.6645280436064985E-5</v>
      </c>
      <c r="IH442" s="223">
        <f t="shared" ca="1" si="1091"/>
        <v>-3.4457396557676357E-5</v>
      </c>
      <c r="II442" s="223">
        <f t="shared" ca="1" si="1092"/>
        <v>5.4572401752512279E-5</v>
      </c>
      <c r="IJ442" s="223">
        <f t="shared" ca="1" si="1093"/>
        <v>-9.772587031515812E-6</v>
      </c>
      <c r="IK442" s="223">
        <f t="shared" ca="1" si="1094"/>
        <v>-4.6651889732753176E-5</v>
      </c>
      <c r="IL442" s="223">
        <f t="shared" ca="1" si="1095"/>
        <v>4.7583133223749044E-5</v>
      </c>
      <c r="IM442" s="223">
        <f t="shared" ca="1" si="1096"/>
        <v>8.0865868686204356E-6</v>
      </c>
      <c r="IN442" s="223">
        <f t="shared" ca="1" si="1097"/>
        <v>-5.413717140065946E-5</v>
      </c>
      <c r="IO442" s="223">
        <f t="shared" ca="1" si="1098"/>
        <v>3.5790650081212346E-5</v>
      </c>
      <c r="IP442" s="223">
        <f t="shared" ca="1" si="1099"/>
        <v>2.5129471264653159E-5</v>
      </c>
      <c r="IQ442" s="223">
        <f t="shared" ca="1" si="1100"/>
        <v>-5.6157649992289523E-5</v>
      </c>
      <c r="IR442" s="223">
        <f t="shared" ca="1" si="1101"/>
        <v>2.0385328483961849E-5</v>
      </c>
      <c r="IS442" s="223">
        <f t="shared" ca="1" si="1102"/>
        <v>3.9635695389761584E-5</v>
      </c>
      <c r="IT442" s="223">
        <f t="shared" ca="1" si="1103"/>
        <v>-5.2509371046458547E-5</v>
      </c>
      <c r="IU442" s="223">
        <f t="shared" ca="1" si="1104"/>
        <v>2.9222376511260767E-6</v>
      </c>
      <c r="IV442" s="223">
        <f t="shared" ca="1" si="1105"/>
        <v>5.0140948195305344E-5</v>
      </c>
      <c r="IW442" s="223">
        <f t="shared" ca="1" si="1106"/>
        <v>-4.3560605115369016E-5</v>
      </c>
      <c r="IX442" s="223">
        <f t="shared" ca="1" si="1107"/>
        <v>-1.4835834483696422E-5</v>
      </c>
      <c r="IY442" s="223">
        <f t="shared" ca="1" si="1108"/>
        <v>5.5584791236436263E-5</v>
      </c>
      <c r="IZ442" s="223">
        <f t="shared" ca="1" si="1109"/>
        <v>-3.0214673194996105E-5</v>
      </c>
      <c r="JA442" s="223">
        <f t="shared" ca="1" si="1110"/>
        <v>-3.1096323500893352E-5</v>
      </c>
      <c r="JB442" s="223">
        <f t="shared" ca="1" si="1111"/>
        <v>5.5417703187448416E-5</v>
      </c>
    </row>
    <row r="443" spans="2:262">
      <c r="B443" s="230">
        <v>82</v>
      </c>
      <c r="C443" s="229">
        <f t="shared" si="1112"/>
        <v>1.601562500000001E-3</v>
      </c>
      <c r="D443" s="226">
        <f t="shared" ca="1" si="855"/>
        <v>23.342404742576594</v>
      </c>
      <c r="E443" s="225">
        <f ca="1">CJ361</f>
        <v>-0.65759525742340441</v>
      </c>
      <c r="F443" s="224">
        <v>82</v>
      </c>
      <c r="G443" s="223">
        <f t="shared" ca="1" si="856"/>
        <v>-1.452456714774238E-4</v>
      </c>
      <c r="H443" s="223">
        <f t="shared" ca="1" si="857"/>
        <v>2.0672956091438694E-4</v>
      </c>
      <c r="I443" s="223">
        <f t="shared" ca="1" si="858"/>
        <v>-3.1530881985679808E-5</v>
      </c>
      <c r="J443" s="223">
        <f t="shared" ca="1" si="859"/>
        <v>-1.7976718252773379E-4</v>
      </c>
      <c r="K443" s="223">
        <f t="shared" ca="1" si="860"/>
        <v>1.8525163102836746E-4</v>
      </c>
      <c r="L443" s="223">
        <f t="shared" ca="1" si="861"/>
        <v>2.1356625702842528E-5</v>
      </c>
      <c r="M443" s="223">
        <f t="shared" ca="1" si="862"/>
        <v>-2.0351389922383607E-4</v>
      </c>
      <c r="N443" s="223">
        <f t="shared" ca="1" si="863"/>
        <v>1.5267018269117402E-4</v>
      </c>
      <c r="O443" s="223">
        <f t="shared" ca="1" si="864"/>
        <v>7.2964070774750062E-5</v>
      </c>
      <c r="P443" s="223">
        <f t="shared" ca="1" si="865"/>
        <v>-2.1506250288547769E-4</v>
      </c>
      <c r="Q443" s="223">
        <f t="shared" ca="1" si="866"/>
        <v>1.1093806625435152E-4</v>
      </c>
      <c r="R443" s="223">
        <f t="shared" ca="1" si="867"/>
        <v>1.2019823232076986E-4</v>
      </c>
      <c r="S443" s="223">
        <f t="shared" ca="1" si="868"/>
        <v>-2.1372079915447429E-4</v>
      </c>
      <c r="T443" s="223">
        <f t="shared" ca="1" si="869"/>
        <v>6.2556600180201818E-5</v>
      </c>
      <c r="U443" s="223">
        <f t="shared" ca="1" si="870"/>
        <v>1.6022801308501999E-4</v>
      </c>
      <c r="V443" s="223">
        <f t="shared" ca="1" si="871"/>
        <v>-1.9956920638963046E-4</v>
      </c>
      <c r="W443" s="223">
        <f t="shared" ca="1" si="872"/>
        <v>1.0425648282430839E-5</v>
      </c>
      <c r="X443" s="223">
        <f t="shared" ca="1" si="873"/>
        <v>1.9065412833869854E-4</v>
      </c>
      <c r="Y443" s="223">
        <f t="shared" ca="1" si="874"/>
        <v>-1.7345593559187371E-4</v>
      </c>
      <c r="Z443" s="223">
        <f t="shared" ca="1" si="875"/>
        <v>-4.2330190842657212E-5</v>
      </c>
      <c r="AA443" s="223">
        <f t="shared" ca="1" si="876"/>
        <v>2.096529129931815E-4</v>
      </c>
      <c r="AB443" s="223">
        <f t="shared" ca="1" si="877"/>
        <v>-1.3694615076280324E-4</v>
      </c>
      <c r="AC443" s="223">
        <f t="shared" ca="1" si="878"/>
        <v>-9.2548864424566211E-5</v>
      </c>
      <c r="AD443" s="223">
        <f t="shared" ca="1" si="879"/>
        <v>2.1608562751462685E-4</v>
      </c>
      <c r="AE443" s="223">
        <f t="shared" ca="1" si="880"/>
        <v>-9.2228156897349386E-5</v>
      </c>
      <c r="AF443" s="223">
        <f t="shared" ca="1" si="881"/>
        <v>-1.3722039103632926E-4</v>
      </c>
      <c r="AG443" s="223">
        <f t="shared" ca="1" si="882"/>
        <v>2.0956671111750419E-4</v>
      </c>
      <c r="AH443" s="223">
        <f t="shared" ca="1" si="883"/>
        <v>-4.1982238467113019E-5</v>
      </c>
      <c r="AI443" s="223">
        <f t="shared" ca="1" si="884"/>
        <v>-1.7366727133706649E-4</v>
      </c>
      <c r="AJ443" s="223">
        <f t="shared" ca="1" si="885"/>
        <v>1.9048689131171646E-4</v>
      </c>
      <c r="AK443" s="223">
        <f t="shared" ca="1" si="886"/>
        <v>1.077999011301626E-5</v>
      </c>
      <c r="AL443" s="223">
        <f t="shared" ca="1" si="887"/>
        <v>-1.9970497067161284E-4</v>
      </c>
      <c r="AM443" s="223">
        <f t="shared" ca="1" si="888"/>
        <v>1.5998976467496953E-4</v>
      </c>
      <c r="AN443" s="223">
        <f t="shared" ca="1" si="889"/>
        <v>6.2896093104622416E-5</v>
      </c>
      <c r="AO443" s="223">
        <f t="shared" ca="1" si="890"/>
        <v>-2.1377285460246246E-4</v>
      </c>
      <c r="AP443" s="223">
        <f t="shared" ca="1" si="891"/>
        <v>1.1990325254020485E-4</v>
      </c>
      <c r="AQ443" s="223">
        <f t="shared" ca="1" si="892"/>
        <v>1.1124236191761882E-4</v>
      </c>
      <c r="AR443" s="223">
        <f t="shared" ca="1" si="893"/>
        <v>-2.1502772942639037E-4</v>
      </c>
      <c r="AS443" s="223">
        <f t="shared" ca="1" si="894"/>
        <v>7.263003997238673E-5</v>
      </c>
      <c r="AT443" s="223">
        <f t="shared" ca="1" si="895"/>
        <v>1.5292104237391271E-4</v>
      </c>
      <c r="AU443" s="223">
        <f t="shared" ca="1" si="896"/>
        <v>-2.0339438109165506E-4</v>
      </c>
      <c r="AV443" s="223">
        <f t="shared" ca="1" si="897"/>
        <v>2.1003564847760655E-5</v>
      </c>
      <c r="AW443" s="223">
        <f t="shared" ca="1" si="898"/>
        <v>1.8543401882994851E-4</v>
      </c>
      <c r="AX443" s="223">
        <f t="shared" ca="1" si="899"/>
        <v>-1.7957008333974276E-4</v>
      </c>
      <c r="AY443" s="223">
        <f t="shared" ca="1" si="900"/>
        <v>-3.1881811310734498E-5</v>
      </c>
      <c r="AZ443" s="223">
        <f t="shared" ca="1" si="901"/>
        <v>2.0683254496711812E-4</v>
      </c>
      <c r="BA443" s="223">
        <f t="shared" ca="1" si="902"/>
        <v>-1.4498280486494335E-4</v>
      </c>
      <c r="BB443" s="223">
        <f t="shared" ca="1" si="903"/>
        <v>-8.2856271607488149E-5</v>
      </c>
      <c r="BC443" s="223">
        <f t="shared" ca="1" si="904"/>
        <v>2.1583404676179179E-4</v>
      </c>
      <c r="BD443" s="223">
        <f t="shared" ca="1" si="905"/>
        <v>-1.017056204498616E-4</v>
      </c>
      <c r="BE443" s="223">
        <f t="shared" ca="1" si="906"/>
        <v>-1.2886453465414129E-4</v>
      </c>
      <c r="BF443" s="223">
        <f t="shared" ca="1" si="907"/>
        <v>2.1189899675766363E-4</v>
      </c>
      <c r="BG443" s="223">
        <f t="shared" ca="1" si="908"/>
        <v>-5.2332456058869956E-5</v>
      </c>
      <c r="BH443" s="223">
        <f t="shared" ca="1" si="909"/>
        <v>-1.6714898047829124E-4</v>
      </c>
      <c r="BI443" s="223">
        <f t="shared" ca="1" si="910"/>
        <v>1.9526325198921388E-4</v>
      </c>
      <c r="BJ443" s="223">
        <f t="shared" ca="1" si="911"/>
        <v>1.7738458279366602E-7</v>
      </c>
      <c r="BK443" s="223">
        <f t="shared" ca="1" si="912"/>
        <v>-1.9541493535295276E-4</v>
      </c>
      <c r="BL443" s="223">
        <f t="shared" ca="1" si="913"/>
        <v>1.669239173022143E-4</v>
      </c>
      <c r="BM443" s="223">
        <f t="shared" ca="1" si="914"/>
        <v>5.2676593237156442E-5</v>
      </c>
      <c r="BN443" s="223">
        <f t="shared" ca="1" si="915"/>
        <v>-2.1196820878841889E-4</v>
      </c>
      <c r="BO443" s="223">
        <f t="shared" ca="1" si="916"/>
        <v>1.285795813884069E-4</v>
      </c>
      <c r="BP443" s="223">
        <f t="shared" ca="1" si="917"/>
        <v>1.0201849892092549E-4</v>
      </c>
      <c r="BQ443" s="223">
        <f t="shared" ca="1" si="918"/>
        <v>-2.1581663906391349E-4</v>
      </c>
      <c r="BR443" s="223">
        <f t="shared" ca="1" si="919"/>
        <v>8.2528507636635872E-5</v>
      </c>
      <c r="BS443" s="223">
        <f t="shared" ca="1" si="920"/>
        <v>1.4524567147742424E-4</v>
      </c>
      <c r="BT443" s="223">
        <f t="shared" ca="1" si="921"/>
        <v>-2.0672956091438575E-4</v>
      </c>
      <c r="BU443" s="223">
        <f t="shared" ca="1" si="922"/>
        <v>3.1530881985678744E-5</v>
      </c>
      <c r="BV443" s="223">
        <f t="shared" ca="1" si="923"/>
        <v>1.7976718252773631E-4</v>
      </c>
      <c r="BW443" s="223">
        <f t="shared" ca="1" si="924"/>
        <v>-1.8525163102836649E-4</v>
      </c>
      <c r="BX443" s="223">
        <f t="shared" ca="1" si="925"/>
        <v>-2.1356625702847421E-5</v>
      </c>
      <c r="BY443" s="223">
        <f t="shared" ca="1" si="926"/>
        <v>2.0351389922383681E-4</v>
      </c>
      <c r="BZ443" s="223">
        <f t="shared" ca="1" si="927"/>
        <v>-1.5267018269117001E-4</v>
      </c>
      <c r="CA443" s="223">
        <f t="shared" ca="1" si="928"/>
        <v>-7.2964070774752515E-5</v>
      </c>
      <c r="CB443" s="223">
        <f t="shared" ca="1" si="929"/>
        <v>2.1506250288547834E-4</v>
      </c>
      <c r="CC443" s="223">
        <f t="shared" ca="1" si="930"/>
        <v>-1.1093806625434861E-4</v>
      </c>
      <c r="CD443" s="223">
        <f t="shared" ca="1" si="931"/>
        <v>-1.2019823232077011E-4</v>
      </c>
      <c r="CE443" s="223">
        <f t="shared" ca="1" si="932"/>
        <v>2.137207991544737E-4</v>
      </c>
      <c r="CF443" s="223">
        <f t="shared" ca="1" si="933"/>
        <v>-6.2556600180200761E-5</v>
      </c>
      <c r="CG443" s="223">
        <f t="shared" ca="1" si="934"/>
        <v>-1.602280130850233E-4</v>
      </c>
      <c r="CH443" s="223">
        <f t="shared" ca="1" si="935"/>
        <v>1.9956920638962975E-4</v>
      </c>
      <c r="CI443" s="223">
        <f t="shared" ca="1" si="936"/>
        <v>-1.042564828242592E-5</v>
      </c>
      <c r="CJ443" s="223">
        <f t="shared" ca="1" si="937"/>
        <v>-1.9065412833869938E-4</v>
      </c>
      <c r="CK443" s="223">
        <f t="shared" ca="1" si="938"/>
        <v>1.7345593559186986E-4</v>
      </c>
      <c r="CL443" s="223">
        <f t="shared" ca="1" si="939"/>
        <v>4.2330190842660518E-5</v>
      </c>
      <c r="CM443" s="223">
        <f t="shared" ca="1" si="940"/>
        <v>-2.0965291299318307E-4</v>
      </c>
      <c r="CN443" s="223">
        <f t="shared" ca="1" si="941"/>
        <v>1.3694615076280064E-4</v>
      </c>
      <c r="CO443" s="223">
        <f t="shared" ca="1" si="942"/>
        <v>9.2548864424566509E-5</v>
      </c>
      <c r="CP443" s="223">
        <f t="shared" ca="1" si="943"/>
        <v>-2.1608562751462685E-4</v>
      </c>
      <c r="CQ443" s="223">
        <f t="shared" ca="1" si="944"/>
        <v>9.2228156897347706E-5</v>
      </c>
      <c r="CR443" s="223">
        <f t="shared" ca="1" si="945"/>
        <v>1.3722039103633305E-4</v>
      </c>
      <c r="CS443" s="223">
        <f t="shared" ca="1" si="946"/>
        <v>-2.0956671111750373E-4</v>
      </c>
      <c r="CT443" s="223">
        <f t="shared" ca="1" si="947"/>
        <v>4.1982238467108194E-5</v>
      </c>
      <c r="CU443" s="223">
        <f t="shared" ca="1" si="948"/>
        <v>1.736672713370676E-4</v>
      </c>
      <c r="CV443" s="223">
        <f t="shared" ca="1" si="949"/>
        <v>-1.9048689131171342E-4</v>
      </c>
      <c r="CW443" s="223">
        <f t="shared" ca="1" si="950"/>
        <v>-1.0779990113019648E-5</v>
      </c>
      <c r="CX443" s="223">
        <f t="shared" ca="1" si="951"/>
        <v>1.9970497067161531E-4</v>
      </c>
      <c r="CY443" s="223">
        <f t="shared" ca="1" si="952"/>
        <v>-1.5998976467496726E-4</v>
      </c>
      <c r="CZ443" s="223">
        <f t="shared" ca="1" si="953"/>
        <v>-6.2896093104622741E-5</v>
      </c>
      <c r="DA443" s="223">
        <f t="shared" ca="1" si="954"/>
        <v>2.1377285460246295E-4</v>
      </c>
      <c r="DB443" s="223">
        <f t="shared" ca="1" si="955"/>
        <v>-1.199032525402046E-4</v>
      </c>
      <c r="DC443" s="223">
        <f t="shared" ca="1" si="956"/>
        <v>-1.1124236191762169E-4</v>
      </c>
      <c r="DD443" s="223">
        <f t="shared" ca="1" si="957"/>
        <v>2.1502772942639002E-4</v>
      </c>
      <c r="DE443" s="223">
        <f t="shared" ca="1" si="958"/>
        <v>-7.2630039972380645E-5</v>
      </c>
      <c r="DF443" s="223">
        <f t="shared" ca="1" si="959"/>
        <v>-1.5292104237391512E-4</v>
      </c>
      <c r="DG443" s="223">
        <f t="shared" ca="1" si="960"/>
        <v>2.0339438109165286E-4</v>
      </c>
      <c r="DH443" s="223">
        <f t="shared" ca="1" si="961"/>
        <v>-2.1003564847757281E-5</v>
      </c>
      <c r="DI443" s="223">
        <f t="shared" ca="1" si="962"/>
        <v>-1.8543401882994867E-4</v>
      </c>
      <c r="DJ443" s="223">
        <f t="shared" ca="1" si="963"/>
        <v>1.7957008333974089E-4</v>
      </c>
      <c r="DK443" s="223">
        <f t="shared" ca="1" si="964"/>
        <v>3.188181131073481E-5</v>
      </c>
      <c r="DL443" s="223">
        <f t="shared" ca="1" si="965"/>
        <v>-2.0683254496711909E-4</v>
      </c>
      <c r="DM443" s="223">
        <f t="shared" ca="1" si="966"/>
        <v>1.449828048649431E-4</v>
      </c>
      <c r="DN443" s="223">
        <f t="shared" ca="1" si="967"/>
        <v>8.2856271607491239E-5</v>
      </c>
      <c r="DO443" s="223">
        <f t="shared" ca="1" si="968"/>
        <v>-2.1583404676179196E-4</v>
      </c>
      <c r="DP443" s="223">
        <f t="shared" ca="1" si="969"/>
        <v>1.0170562044985591E-4</v>
      </c>
      <c r="DQ443" s="223">
        <f t="shared" ca="1" si="970"/>
        <v>1.28864534654144E-4</v>
      </c>
      <c r="DR443" s="223">
        <f t="shared" ca="1" si="971"/>
        <v>-2.1189899675766238E-4</v>
      </c>
      <c r="DS443" s="223">
        <f t="shared" ca="1" si="972"/>
        <v>5.2332456058866669E-5</v>
      </c>
      <c r="DT443" s="223">
        <f t="shared" ca="1" si="973"/>
        <v>1.6714898047829143E-4</v>
      </c>
      <c r="DU443" s="223">
        <f t="shared" ca="1" si="974"/>
        <v>-1.9526325198921242E-4</v>
      </c>
      <c r="DV443" s="223">
        <f t="shared" ca="1" si="975"/>
        <v>-1.7738458279399128E-7</v>
      </c>
      <c r="DW443" s="223">
        <f t="shared" ca="1" si="976"/>
        <v>1.9541493535295423E-4</v>
      </c>
      <c r="DX443" s="223">
        <f t="shared" ca="1" si="977"/>
        <v>-1.6692391730221409E-4</v>
      </c>
      <c r="DY443" s="223">
        <f t="shared" ca="1" si="978"/>
        <v>-5.2676593237162717E-5</v>
      </c>
      <c r="DZ443" s="223">
        <f t="shared" ca="1" si="979"/>
        <v>2.1196820878841954E-4</v>
      </c>
      <c r="EA443" s="223">
        <f t="shared" ca="1" si="980"/>
        <v>-1.285795813884017E-4</v>
      </c>
      <c r="EB443" s="223">
        <f t="shared" ca="1" si="981"/>
        <v>-1.0201849892092849E-4</v>
      </c>
      <c r="EC443" s="223">
        <f t="shared" ca="1" si="982"/>
        <v>2.1581663906391317E-4</v>
      </c>
      <c r="ED443" s="223">
        <f t="shared" ca="1" si="983"/>
        <v>-8.2528507636632742E-5</v>
      </c>
      <c r="EE443" s="223">
        <f t="shared" ca="1" si="984"/>
        <v>-1.4524567147742673E-4</v>
      </c>
      <c r="EF443" s="223">
        <f t="shared" ca="1" si="985"/>
        <v>2.0672956091438656E-4</v>
      </c>
      <c r="EG443" s="223">
        <f t="shared" ca="1" si="986"/>
        <v>-3.1530881985669304E-5</v>
      </c>
      <c r="EH443" s="223">
        <f t="shared" ca="1" si="987"/>
        <v>-1.7976718252773818E-4</v>
      </c>
      <c r="EI443" s="223">
        <f t="shared" ca="1" si="988"/>
        <v>1.8525163102836475E-4</v>
      </c>
      <c r="EJ443" s="223">
        <f t="shared" ca="1" si="989"/>
        <v>2.1356625702844683E-5</v>
      </c>
      <c r="EK443" s="223">
        <f t="shared" ca="1" si="990"/>
        <v>-2.0351389922384E-4</v>
      </c>
      <c r="EL443" s="223">
        <f t="shared" ca="1" si="991"/>
        <v>1.5267018269116763E-4</v>
      </c>
      <c r="EM443" s="223">
        <f t="shared" ca="1" si="992"/>
        <v>7.2964070774755727E-5</v>
      </c>
      <c r="EN443" s="223">
        <f t="shared" ca="1" si="993"/>
        <v>-2.1506250288547805E-4</v>
      </c>
      <c r="EO443" s="223">
        <f t="shared" ca="1" si="994"/>
        <v>1.1093806625435098E-4</v>
      </c>
      <c r="EP443" s="223">
        <f t="shared" ca="1" si="995"/>
        <v>1.2019823232077803E-4</v>
      </c>
      <c r="EQ443" s="223">
        <f t="shared" ca="1" si="996"/>
        <v>-2.1372079915447321E-4</v>
      </c>
      <c r="ER443" s="223">
        <f t="shared" ca="1" si="997"/>
        <v>6.2556600180197535E-5</v>
      </c>
      <c r="ES443" s="223">
        <f t="shared" ca="1" si="998"/>
        <v>1.6022801308502145E-4</v>
      </c>
      <c r="ET443" s="223">
        <f t="shared" ca="1" si="999"/>
        <v>-1.9956920638962609E-4</v>
      </c>
      <c r="EU443" s="223">
        <f t="shared" ca="1" si="1000"/>
        <v>1.0425648282422518E-5</v>
      </c>
      <c r="EV443" s="223">
        <f t="shared" ca="1" si="1001"/>
        <v>1.90654128338701E-4</v>
      </c>
      <c r="EW443" s="223">
        <f t="shared" ca="1" si="1002"/>
        <v>-1.7345593559187148E-4</v>
      </c>
      <c r="EX443" s="223">
        <f t="shared" ca="1" si="1003"/>
        <v>-4.2330190842669883E-5</v>
      </c>
      <c r="EY443" s="223">
        <f t="shared" ca="1" si="1004"/>
        <v>2.0965291299318391E-4</v>
      </c>
      <c r="EZ443" s="223">
        <f t="shared" ca="1" si="1005"/>
        <v>-1.3694615076279801E-4</v>
      </c>
      <c r="FA443" s="223">
        <f t="shared" ca="1" si="1006"/>
        <v>-9.2548864424569545E-5</v>
      </c>
      <c r="FB443" s="223">
        <f t="shared" ca="1" si="1007"/>
        <v>2.1608562751462685E-4</v>
      </c>
      <c r="FC443" s="223">
        <f t="shared" ca="1" si="1008"/>
        <v>-9.2228156897339086E-5</v>
      </c>
      <c r="FD443" s="223">
        <f t="shared" ca="1" si="1009"/>
        <v>-1.3722039103633565E-4</v>
      </c>
      <c r="FE443" s="223">
        <f t="shared" ca="1" si="1010"/>
        <v>2.0956671111750289E-4</v>
      </c>
      <c r="FF443" s="223">
        <f t="shared" ca="1" si="1011"/>
        <v>-4.1982238467110891E-5</v>
      </c>
      <c r="FG443" s="223">
        <f t="shared" ca="1" si="1012"/>
        <v>-1.7366727133707327E-4</v>
      </c>
      <c r="FH443" s="223">
        <f t="shared" ca="1" si="1013"/>
        <v>1.9048689131171185E-4</v>
      </c>
      <c r="FI443" s="223">
        <f t="shared" ca="1" si="1014"/>
        <v>1.0779990113023036E-5</v>
      </c>
      <c r="FJ443" s="223">
        <f t="shared" ca="1" si="1015"/>
        <v>-1.9970497067161425E-4</v>
      </c>
      <c r="FK443" s="223">
        <f t="shared" ca="1" si="1016"/>
        <v>1.599897646749691E-4</v>
      </c>
      <c r="FL443" s="223">
        <f t="shared" ca="1" si="1017"/>
        <v>6.2896093104631849E-5</v>
      </c>
      <c r="FM443" s="223">
        <f t="shared" ca="1" si="1018"/>
        <v>-2.1377285460246343E-4</v>
      </c>
      <c r="FN443" s="223">
        <f t="shared" ca="1" si="1019"/>
        <v>1.1990325254020178E-4</v>
      </c>
      <c r="FO443" s="223">
        <f t="shared" ca="1" si="1020"/>
        <v>1.1124236191761936E-4</v>
      </c>
      <c r="FP443" s="223">
        <f t="shared" ca="1" si="1021"/>
        <v>-2.1502772942638909E-4</v>
      </c>
      <c r="FQ443" s="223">
        <f t="shared" ca="1" si="1022"/>
        <v>7.2630039972377446E-5</v>
      </c>
      <c r="FR443" s="223">
        <f t="shared" ca="1" si="1023"/>
        <v>1.5292104237391751E-4</v>
      </c>
      <c r="FS443" s="223">
        <f t="shared" ca="1" si="1024"/>
        <v>-2.0339438109165378E-4</v>
      </c>
      <c r="FT443" s="223">
        <f t="shared" ca="1" si="1025"/>
        <v>2.1003564847747787E-5</v>
      </c>
      <c r="FU443" s="223">
        <f t="shared" ca="1" si="1026"/>
        <v>1.8543401882995357E-4</v>
      </c>
      <c r="FV443" s="223">
        <f t="shared" ca="1" si="1027"/>
        <v>-1.7957008333973902E-4</v>
      </c>
      <c r="FW443" s="223">
        <f t="shared" ca="1" si="1028"/>
        <v>-3.1881811310738157E-5</v>
      </c>
      <c r="FX443" s="223">
        <f t="shared" ca="1" si="1029"/>
        <v>2.0683254496711831E-4</v>
      </c>
      <c r="FY443" s="223">
        <f t="shared" ca="1" si="1030"/>
        <v>-1.4498280486493603E-4</v>
      </c>
      <c r="FZ443" s="223">
        <f t="shared" ca="1" si="1031"/>
        <v>-8.2856271607494356E-5</v>
      </c>
      <c r="GA443" s="223">
        <f t="shared" ca="1" si="1032"/>
        <v>2.1583404676179212E-4</v>
      </c>
      <c r="GB443" s="223">
        <f t="shared" ca="1" si="1033"/>
        <v>-1.0170562044985834E-4</v>
      </c>
      <c r="GC443" s="223">
        <f t="shared" ca="1" si="1034"/>
        <v>-1.2886453465415167E-4</v>
      </c>
      <c r="GD443" s="223">
        <f t="shared" ca="1" si="1035"/>
        <v>2.1189899675766173E-4</v>
      </c>
      <c r="GE443" s="223">
        <f t="shared" ca="1" si="1036"/>
        <v>-5.2332456058863376E-5</v>
      </c>
      <c r="GF443" s="223">
        <f t="shared" ca="1" si="1037"/>
        <v>-1.6714898047829357E-4</v>
      </c>
      <c r="GG443" s="223">
        <f t="shared" ca="1" si="1038"/>
        <v>1.9526325198921361E-4</v>
      </c>
      <c r="GH443" s="223">
        <f t="shared" ca="1" si="1039"/>
        <v>1.7738458280351871E-7</v>
      </c>
      <c r="GI443" s="223">
        <f t="shared" ca="1" si="1040"/>
        <v>-1.9541493535295569E-4</v>
      </c>
      <c r="GJ443" s="223">
        <f t="shared" ca="1" si="1041"/>
        <v>1.6692391730221192E-4</v>
      </c>
      <c r="GK443" s="223">
        <f t="shared" ca="1" si="1042"/>
        <v>5.2676593237160034E-5</v>
      </c>
      <c r="GL443" s="223">
        <f t="shared" ca="1" si="1043"/>
        <v>-2.1196820878842141E-4</v>
      </c>
      <c r="GM443" s="223">
        <f t="shared" ca="1" si="1044"/>
        <v>1.2857958138839899E-4</v>
      </c>
      <c r="GN443" s="223">
        <f t="shared" ca="1" si="1045"/>
        <v>1.0201849892093148E-4</v>
      </c>
      <c r="GO443" s="223">
        <f t="shared" ca="1" si="1046"/>
        <v>-2.158166390639133E-4</v>
      </c>
      <c r="GP443" s="223">
        <f t="shared" ca="1" si="1047"/>
        <v>8.2528507636623932E-5</v>
      </c>
      <c r="GQ443" s="223">
        <f t="shared" ca="1" si="1048"/>
        <v>1.4524567147743381E-4</v>
      </c>
      <c r="GR443" s="223">
        <f t="shared" ca="1" si="1049"/>
        <v>-2.0672956091438379E-4</v>
      </c>
      <c r="GS443" s="223">
        <f t="shared" ca="1" si="1050"/>
        <v>3.1530881985672028E-5</v>
      </c>
      <c r="GT443" s="223">
        <f t="shared" ca="1" si="1051"/>
        <v>1.7976718252773666E-4</v>
      </c>
      <c r="GU443" s="223">
        <f t="shared" ca="1" si="1052"/>
        <v>-1.8525163102835987E-4</v>
      </c>
      <c r="GV443" s="223">
        <f t="shared" ca="1" si="1053"/>
        <v>-2.1356625702854157E-5</v>
      </c>
      <c r="GW443" s="223">
        <f t="shared" ca="1" si="1054"/>
        <v>2.0351389922383908E-4</v>
      </c>
      <c r="GX443" s="223">
        <f t="shared" ca="1" si="1055"/>
        <v>-1.5267018269116958E-4</v>
      </c>
      <c r="GY443" s="223">
        <f t="shared" ca="1" si="1056"/>
        <v>-7.2964070774764699E-5</v>
      </c>
      <c r="GZ443" s="223">
        <f t="shared" ca="1" si="1057"/>
        <v>2.15062502885479E-4</v>
      </c>
      <c r="HA443" s="223">
        <f t="shared" ca="1" si="1058"/>
        <v>-1.1093806625434279E-4</v>
      </c>
      <c r="HB443" s="223">
        <f t="shared" ca="1" si="1059"/>
        <v>-1.2019823232077575E-4</v>
      </c>
      <c r="HC443" s="223">
        <f t="shared" ca="1" si="1060"/>
        <v>2.1372079915447359E-4</v>
      </c>
      <c r="HD443" s="223">
        <f t="shared" ca="1" si="1061"/>
        <v>-6.2556600180188401E-5</v>
      </c>
      <c r="HE443" s="223">
        <f t="shared" ca="1" si="1062"/>
        <v>-1.6022801308502782E-4</v>
      </c>
      <c r="HF443" s="223">
        <f t="shared" ca="1" si="1063"/>
        <v>1.9956920638962715E-4</v>
      </c>
      <c r="HG443" s="223">
        <f t="shared" ca="1" si="1064"/>
        <v>-1.0425648282425283E-5</v>
      </c>
      <c r="HH443" s="223">
        <f t="shared" ca="1" si="1065"/>
        <v>-1.906541283387055E-4</v>
      </c>
      <c r="HI443" s="223">
        <f t="shared" ca="1" si="1066"/>
        <v>1.7345593559186579E-4</v>
      </c>
      <c r="HJ443" s="223">
        <f t="shared" ca="1" si="1067"/>
        <v>4.2330190842667173E-5</v>
      </c>
      <c r="HK443" s="223">
        <f t="shared" ca="1" si="1068"/>
        <v>-2.0965291299318323E-4</v>
      </c>
      <c r="HL443" s="223">
        <f t="shared" ca="1" si="1069"/>
        <v>1.3694615076280013E-4</v>
      </c>
      <c r="HM443" s="223">
        <f t="shared" ca="1" si="1070"/>
        <v>9.2548864424578191E-5</v>
      </c>
      <c r="HN443" s="223">
        <f t="shared" ca="1" si="1071"/>
        <v>-2.1608562751462682E-4</v>
      </c>
      <c r="HO443" s="223">
        <f t="shared" ca="1" si="1072"/>
        <v>9.2228156897341567E-5</v>
      </c>
      <c r="HP443" s="223">
        <f t="shared" ca="1" si="1073"/>
        <v>1.3722039103633354E-4</v>
      </c>
      <c r="HQ443" s="223">
        <f t="shared" ca="1" si="1074"/>
        <v>-2.0956671111750058E-4</v>
      </c>
      <c r="HR443" s="223">
        <f t="shared" ca="1" si="1075"/>
        <v>4.1982238467101547E-5</v>
      </c>
      <c r="HS443" s="223">
        <f t="shared" ca="1" si="1076"/>
        <v>1.7366727133707164E-4</v>
      </c>
      <c r="HT443" s="223">
        <f t="shared" ca="1" si="1077"/>
        <v>-1.9048689131171315E-4</v>
      </c>
      <c r="HU443" s="223">
        <f t="shared" ca="1" si="1078"/>
        <v>-1.077999011303255E-5</v>
      </c>
      <c r="HV443" s="223">
        <f t="shared" ca="1" si="1079"/>
        <v>1.9970497067161788E-4</v>
      </c>
      <c r="HW443" s="223">
        <f t="shared" ca="1" si="1080"/>
        <v>-1.599897646749627E-4</v>
      </c>
      <c r="HX443" s="223">
        <f t="shared" ca="1" si="1081"/>
        <v>-6.2896093104629206E-5</v>
      </c>
      <c r="HY443" s="223">
        <f t="shared" ca="1" si="1082"/>
        <v>2.1377285460246305E-4</v>
      </c>
      <c r="HZ443" s="223">
        <f t="shared" ca="1" si="1083"/>
        <v>-1.1990325254019384E-4</v>
      </c>
      <c r="IA443" s="223">
        <f t="shared" ca="1" si="1084"/>
        <v>-1.1124236191762754E-4</v>
      </c>
      <c r="IB443" s="223">
        <f t="shared" ca="1" si="1085"/>
        <v>2.1502772942638937E-4</v>
      </c>
      <c r="IC443" s="223">
        <f t="shared" ca="1" si="1086"/>
        <v>-7.2630039972380048E-5</v>
      </c>
      <c r="ID443" s="223">
        <f t="shared" ca="1" si="1087"/>
        <v>-1.5292104237392426E-4</v>
      </c>
      <c r="IE443" s="223">
        <f t="shared" ca="1" si="1088"/>
        <v>-2.9962119060457953E-5</v>
      </c>
      <c r="IF443" s="223">
        <f t="shared" ca="1" si="1089"/>
        <v>-2.1003564847750525E-5</v>
      </c>
      <c r="IG443" s="223">
        <f t="shared" ca="1" si="1090"/>
        <v>-1.8543401882995216E-4</v>
      </c>
      <c r="IH443" s="223">
        <f t="shared" ca="1" si="1091"/>
        <v>1.7957008333974053E-4</v>
      </c>
      <c r="II443" s="223">
        <f t="shared" ca="1" si="1092"/>
        <v>3.188181131074759E-5</v>
      </c>
      <c r="IJ443" s="223">
        <f t="shared" ca="1" si="1093"/>
        <v>-2.0683254496712105E-4</v>
      </c>
      <c r="IK443" s="223">
        <f t="shared" ca="1" si="1094"/>
        <v>1.4498280486493809E-4</v>
      </c>
      <c r="IL443" s="223">
        <f t="shared" ca="1" si="1095"/>
        <v>8.2856271607491835E-5</v>
      </c>
      <c r="IM443" s="223">
        <f t="shared" ca="1" si="1096"/>
        <v>-2.1583404676179258E-4</v>
      </c>
      <c r="IN443" s="223">
        <f t="shared" ca="1" si="1097"/>
        <v>1.0170562044984993E-4</v>
      </c>
      <c r="IO443" s="223">
        <f t="shared" ca="1" si="1098"/>
        <v>1.2886453465414945E-4</v>
      </c>
      <c r="IP443" s="223">
        <f t="shared" ca="1" si="1099"/>
        <v>-2.1189899675766224E-4</v>
      </c>
      <c r="IQ443" s="223">
        <f t="shared" ca="1" si="1100"/>
        <v>5.233245605885412E-5</v>
      </c>
      <c r="IR443" s="223">
        <f t="shared" ca="1" si="1101"/>
        <v>1.6714898047829962E-4</v>
      </c>
      <c r="IS443" s="223">
        <f t="shared" ca="1" si="1102"/>
        <v>-1.9526325198920955E-4</v>
      </c>
      <c r="IT443" s="223">
        <f t="shared" ca="1" si="1103"/>
        <v>-1.773845828007811E-7</v>
      </c>
      <c r="IU443" s="223">
        <f t="shared" ca="1" si="1104"/>
        <v>1.954149353529545E-4</v>
      </c>
      <c r="IV443" s="223">
        <f t="shared" ca="1" si="1105"/>
        <v>-1.669239173022059E-4</v>
      </c>
      <c r="IW443" s="223">
        <f t="shared" ca="1" si="1106"/>
        <v>-5.2676593237169277E-5</v>
      </c>
      <c r="IX443" s="223">
        <f t="shared" ca="1" si="1107"/>
        <v>2.1196820878842087E-4</v>
      </c>
      <c r="IY443" s="223">
        <f t="shared" ca="1" si="1108"/>
        <v>-1.2857958138840118E-4</v>
      </c>
      <c r="IZ443" s="223">
        <f t="shared" ca="1" si="1109"/>
        <v>-1.0201849892093991E-4</v>
      </c>
      <c r="JA443" s="223">
        <f t="shared" ca="1" si="1110"/>
        <v>2.1581663906391281E-4</v>
      </c>
      <c r="JB443" s="223">
        <f t="shared" ca="1" si="1111"/>
        <v>-8.252850763662648E-5</v>
      </c>
    </row>
    <row r="444" spans="2:262">
      <c r="B444" s="230">
        <v>83</v>
      </c>
      <c r="C444" s="229">
        <f t="shared" si="1112"/>
        <v>1.621093750000001E-3</v>
      </c>
      <c r="D444" s="226">
        <f t="shared" ca="1" si="855"/>
        <v>23.332193889139244</v>
      </c>
      <c r="E444" s="225">
        <f ca="1">CK361</f>
        <v>-0.66780611086075714</v>
      </c>
      <c r="F444" s="224">
        <v>83</v>
      </c>
      <c r="G444" s="223">
        <f t="shared" ca="1" si="856"/>
        <v>-3.7736487521849917E-4</v>
      </c>
      <c r="H444" s="223">
        <f t="shared" ca="1" si="857"/>
        <v>6.1926402836829037E-4</v>
      </c>
      <c r="I444" s="223">
        <f t="shared" ca="1" si="858"/>
        <v>-1.7949137118537106E-4</v>
      </c>
      <c r="J444" s="223">
        <f t="shared" ca="1" si="859"/>
        <v>-4.5786132024792388E-4</v>
      </c>
      <c r="K444" s="223">
        <f t="shared" ca="1" si="860"/>
        <v>5.9121064517353677E-4</v>
      </c>
      <c r="L444" s="223">
        <f t="shared" ca="1" si="861"/>
        <v>-7.3768688316939405E-5</v>
      </c>
      <c r="M444" s="223">
        <f t="shared" ca="1" si="862"/>
        <v>-5.2487616909142605E-4</v>
      </c>
      <c r="N444" s="223">
        <f t="shared" ca="1" si="863"/>
        <v>5.4574923289536369E-4</v>
      </c>
      <c r="O444" s="223">
        <f t="shared" ca="1" si="864"/>
        <v>3.412609257129307E-5</v>
      </c>
      <c r="P444" s="223">
        <f t="shared" ca="1" si="865"/>
        <v>-5.7643618860915428E-4</v>
      </c>
      <c r="Q444" s="223">
        <f t="shared" ca="1" si="866"/>
        <v>4.8421838987189743E-4</v>
      </c>
      <c r="R444" s="223">
        <f t="shared" ca="1" si="867"/>
        <v>1.4101604038212125E-4</v>
      </c>
      <c r="S444" s="223">
        <f t="shared" ca="1" si="868"/>
        <v>-6.110232087095641E-4</v>
      </c>
      <c r="T444" s="223">
        <f t="shared" ca="1" si="869"/>
        <v>4.0842987425334081E-4</v>
      </c>
      <c r="U444" s="223">
        <f t="shared" ca="1" si="870"/>
        <v>2.4375381104214735E-4</v>
      </c>
      <c r="V444" s="223">
        <f t="shared" ca="1" si="871"/>
        <v>-6.2761882443541635E-4</v>
      </c>
      <c r="W444" s="223">
        <f t="shared" ca="1" si="872"/>
        <v>3.2061525729919118E-4</v>
      </c>
      <c r="X444" s="223">
        <f t="shared" ca="1" si="873"/>
        <v>3.3931432015172957E-4</v>
      </c>
      <c r="Y444" s="223">
        <f t="shared" ca="1" si="874"/>
        <v>-6.257343826077278E-4</v>
      </c>
      <c r="Z444" s="223">
        <f t="shared" ca="1" si="875"/>
        <v>2.233602153980012E-4</v>
      </c>
      <c r="AA444" s="223">
        <f t="shared" ca="1" si="876"/>
        <v>4.2488381573366131E-4</v>
      </c>
      <c r="AB444" s="223">
        <f t="shared" ca="1" si="877"/>
        <v>-6.0542537007946646E-4</v>
      </c>
      <c r="AC444" s="223">
        <f t="shared" ca="1" si="878"/>
        <v>1.1952839556246211E-4</v>
      </c>
      <c r="AD444" s="223">
        <f t="shared" ca="1" si="879"/>
        <v>4.9794272835882543E-4</v>
      </c>
      <c r="AE444" s="223">
        <f t="shared" ca="1" si="880"/>
        <v>-5.672897799409713E-4</v>
      </c>
      <c r="AF444" s="223">
        <f t="shared" ca="1" si="881"/>
        <v>1.217709615863405E-5</v>
      </c>
      <c r="AG444" s="223">
        <f t="shared" ca="1" si="882"/>
        <v>5.563398591505403E-4</v>
      </c>
      <c r="AH444" s="223">
        <f t="shared" ca="1" si="883"/>
        <v>-5.1245050378369446E-4</v>
      </c>
      <c r="AI444" s="223">
        <f t="shared" ca="1" si="884"/>
        <v>-9.5532754373821771E-5</v>
      </c>
      <c r="AJ444" s="223">
        <f t="shared" ca="1" si="885"/>
        <v>5.9835572122285646E-4</v>
      </c>
      <c r="AK444" s="223">
        <f t="shared" ca="1" si="886"/>
        <v>-4.425222684770785E-4</v>
      </c>
      <c r="AL444" s="223">
        <f t="shared" ca="1" si="887"/>
        <v>-2.0042967015935153E-4</v>
      </c>
      <c r="AM444" s="223">
        <f t="shared" ca="1" si="888"/>
        <v>6.2275316948223942E-4</v>
      </c>
      <c r="AN444" s="223">
        <f t="shared" ca="1" si="889"/>
        <v>-3.5956409099571009E-4</v>
      </c>
      <c r="AO444" s="223">
        <f t="shared" ca="1" si="890"/>
        <v>-2.9942499138497646E-4</v>
      </c>
      <c r="AP444" s="223">
        <f t="shared" ca="1" si="891"/>
        <v>6.288138280125474E-4</v>
      </c>
      <c r="AQ444" s="223">
        <f t="shared" ca="1" si="892"/>
        <v>-2.6601865125087379E-4</v>
      </c>
      <c r="AR444" s="223">
        <f t="shared" ca="1" si="893"/>
        <v>-3.8960382900888604E-4</v>
      </c>
      <c r="AS444" s="223">
        <f t="shared" ca="1" si="894"/>
        <v>6.1635924244929699E-4</v>
      </c>
      <c r="AT444" s="223">
        <f t="shared" ca="1" si="895"/>
        <v>-1.6464036807618398E-4</v>
      </c>
      <c r="AU444" s="223">
        <f t="shared" ca="1" si="896"/>
        <v>-4.6831089283818879E-4</v>
      </c>
      <c r="AV444" s="223">
        <f t="shared" ca="1" si="897"/>
        <v>5.857561345176043E-4</v>
      </c>
      <c r="AW444" s="223">
        <f t="shared" ca="1" si="898"/>
        <v>-5.8414296149417557E-5</v>
      </c>
      <c r="AX444" s="223">
        <f t="shared" ca="1" si="899"/>
        <v>-5.3322867579244887E-4</v>
      </c>
      <c r="AY444" s="223">
        <f t="shared" ca="1" si="900"/>
        <v>5.3790560401543476E-4</v>
      </c>
      <c r="AZ444" s="223">
        <f t="shared" ca="1" si="901"/>
        <v>4.9531768092360152E-5</v>
      </c>
      <c r="BA444" s="223">
        <f t="shared" ca="1" si="902"/>
        <v>-5.8244569223973419E-4</v>
      </c>
      <c r="BB444" s="223">
        <f t="shared" ca="1" si="903"/>
        <v>4.7421659618665019E-4</v>
      </c>
      <c r="BC444" s="223">
        <f t="shared" ca="1" si="904"/>
        <v>1.5601938352821046E-4</v>
      </c>
      <c r="BD444" s="223">
        <f t="shared" ca="1" si="905"/>
        <v>-6.1451276114667195E-4</v>
      </c>
      <c r="BE444" s="223">
        <f t="shared" ca="1" si="906"/>
        <v>3.965644157295483E-4</v>
      </c>
      <c r="BF444" s="223">
        <f t="shared" ca="1" si="907"/>
        <v>2.5791305264694238E-4</v>
      </c>
      <c r="BG444" s="223">
        <f t="shared" ca="1" si="908"/>
        <v>-6.2848567680128941E-4</v>
      </c>
      <c r="BH444" s="223">
        <f t="shared" ca="1" si="909"/>
        <v>3.0723550898406496E-4</v>
      </c>
      <c r="BI444" s="223">
        <f t="shared" ca="1" si="910"/>
        <v>3.5221254537841839E-4</v>
      </c>
      <c r="BJ444" s="223">
        <f t="shared" ca="1" si="911"/>
        <v>-6.2395301068131272E-4</v>
      </c>
      <c r="BK444" s="223">
        <f t="shared" ca="1" si="912"/>
        <v>2.0886014017041526E-4</v>
      </c>
      <c r="BL444" s="223">
        <f t="shared" ca="1" si="913"/>
        <v>4.3614124001357653E-4</v>
      </c>
      <c r="BM444" s="223">
        <f t="shared" ca="1" si="914"/>
        <v>-6.0104822584984216E-4</v>
      </c>
      <c r="BN444" s="223">
        <f t="shared" ca="1" si="915"/>
        <v>1.0433494400820416E-4</v>
      </c>
      <c r="BO444" s="223">
        <f t="shared" ca="1" si="916"/>
        <v>5.0722788003990668E-4</v>
      </c>
      <c r="BP444" s="223">
        <f t="shared" ca="1" si="917"/>
        <v>-5.6044574717346461E-4</v>
      </c>
      <c r="BQ444" s="223">
        <f t="shared" ca="1" si="918"/>
        <v>-3.262364868043897E-6</v>
      </c>
      <c r="BR444" s="223">
        <f t="shared" ca="1" si="919"/>
        <v>5.6337933958574399E-4</v>
      </c>
      <c r="BS444" s="223">
        <f t="shared" ca="1" si="920"/>
        <v>-5.0334110307411807E-4</v>
      </c>
      <c r="BT444" s="223">
        <f t="shared" ca="1" si="921"/>
        <v>-1.1076361433980185E-4</v>
      </c>
      <c r="BU444" s="223">
        <f t="shared" ca="1" si="922"/>
        <v>6.0294225491545504E-4</v>
      </c>
      <c r="BV444" s="223">
        <f t="shared" ca="1" si="923"/>
        <v>-4.3141572353516829E-4</v>
      </c>
      <c r="BW444" s="223">
        <f t="shared" ca="1" si="924"/>
        <v>-2.1500346073035192E-4</v>
      </c>
      <c r="BX444" s="223">
        <f t="shared" ca="1" si="925"/>
        <v>6.2475170725379957E-4</v>
      </c>
      <c r="BY444" s="223">
        <f t="shared" ca="1" si="926"/>
        <v>-3.4678743087438195E-4</v>
      </c>
      <c r="BZ444" s="223">
        <f t="shared" ca="1" si="927"/>
        <v>-3.1291259144792735E-4</v>
      </c>
      <c r="CA444" s="223">
        <f t="shared" ca="1" si="928"/>
        <v>6.2816552348752511E-4</v>
      </c>
      <c r="CB444" s="223">
        <f t="shared" ca="1" si="929"/>
        <v>-2.5194808106889015E-4</v>
      </c>
      <c r="CC444" s="223">
        <f t="shared" ca="1" si="930"/>
        <v>-4.0160810002090412E-4</v>
      </c>
      <c r="CD444" s="223">
        <f t="shared" ca="1" si="931"/>
        <v>6.1308318476980866E-4</v>
      </c>
      <c r="CE444" s="223">
        <f t="shared" ca="1" si="932"/>
        <v>-1.4969019176556614E-4</v>
      </c>
      <c r="CF444" s="223">
        <f t="shared" ca="1" si="933"/>
        <v>-4.7847837245786995E-4</v>
      </c>
      <c r="CG444" s="223">
        <f t="shared" ca="1" si="934"/>
        <v>5.7994878626907703E-4</v>
      </c>
      <c r="CH444" s="223">
        <f t="shared" ca="1" si="935"/>
        <v>-4.3024717394161071E-5</v>
      </c>
      <c r="CI444" s="223">
        <f t="shared" ca="1" si="936"/>
        <v>-5.4125998547788125E-4</v>
      </c>
      <c r="CJ444" s="223">
        <f t="shared" ca="1" si="937"/>
        <v>5.2973796091323056E-4</v>
      </c>
      <c r="CK444" s="223">
        <f t="shared" ca="1" si="938"/>
        <v>6.4907607528445012E-5</v>
      </c>
      <c r="CL444" s="223">
        <f t="shared" ca="1" si="939"/>
        <v>-5.8810435236435774E-4</v>
      </c>
      <c r="CM444" s="223">
        <f t="shared" ca="1" si="940"/>
        <v>4.6392915215595637E-4</v>
      </c>
      <c r="CN444" s="223">
        <f t="shared" ca="1" si="941"/>
        <v>1.7092874643160916E-4</v>
      </c>
      <c r="CO444" s="223">
        <f t="shared" ca="1" si="942"/>
        <v>-6.1763215407457852E-4</v>
      </c>
      <c r="CP444" s="223">
        <f t="shared" ca="1" si="943"/>
        <v>3.8446008163021207E-4</v>
      </c>
      <c r="CQ444" s="223">
        <f t="shared" ca="1" si="944"/>
        <v>2.7191693707282128E-4</v>
      </c>
      <c r="CR444" s="223">
        <f t="shared" ca="1" si="945"/>
        <v>-6.2897395289605092E-4</v>
      </c>
      <c r="CS444" s="223">
        <f t="shared" ca="1" si="946"/>
        <v>2.9367069348659454E-4</v>
      </c>
      <c r="CT444" s="223">
        <f t="shared" ca="1" si="947"/>
        <v>3.6489861093785402E-4</v>
      </c>
      <c r="CU444" s="223">
        <f t="shared" ca="1" si="948"/>
        <v>-6.2179579279237024E-4</v>
      </c>
      <c r="CV444" s="223">
        <f t="shared" ca="1" si="949"/>
        <v>1.942342554041828E-4</v>
      </c>
      <c r="CW444" s="223">
        <f t="shared" ca="1" si="950"/>
        <v>4.471359491188757E-4</v>
      </c>
      <c r="CX444" s="223">
        <f t="shared" ca="1" si="951"/>
        <v>-5.9630903264360803E-4</v>
      </c>
      <c r="CY444" s="223">
        <f t="shared" ca="1" si="952"/>
        <v>8.9078644985014972E-5</v>
      </c>
      <c r="CZ444" s="223">
        <f t="shared" ca="1" si="953"/>
        <v>5.1620749661252137E-4</v>
      </c>
      <c r="DA444" s="223">
        <f t="shared" ca="1" si="954"/>
        <v>-5.5326412284427905E-4</v>
      </c>
      <c r="DB444" s="223">
        <f t="shared" ca="1" si="955"/>
        <v>-1.8699860768108542E-5</v>
      </c>
      <c r="DC444" s="223">
        <f t="shared" ca="1" si="956"/>
        <v>5.7007946137288968E-4</v>
      </c>
      <c r="DD444" s="223">
        <f t="shared" ca="1" si="957"/>
        <v>-4.9392850850518623E-4</v>
      </c>
      <c r="DE444" s="223">
        <f t="shared" ca="1" si="958"/>
        <v>-1.2592775444622196E-4</v>
      </c>
      <c r="DF444" s="223">
        <f t="shared" ca="1" si="959"/>
        <v>6.0716559873915581E-4</v>
      </c>
      <c r="DG444" s="223">
        <f t="shared" ca="1" si="960"/>
        <v>-4.2004930989307347E-4</v>
      </c>
      <c r="DH444" s="223">
        <f t="shared" ca="1" si="961"/>
        <v>-2.2944774125610579E-4</v>
      </c>
      <c r="DI444" s="223">
        <f t="shared" ca="1" si="962"/>
        <v>6.2637391795788153E-4</v>
      </c>
      <c r="DJ444" s="223">
        <f t="shared" ca="1" si="963"/>
        <v>-3.3380187897191251E-4</v>
      </c>
      <c r="DK444" s="223">
        <f t="shared" ca="1" si="964"/>
        <v>-3.2621170466634559E-4</v>
      </c>
      <c r="DL444" s="223">
        <f t="shared" ca="1" si="965"/>
        <v>6.2713883553977611E-4</v>
      </c>
      <c r="DM444" s="223">
        <f t="shared" ca="1" si="966"/>
        <v>-2.3772574678381631E-4</v>
      </c>
      <c r="DN444" s="223">
        <f t="shared" ca="1" si="967"/>
        <v>-4.1337045733057725E-4</v>
      </c>
      <c r="DO444" s="223">
        <f t="shared" ca="1" si="968"/>
        <v>6.0943782870446779E-4</v>
      </c>
      <c r="DP444" s="223">
        <f t="shared" ca="1" si="969"/>
        <v>-1.3464984768068815E-4</v>
      </c>
      <c r="DQ444" s="223">
        <f t="shared" ca="1" si="970"/>
        <v>-4.8835763459745859E-4</v>
      </c>
      <c r="DR444" s="223">
        <f t="shared" ca="1" si="971"/>
        <v>5.7379209855737282E-4</v>
      </c>
      <c r="DS444" s="223">
        <f t="shared" ca="1" si="972"/>
        <v>-2.7609222157917279E-5</v>
      </c>
      <c r="DT444" s="223">
        <f t="shared" ca="1" si="973"/>
        <v>-5.489652603870715E-4</v>
      </c>
      <c r="DU444" s="223">
        <f t="shared" ca="1" si="974"/>
        <v>5.2125122347155542E-4</v>
      </c>
      <c r="DV444" s="223">
        <f t="shared" ca="1" si="975"/>
        <v>8.0244349048797555E-5</v>
      </c>
      <c r="DW444" s="223">
        <f t="shared" ca="1" si="976"/>
        <v>-5.9340876041775201E-4</v>
      </c>
      <c r="DX444" s="223">
        <f t="shared" ca="1" si="977"/>
        <v>4.5336225455143821E-4</v>
      </c>
      <c r="DY444" s="223">
        <f t="shared" ca="1" si="978"/>
        <v>1.8573514824958649E-4</v>
      </c>
      <c r="DZ444" s="223">
        <f t="shared" ca="1" si="979"/>
        <v>-6.2037950848762267E-4</v>
      </c>
      <c r="EA444" s="223">
        <f t="shared" ca="1" si="980"/>
        <v>3.7212416315359734E-4</v>
      </c>
      <c r="EB444" s="223">
        <f t="shared" ca="1" si="981"/>
        <v>2.8575702890342868E-4</v>
      </c>
      <c r="EC444" s="223">
        <f t="shared" ca="1" si="982"/>
        <v>-6.2908335860043874E-4</v>
      </c>
      <c r="ED444" s="223">
        <f t="shared" ca="1" si="983"/>
        <v>2.7992898174443031E-4</v>
      </c>
      <c r="EE444" s="223">
        <f t="shared" ca="1" si="984"/>
        <v>3.7736487521850568E-4</v>
      </c>
      <c r="EF444" s="223">
        <f t="shared" ca="1" si="985"/>
        <v>-6.192640283682921E-4</v>
      </c>
      <c r="EG444" s="223">
        <f t="shared" ca="1" si="986"/>
        <v>1.7949137118536434E-4</v>
      </c>
      <c r="EH444" s="223">
        <f t="shared" ca="1" si="987"/>
        <v>4.5786132024791597E-4</v>
      </c>
      <c r="EI444" s="223">
        <f t="shared" ca="1" si="988"/>
        <v>-5.9121064517353461E-4</v>
      </c>
      <c r="EJ444" s="223">
        <f t="shared" ca="1" si="989"/>
        <v>7.37686883169519E-5</v>
      </c>
      <c r="EK444" s="223">
        <f t="shared" ca="1" si="990"/>
        <v>5.2487616909142833E-4</v>
      </c>
      <c r="EL444" s="223">
        <f t="shared" ca="1" si="991"/>
        <v>-5.4574923289537052E-4</v>
      </c>
      <c r="EM444" s="223">
        <f t="shared" ca="1" si="992"/>
        <v>-3.4126092571297217E-5</v>
      </c>
      <c r="EN444" s="223">
        <f t="shared" ca="1" si="993"/>
        <v>5.7643618860914886E-4</v>
      </c>
      <c r="EO444" s="223">
        <f t="shared" ca="1" si="994"/>
        <v>-4.8421838987189618E-4</v>
      </c>
      <c r="EP444" s="223">
        <f t="shared" ca="1" si="995"/>
        <v>-1.4101604038210577E-4</v>
      </c>
      <c r="EQ444" s="223">
        <f t="shared" ca="1" si="996"/>
        <v>6.1102320870956464E-4</v>
      </c>
      <c r="ER444" s="223">
        <f t="shared" ca="1" si="997"/>
        <v>-4.0842987425335464E-4</v>
      </c>
      <c r="ES444" s="223">
        <f t="shared" ca="1" si="998"/>
        <v>-2.4375381104214703E-4</v>
      </c>
      <c r="ET444" s="223">
        <f t="shared" ca="1" si="999"/>
        <v>6.2761882443541515E-4</v>
      </c>
      <c r="EU444" s="223">
        <f t="shared" ca="1" si="1000"/>
        <v>-3.2061525729919145E-4</v>
      </c>
      <c r="EV444" s="223">
        <f t="shared" ca="1" si="1001"/>
        <v>-3.3931432015171423E-4</v>
      </c>
      <c r="EW444" s="223">
        <f t="shared" ca="1" si="1002"/>
        <v>6.257343826077278E-4</v>
      </c>
      <c r="EX444" s="223">
        <f t="shared" ca="1" si="1003"/>
        <v>-2.2336021539801822E-4</v>
      </c>
      <c r="EY444" s="223">
        <f t="shared" ca="1" si="1004"/>
        <v>-4.2488381573365779E-4</v>
      </c>
      <c r="EZ444" s="223">
        <f t="shared" ca="1" si="1005"/>
        <v>6.0542537007947264E-4</v>
      </c>
      <c r="FA444" s="223">
        <f t="shared" ca="1" si="1006"/>
        <v>-1.1952839556246683E-4</v>
      </c>
      <c r="FB444" s="223">
        <f t="shared" ca="1" si="1007"/>
        <v>-4.9794272835881166E-4</v>
      </c>
      <c r="FC444" s="223">
        <f t="shared" ca="1" si="1008"/>
        <v>5.6728977994097325E-4</v>
      </c>
      <c r="FD444" s="223">
        <f t="shared" ca="1" si="1009"/>
        <v>-1.2177096158656682E-5</v>
      </c>
      <c r="FE444" s="223">
        <f t="shared" ca="1" si="1010"/>
        <v>-5.5633985915053813E-4</v>
      </c>
      <c r="FF444" s="223">
        <f t="shared" ca="1" si="1011"/>
        <v>5.1245050378371018E-4</v>
      </c>
      <c r="FG444" s="223">
        <f t="shared" ca="1" si="1012"/>
        <v>9.5532754373812609E-5</v>
      </c>
      <c r="FH444" s="223">
        <f t="shared" ca="1" si="1013"/>
        <v>-5.9835572122284811E-4</v>
      </c>
      <c r="FI444" s="223">
        <f t="shared" ca="1" si="1014"/>
        <v>4.4252226847708512E-4</v>
      </c>
      <c r="FJ444" s="223">
        <f t="shared" ca="1" si="1015"/>
        <v>2.0042967015932583E-4</v>
      </c>
      <c r="FK444" s="223">
        <f t="shared" ca="1" si="1016"/>
        <v>-6.2275316948223812E-4</v>
      </c>
      <c r="FL444" s="223">
        <f t="shared" ca="1" si="1017"/>
        <v>3.5956409099570299E-4</v>
      </c>
      <c r="FM444" s="223">
        <f t="shared" ca="1" si="1018"/>
        <v>2.9942499138496833E-4</v>
      </c>
      <c r="FN444" s="223">
        <f t="shared" ca="1" si="1019"/>
        <v>-6.2881382801254708E-4</v>
      </c>
      <c r="FO444" s="223">
        <f t="shared" ca="1" si="1020"/>
        <v>2.6601865125088213E-4</v>
      </c>
      <c r="FP444" s="223">
        <f t="shared" ca="1" si="1021"/>
        <v>3.8960382900889276E-4</v>
      </c>
      <c r="FQ444" s="223">
        <f t="shared" ca="1" si="1022"/>
        <v>-6.1635924244929884E-4</v>
      </c>
      <c r="FR444" s="223">
        <f t="shared" ca="1" si="1023"/>
        <v>1.6464036807617563E-4</v>
      </c>
      <c r="FS444" s="223">
        <f t="shared" ca="1" si="1024"/>
        <v>4.6831089283817665E-4</v>
      </c>
      <c r="FT444" s="223">
        <f t="shared" ca="1" si="1025"/>
        <v>-5.8575613451760441E-4</v>
      </c>
      <c r="FU444" s="223">
        <f t="shared" ca="1" si="1026"/>
        <v>5.841429614943569E-5</v>
      </c>
      <c r="FV444" s="223">
        <f t="shared" ca="1" si="1027"/>
        <v>5.3322867579244876E-4</v>
      </c>
      <c r="FW444" s="223">
        <f t="shared" ca="1" si="1028"/>
        <v>-5.379056040154442E-4</v>
      </c>
      <c r="FX444" s="223">
        <f t="shared" ca="1" si="1029"/>
        <v>-4.9531768092359881E-5</v>
      </c>
      <c r="FY444" s="223">
        <f t="shared" ca="1" si="1030"/>
        <v>5.8244569223972736E-4</v>
      </c>
      <c r="FZ444" s="223">
        <f t="shared" ca="1" si="1031"/>
        <v>-4.7421659618665036E-4</v>
      </c>
      <c r="GA444" s="223">
        <f t="shared" ca="1" si="1032"/>
        <v>-1.5601938352819282E-4</v>
      </c>
      <c r="GB444" s="223">
        <f t="shared" ca="1" si="1033"/>
        <v>6.1451276114667184E-4</v>
      </c>
      <c r="GC444" s="223">
        <f t="shared" ca="1" si="1034"/>
        <v>-3.965644157295625E-4</v>
      </c>
      <c r="GD444" s="223">
        <f t="shared" ca="1" si="1035"/>
        <v>-2.5791305264694206E-4</v>
      </c>
      <c r="GE444" s="223">
        <f t="shared" ca="1" si="1036"/>
        <v>6.2848567680128865E-4</v>
      </c>
      <c r="GF444" s="223">
        <f t="shared" ca="1" si="1037"/>
        <v>-3.0723550898406523E-4</v>
      </c>
      <c r="GG444" s="223">
        <f t="shared" ca="1" si="1038"/>
        <v>-3.5221254537840332E-4</v>
      </c>
      <c r="GH444" s="223">
        <f t="shared" ca="1" si="1039"/>
        <v>6.2395301068131381E-4</v>
      </c>
      <c r="GI444" s="223">
        <f t="shared" ca="1" si="1040"/>
        <v>-2.0886014017044082E-4</v>
      </c>
      <c r="GJ444" s="223">
        <f t="shared" ca="1" si="1041"/>
        <v>-4.3614124001356981E-4</v>
      </c>
      <c r="GK444" s="223">
        <f t="shared" ca="1" si="1042"/>
        <v>6.0104822584985018E-4</v>
      </c>
      <c r="GL444" s="223">
        <f t="shared" ca="1" si="1043"/>
        <v>-1.0433494400821332E-4</v>
      </c>
      <c r="GM444" s="223">
        <f t="shared" ca="1" si="1044"/>
        <v>-5.0722788003989064E-4</v>
      </c>
      <c r="GN444" s="223">
        <f t="shared" ca="1" si="1045"/>
        <v>5.6044574717346873E-4</v>
      </c>
      <c r="GO444" s="223">
        <f t="shared" ca="1" si="1046"/>
        <v>3.2623648680167919E-6</v>
      </c>
      <c r="GP444" s="223">
        <f t="shared" ca="1" si="1047"/>
        <v>-5.6337933958573987E-4</v>
      </c>
      <c r="GQ444" s="223">
        <f t="shared" ca="1" si="1048"/>
        <v>5.0334110307411286E-4</v>
      </c>
      <c r="GR444" s="223">
        <f t="shared" ca="1" si="1049"/>
        <v>1.1076361433979271E-4</v>
      </c>
      <c r="GS444" s="223">
        <f t="shared" ca="1" si="1050"/>
        <v>-6.0294225491545742E-4</v>
      </c>
      <c r="GT444" s="223">
        <f t="shared" ca="1" si="1051"/>
        <v>4.314157235351749E-4</v>
      </c>
      <c r="GU444" s="223">
        <f t="shared" ca="1" si="1052"/>
        <v>2.1500346073036007E-4</v>
      </c>
      <c r="GV444" s="223">
        <f t="shared" ca="1" si="1053"/>
        <v>-6.247517072537986E-4</v>
      </c>
      <c r="GW444" s="223">
        <f t="shared" ca="1" si="1054"/>
        <v>3.4678743087437479E-4</v>
      </c>
      <c r="GX444" s="223">
        <f t="shared" ca="1" si="1055"/>
        <v>3.1291259144791933E-4</v>
      </c>
      <c r="GY444" s="223">
        <f t="shared" ca="1" si="1056"/>
        <v>-6.2816552348752468E-4</v>
      </c>
      <c r="GZ444" s="223">
        <f t="shared" ca="1" si="1057"/>
        <v>2.519480810688986E-4</v>
      </c>
      <c r="HA444" s="223">
        <f t="shared" ca="1" si="1058"/>
        <v>4.0160810002091074E-4</v>
      </c>
      <c r="HB444" s="223">
        <f t="shared" ca="1" si="1059"/>
        <v>-6.1308318476981072E-4</v>
      </c>
      <c r="HC444" s="223">
        <f t="shared" ca="1" si="1060"/>
        <v>1.4969019176555774E-4</v>
      </c>
      <c r="HD444" s="223">
        <f t="shared" ca="1" si="1061"/>
        <v>4.7847837245786388E-4</v>
      </c>
      <c r="HE444" s="223">
        <f t="shared" ca="1" si="1062"/>
        <v>-5.7994878626907366E-4</v>
      </c>
      <c r="HF444" s="223">
        <f t="shared" ca="1" si="1063"/>
        <v>4.3024717394170205E-5</v>
      </c>
      <c r="HG444" s="223">
        <f t="shared" ca="1" si="1064"/>
        <v>5.4125998547787648E-4</v>
      </c>
      <c r="HH444" s="223">
        <f t="shared" ca="1" si="1065"/>
        <v>-5.297379609132452E-4</v>
      </c>
      <c r="HI444" s="223">
        <f t="shared" ca="1" si="1066"/>
        <v>-6.4907607528435769E-5</v>
      </c>
      <c r="HJ444" s="223">
        <f t="shared" ca="1" si="1067"/>
        <v>5.8810435236434809E-4</v>
      </c>
      <c r="HK444" s="223">
        <f t="shared" ca="1" si="1068"/>
        <v>-4.639291521559626E-4</v>
      </c>
      <c r="HL444" s="223">
        <f t="shared" ca="1" si="1069"/>
        <v>-1.7092874643158306E-4</v>
      </c>
      <c r="HM444" s="223">
        <f t="shared" ca="1" si="1070"/>
        <v>6.1763215407457668E-4</v>
      </c>
      <c r="HN444" s="223">
        <f t="shared" ca="1" si="1071"/>
        <v>-3.8446008163023359E-4</v>
      </c>
      <c r="HO444" s="223">
        <f t="shared" ca="1" si="1072"/>
        <v>-2.7191693707281298E-4</v>
      </c>
      <c r="HP444" s="223">
        <f t="shared" ca="1" si="1073"/>
        <v>6.2897395289605038E-4</v>
      </c>
      <c r="HQ444" s="223">
        <f t="shared" ca="1" si="1074"/>
        <v>-2.9367069348660272E-4</v>
      </c>
      <c r="HR444" s="223">
        <f t="shared" ca="1" si="1075"/>
        <v>-3.6489861093783201E-4</v>
      </c>
      <c r="HS444" s="223">
        <f t="shared" ca="1" si="1076"/>
        <v>6.2179579279237165E-4</v>
      </c>
      <c r="HT444" s="223">
        <f t="shared" ca="1" si="1077"/>
        <v>-1.9423425540420858E-4</v>
      </c>
      <c r="HU444" s="223">
        <f t="shared" ca="1" si="1078"/>
        <v>-4.471359491188692E-4</v>
      </c>
      <c r="HV444" s="223">
        <f t="shared" ca="1" si="1079"/>
        <v>5.9630903264360532E-4</v>
      </c>
      <c r="HW444" s="223">
        <f t="shared" ca="1" si="1080"/>
        <v>-8.9078644985024133E-5</v>
      </c>
      <c r="HX444" s="223">
        <f t="shared" ca="1" si="1081"/>
        <v>-5.1620749661252636E-4</v>
      </c>
      <c r="HY444" s="223">
        <f t="shared" ca="1" si="1082"/>
        <v>5.532641228442835E-4</v>
      </c>
      <c r="HZ444" s="223">
        <f t="shared" ca="1" si="1083"/>
        <v>1.8699860768117216E-5</v>
      </c>
      <c r="IA444" s="223">
        <f t="shared" ca="1" si="1084"/>
        <v>-5.7007946137288589E-4</v>
      </c>
      <c r="IB444" s="223">
        <f t="shared" ca="1" si="1085"/>
        <v>4.9392850850518092E-4</v>
      </c>
      <c r="IC444" s="223">
        <f t="shared" ca="1" si="1086"/>
        <v>1.259277544462129E-4</v>
      </c>
      <c r="ID444" s="223">
        <f t="shared" ca="1" si="1087"/>
        <v>-6.0716559873915808E-4</v>
      </c>
      <c r="IE444" s="223">
        <f t="shared" ca="1" si="1088"/>
        <v>-2.6515570657279565E-4</v>
      </c>
      <c r="IF444" s="223">
        <f t="shared" ca="1" si="1089"/>
        <v>2.2944774125611375E-4</v>
      </c>
      <c r="IG444" s="223">
        <f t="shared" ca="1" si="1090"/>
        <v>-6.2637391795788066E-4</v>
      </c>
      <c r="IH444" s="223">
        <f t="shared" ca="1" si="1091"/>
        <v>3.3380187897190524E-4</v>
      </c>
      <c r="II444" s="223">
        <f t="shared" ca="1" si="1092"/>
        <v>3.2621170466633762E-4</v>
      </c>
      <c r="IJ444" s="223">
        <f t="shared" ca="1" si="1093"/>
        <v>-6.2713883553977535E-4</v>
      </c>
      <c r="IK444" s="223">
        <f t="shared" ca="1" si="1094"/>
        <v>2.3772574678382485E-4</v>
      </c>
      <c r="IL444" s="223">
        <f t="shared" ca="1" si="1095"/>
        <v>4.133704573305702E-4</v>
      </c>
      <c r="IM444" s="223">
        <f t="shared" ca="1" si="1096"/>
        <v>-6.094378287044744E-4</v>
      </c>
      <c r="IN444" s="223">
        <f t="shared" ca="1" si="1097"/>
        <v>1.3464984768069718E-4</v>
      </c>
      <c r="IO444" s="223">
        <f t="shared" ca="1" si="1098"/>
        <v>4.8835763459744157E-4</v>
      </c>
      <c r="IP444" s="223">
        <f t="shared" ca="1" si="1099"/>
        <v>-5.737920985573765E-4</v>
      </c>
      <c r="IQ444" s="223">
        <f t="shared" ca="1" si="1100"/>
        <v>2.7609222157944357E-5</v>
      </c>
      <c r="IR444" s="223">
        <f t="shared" ca="1" si="1101"/>
        <v>5.4896526038706694E-4</v>
      </c>
      <c r="IS444" s="223">
        <f t="shared" ca="1" si="1102"/>
        <v>-5.2125122347157059E-4</v>
      </c>
      <c r="IT444" s="223">
        <f t="shared" ca="1" si="1103"/>
        <v>-8.0244349048788367E-5</v>
      </c>
      <c r="IU444" s="223">
        <f t="shared" ca="1" si="1104"/>
        <v>5.9340876041774301E-4</v>
      </c>
      <c r="IV444" s="223">
        <f t="shared" ca="1" si="1105"/>
        <v>-4.5336225455144466E-4</v>
      </c>
      <c r="IW444" s="223">
        <f t="shared" ca="1" si="1106"/>
        <v>-1.8573514824956049E-4</v>
      </c>
      <c r="IX444" s="223">
        <f t="shared" ca="1" si="1107"/>
        <v>6.2037950848762105E-4</v>
      </c>
      <c r="IY444" s="223">
        <f t="shared" ca="1" si="1108"/>
        <v>-3.7212416315359035E-4</v>
      </c>
      <c r="IZ444" s="223">
        <f t="shared" ca="1" si="1109"/>
        <v>-2.8575702890338862E-4</v>
      </c>
      <c r="JA444" s="223">
        <f t="shared" ca="1" si="1110"/>
        <v>6.2908335860043874E-4</v>
      </c>
      <c r="JB444" s="223">
        <f t="shared" ca="1" si="1111"/>
        <v>-2.799289817444386E-4</v>
      </c>
    </row>
    <row r="445" spans="2:262">
      <c r="B445" s="230">
        <v>84</v>
      </c>
      <c r="C445" s="229">
        <f t="shared" si="1112"/>
        <v>1.640625000000001E-3</v>
      </c>
      <c r="D445" s="226">
        <f t="shared" ca="1" si="855"/>
        <v>23.323526794334466</v>
      </c>
      <c r="E445" s="225">
        <f ca="1">CL361</f>
        <v>-0.67647320566553371</v>
      </c>
      <c r="F445" s="224">
        <v>84</v>
      </c>
      <c r="G445" s="223">
        <f t="shared" ca="1" si="856"/>
        <v>-2.5558402714327786E-4</v>
      </c>
      <c r="H445" s="223">
        <f t="shared" ca="1" si="857"/>
        <v>3.9101262052900263E-4</v>
      </c>
      <c r="I445" s="223">
        <f t="shared" ca="1" si="858"/>
        <v>-1.1306011960703E-4</v>
      </c>
      <c r="J445" s="223">
        <f t="shared" ca="1" si="859"/>
        <v>-2.8442027763318073E-4</v>
      </c>
      <c r="K445" s="223">
        <f t="shared" ca="1" si="860"/>
        <v>3.812097011338814E-4</v>
      </c>
      <c r="L445" s="223">
        <f t="shared" ca="1" si="861"/>
        <v>-7.4981740688670289E-5</v>
      </c>
      <c r="M445" s="223">
        <f t="shared" ca="1" si="862"/>
        <v>-3.1051740536953677E-4</v>
      </c>
      <c r="N445" s="223">
        <f t="shared" ca="1" si="863"/>
        <v>3.6773552392642059E-4</v>
      </c>
      <c r="O445" s="223">
        <f t="shared" ca="1" si="864"/>
        <v>-3.6181246618289766E-5</v>
      </c>
      <c r="P445" s="223">
        <f t="shared" ca="1" si="865"/>
        <v>-3.3362408074610374E-4</v>
      </c>
      <c r="Q445" s="223">
        <f t="shared" ca="1" si="866"/>
        <v>3.5071985259886265E-4</v>
      </c>
      <c r="R445" s="223">
        <f t="shared" ca="1" si="867"/>
        <v>2.9676926357061824E-6</v>
      </c>
      <c r="S445" s="223">
        <f t="shared" ca="1" si="868"/>
        <v>-3.535177738476115E-4</v>
      </c>
      <c r="T445" s="223">
        <f t="shared" ca="1" si="869"/>
        <v>3.3032655736780402E-4</v>
      </c>
      <c r="U445" s="223">
        <f t="shared" ca="1" si="870"/>
        <v>4.2088051387314482E-5</v>
      </c>
      <c r="V445" s="223">
        <f t="shared" ca="1" si="871"/>
        <v>-3.7000689753449392E-4</v>
      </c>
      <c r="W445" s="223">
        <f t="shared" ca="1" si="872"/>
        <v>3.0675203681442985E-4</v>
      </c>
      <c r="X445" s="223">
        <f t="shared" ca="1" si="873"/>
        <v>8.0803079196393671E-5</v>
      </c>
      <c r="Y445" s="223">
        <f t="shared" ca="1" si="874"/>
        <v>-3.8293265253177465E-4</v>
      </c>
      <c r="Z445" s="223">
        <f t="shared" ca="1" si="875"/>
        <v>2.8022332645881031E-4</v>
      </c>
      <c r="AA445" s="223">
        <f t="shared" ca="1" si="876"/>
        <v>1.18739929181354E-4</v>
      </c>
      <c r="AB445" s="223">
        <f t="shared" ca="1" si="877"/>
        <v>-3.9217055675289228E-4</v>
      </c>
      <c r="AC445" s="223">
        <f t="shared" ca="1" si="878"/>
        <v>2.5099591228373982E-4</v>
      </c>
      <c r="AD445" s="223">
        <f t="shared" ca="1" si="879"/>
        <v>1.5553324873845265E-4</v>
      </c>
      <c r="AE445" s="223">
        <f t="shared" ca="1" si="880"/>
        <v>-3.9763164413024639E-4</v>
      </c>
      <c r="AF445" s="223">
        <f t="shared" ca="1" si="881"/>
        <v>2.1935127026505649E-4</v>
      </c>
      <c r="AG445" s="223">
        <f t="shared" ca="1" si="882"/>
        <v>1.9082869808707744E-4</v>
      </c>
      <c r="AH445" s="223">
        <f t="shared" ca="1" si="883"/>
        <v>-3.9926332140705897E-4</v>
      </c>
      <c r="AI445" s="223">
        <f t="shared" ca="1" si="884"/>
        <v>1.8559415560411924E-4</v>
      </c>
      <c r="AJ445" s="223">
        <f t="shared" ca="1" si="885"/>
        <v>2.2428636275554362E-4</v>
      </c>
      <c r="AK445" s="223">
        <f t="shared" ca="1" si="886"/>
        <v>-3.9704987463918835E-4</v>
      </c>
      <c r="AL445" s="223">
        <f t="shared" ca="1" si="887"/>
        <v>1.5004966776862615E-4</v>
      </c>
      <c r="AM445" s="223">
        <f t="shared" ca="1" si="888"/>
        <v>2.5558402714327645E-4</v>
      </c>
      <c r="AN445" s="223">
        <f t="shared" ca="1" si="889"/>
        <v>-3.9101262052900328E-4</v>
      </c>
      <c r="AO445" s="223">
        <f t="shared" ca="1" si="890"/>
        <v>1.13060119607029E-4</v>
      </c>
      <c r="AP445" s="223">
        <f t="shared" ca="1" si="891"/>
        <v>2.8442027763318046E-4</v>
      </c>
      <c r="AQ445" s="223">
        <f t="shared" ca="1" si="892"/>
        <v>-3.8120970113388194E-4</v>
      </c>
      <c r="AR445" s="223">
        <f t="shared" ca="1" si="893"/>
        <v>7.4981740688667903E-5</v>
      </c>
      <c r="AS445" s="223">
        <f t="shared" ca="1" si="894"/>
        <v>3.1051740536953743E-4</v>
      </c>
      <c r="AT445" s="223">
        <f t="shared" ca="1" si="895"/>
        <v>-3.6773552392642075E-4</v>
      </c>
      <c r="AU445" s="223">
        <f t="shared" ca="1" si="896"/>
        <v>3.6181246618291569E-5</v>
      </c>
      <c r="AV445" s="223">
        <f t="shared" ca="1" si="897"/>
        <v>3.3362408074610189E-4</v>
      </c>
      <c r="AW445" s="223">
        <f t="shared" ca="1" si="898"/>
        <v>-3.5071985259886216E-4</v>
      </c>
      <c r="AX445" s="223">
        <f t="shared" ca="1" si="899"/>
        <v>-2.967692635705803E-6</v>
      </c>
      <c r="AY445" s="223">
        <f t="shared" ca="1" si="900"/>
        <v>3.5351777384761069E-4</v>
      </c>
      <c r="AZ445" s="223">
        <f t="shared" ca="1" si="901"/>
        <v>-3.3032655736780266E-4</v>
      </c>
      <c r="BA445" s="223">
        <f t="shared" ca="1" si="902"/>
        <v>-4.2088051387315485E-5</v>
      </c>
      <c r="BB445" s="223">
        <f t="shared" ca="1" si="903"/>
        <v>3.7000689753449376E-4</v>
      </c>
      <c r="BC445" s="223">
        <f t="shared" ca="1" si="904"/>
        <v>-3.0675203681443006E-4</v>
      </c>
      <c r="BD445" s="223">
        <f t="shared" ca="1" si="905"/>
        <v>-8.0803079196390526E-5</v>
      </c>
      <c r="BE445" s="223">
        <f t="shared" ca="1" si="906"/>
        <v>3.8293265253177449E-4</v>
      </c>
      <c r="BF445" s="223">
        <f t="shared" ca="1" si="907"/>
        <v>-2.8022332645881058E-4</v>
      </c>
      <c r="BG445" s="223">
        <f t="shared" ca="1" si="908"/>
        <v>-1.1873992918135365E-4</v>
      </c>
      <c r="BH445" s="223">
        <f t="shared" ca="1" si="909"/>
        <v>3.9217055675289271E-4</v>
      </c>
      <c r="BI445" s="223">
        <f t="shared" ca="1" si="910"/>
        <v>-2.5099591228374009E-4</v>
      </c>
      <c r="BJ445" s="223">
        <f t="shared" ca="1" si="911"/>
        <v>-1.5553324873845232E-4</v>
      </c>
      <c r="BK445" s="223">
        <f t="shared" ca="1" si="912"/>
        <v>3.9763164413024628E-4</v>
      </c>
      <c r="BL445" s="223">
        <f t="shared" ca="1" si="913"/>
        <v>-2.193512702650592E-4</v>
      </c>
      <c r="BM445" s="223">
        <f t="shared" ca="1" si="914"/>
        <v>-1.9082869808707717E-4</v>
      </c>
      <c r="BN445" s="223">
        <f t="shared" ca="1" si="915"/>
        <v>3.9926332140705892E-4</v>
      </c>
      <c r="BO445" s="223">
        <f t="shared" ca="1" si="916"/>
        <v>-1.8559415560411957E-4</v>
      </c>
      <c r="BP445" s="223">
        <f t="shared" ca="1" si="917"/>
        <v>-2.2428636275554568E-4</v>
      </c>
      <c r="BQ445" s="223">
        <f t="shared" ca="1" si="918"/>
        <v>3.97049874639189E-4</v>
      </c>
      <c r="BR445" s="223">
        <f t="shared" ca="1" si="919"/>
        <v>-1.5004966776862653E-4</v>
      </c>
      <c r="BS445" s="223">
        <f t="shared" ca="1" si="920"/>
        <v>-2.5558402714328057E-4</v>
      </c>
      <c r="BT445" s="223">
        <f t="shared" ca="1" si="921"/>
        <v>3.9101262052900339E-4</v>
      </c>
      <c r="BU445" s="223">
        <f t="shared" ca="1" si="922"/>
        <v>-1.1306011960702939E-4</v>
      </c>
      <c r="BV445" s="223">
        <f t="shared" ca="1" si="923"/>
        <v>-2.8442027763317618E-4</v>
      </c>
      <c r="BW445" s="223">
        <f t="shared" ca="1" si="924"/>
        <v>3.8120970113388205E-4</v>
      </c>
      <c r="BX445" s="223">
        <f t="shared" ca="1" si="925"/>
        <v>-7.4981740688668256E-5</v>
      </c>
      <c r="BY445" s="223">
        <f t="shared" ca="1" si="926"/>
        <v>-3.1051740536953363E-4</v>
      </c>
      <c r="BZ445" s="223">
        <f t="shared" ca="1" si="927"/>
        <v>3.6773552392642097E-4</v>
      </c>
      <c r="CA445" s="223">
        <f t="shared" ca="1" si="928"/>
        <v>-3.618124661828631E-5</v>
      </c>
      <c r="CB445" s="223">
        <f t="shared" ca="1" si="929"/>
        <v>-3.3362408074610173E-4</v>
      </c>
      <c r="CC445" s="223">
        <f t="shared" ca="1" si="930"/>
        <v>3.5071985259886237E-4</v>
      </c>
      <c r="CD445" s="223">
        <f t="shared" ca="1" si="931"/>
        <v>2.9676926357110884E-6</v>
      </c>
      <c r="CE445" s="223">
        <f t="shared" ca="1" si="932"/>
        <v>-3.5351777384761047E-4</v>
      </c>
      <c r="CF445" s="223">
        <f t="shared" ca="1" si="933"/>
        <v>3.3032655736780288E-4</v>
      </c>
      <c r="CG445" s="223">
        <f t="shared" ca="1" si="934"/>
        <v>4.2088051387309468E-5</v>
      </c>
      <c r="CH445" s="223">
        <f t="shared" ca="1" si="935"/>
        <v>-3.7000689753449359E-4</v>
      </c>
      <c r="CI445" s="223">
        <f t="shared" ca="1" si="936"/>
        <v>3.067520368144267E-4</v>
      </c>
      <c r="CJ445" s="223">
        <f t="shared" ca="1" si="937"/>
        <v>8.080307919639012E-5</v>
      </c>
      <c r="CK445" s="223">
        <f t="shared" ca="1" si="938"/>
        <v>-3.8293265253177438E-4</v>
      </c>
      <c r="CL445" s="223">
        <f t="shared" ca="1" si="939"/>
        <v>2.8022332645881486E-4</v>
      </c>
      <c r="CM445" s="223">
        <f t="shared" ca="1" si="940"/>
        <v>1.1873992918135325E-4</v>
      </c>
      <c r="CN445" s="223">
        <f t="shared" ca="1" si="941"/>
        <v>-3.9217055675289266E-4</v>
      </c>
      <c r="CO445" s="223">
        <f t="shared" ca="1" si="942"/>
        <v>2.5099591228374481E-4</v>
      </c>
      <c r="CP445" s="223">
        <f t="shared" ca="1" si="943"/>
        <v>1.5553324873845189E-4</v>
      </c>
      <c r="CQ445" s="223">
        <f t="shared" ca="1" si="944"/>
        <v>-3.9763164413024682E-4</v>
      </c>
      <c r="CR445" s="223">
        <f t="shared" ca="1" si="945"/>
        <v>2.1935127026505953E-4</v>
      </c>
      <c r="CS445" s="223">
        <f t="shared" ca="1" si="946"/>
        <v>1.9082869808707679E-4</v>
      </c>
      <c r="CT445" s="223">
        <f t="shared" ca="1" si="947"/>
        <v>-3.9926332140705892E-4</v>
      </c>
      <c r="CU445" s="223">
        <f t="shared" ca="1" si="948"/>
        <v>1.8559415560411992E-4</v>
      </c>
      <c r="CV445" s="223">
        <f t="shared" ca="1" si="949"/>
        <v>2.2428636275554536E-4</v>
      </c>
      <c r="CW445" s="223">
        <f t="shared" ca="1" si="950"/>
        <v>-3.97049874639189E-4</v>
      </c>
      <c r="CX445" s="223">
        <f t="shared" ca="1" si="951"/>
        <v>1.5004966776862688E-4</v>
      </c>
      <c r="CY445" s="223">
        <f t="shared" ca="1" si="952"/>
        <v>2.5558402714328024E-4</v>
      </c>
      <c r="CZ445" s="223">
        <f t="shared" ca="1" si="953"/>
        <v>-3.910126205290035E-4</v>
      </c>
      <c r="DA445" s="223">
        <f t="shared" ca="1" si="954"/>
        <v>1.1306011960702977E-4</v>
      </c>
      <c r="DB445" s="223">
        <f t="shared" ca="1" si="955"/>
        <v>2.8442027763317596E-4</v>
      </c>
      <c r="DC445" s="223">
        <f t="shared" ca="1" si="956"/>
        <v>-3.8120970113388216E-4</v>
      </c>
      <c r="DD445" s="223">
        <f t="shared" ca="1" si="957"/>
        <v>7.4981740688668649E-5</v>
      </c>
      <c r="DE445" s="223">
        <f t="shared" ca="1" si="958"/>
        <v>3.1051740536953336E-4</v>
      </c>
      <c r="DF445" s="223">
        <f t="shared" ca="1" si="959"/>
        <v>-3.6773552392642108E-4</v>
      </c>
      <c r="DG445" s="223">
        <f t="shared" ca="1" si="960"/>
        <v>3.618124661828669E-5</v>
      </c>
      <c r="DH445" s="223">
        <f t="shared" ca="1" si="961"/>
        <v>3.3362408074610146E-4</v>
      </c>
      <c r="DI445" s="223">
        <f t="shared" ca="1" si="962"/>
        <v>-3.5071985259886248E-4</v>
      </c>
      <c r="DJ445" s="223">
        <f t="shared" ca="1" si="963"/>
        <v>-2.9676926357106819E-6</v>
      </c>
      <c r="DK445" s="223">
        <f t="shared" ca="1" si="964"/>
        <v>3.5351777384761031E-4</v>
      </c>
      <c r="DL445" s="223">
        <f t="shared" ca="1" si="965"/>
        <v>-3.3032655736780304E-4</v>
      </c>
      <c r="DM445" s="223">
        <f t="shared" ca="1" si="966"/>
        <v>-4.2088051387309088E-5</v>
      </c>
      <c r="DN445" s="223">
        <f t="shared" ca="1" si="967"/>
        <v>3.7000689753449349E-4</v>
      </c>
      <c r="DO445" s="223">
        <f t="shared" ca="1" si="968"/>
        <v>-3.0675203681442697E-4</v>
      </c>
      <c r="DP445" s="223">
        <f t="shared" ca="1" si="969"/>
        <v>-8.080307919638974E-5</v>
      </c>
      <c r="DQ445" s="223">
        <f t="shared" ca="1" si="970"/>
        <v>3.8293265253177433E-4</v>
      </c>
      <c r="DR445" s="223">
        <f t="shared" ca="1" si="971"/>
        <v>-2.8022332645881518E-4</v>
      </c>
      <c r="DS445" s="223">
        <f t="shared" ca="1" si="972"/>
        <v>-1.1873992918135288E-4</v>
      </c>
      <c r="DT445" s="223">
        <f t="shared" ca="1" si="973"/>
        <v>3.9217055675289255E-4</v>
      </c>
      <c r="DU445" s="223">
        <f t="shared" ca="1" si="974"/>
        <v>-2.5099591228374513E-4</v>
      </c>
      <c r="DV445" s="223">
        <f t="shared" ca="1" si="975"/>
        <v>-1.5553324873845156E-4</v>
      </c>
      <c r="DW445" s="223">
        <f t="shared" ca="1" si="976"/>
        <v>3.9763164413024677E-4</v>
      </c>
      <c r="DX445" s="223">
        <f t="shared" ca="1" si="977"/>
        <v>-2.1935127026505985E-4</v>
      </c>
      <c r="DY445" s="223">
        <f t="shared" ca="1" si="978"/>
        <v>-1.9082869808707646E-4</v>
      </c>
      <c r="DZ445" s="223">
        <f t="shared" ca="1" si="979"/>
        <v>3.9926332140705892E-4</v>
      </c>
      <c r="EA445" s="223">
        <f t="shared" ca="1" si="980"/>
        <v>-1.8559415560411022E-4</v>
      </c>
      <c r="EB445" s="223">
        <f t="shared" ca="1" si="981"/>
        <v>-2.242863627555356E-4</v>
      </c>
      <c r="EC445" s="223">
        <f t="shared" ca="1" si="982"/>
        <v>3.9704987463918905E-4</v>
      </c>
      <c r="ED445" s="223">
        <f t="shared" ca="1" si="983"/>
        <v>-1.5004966776862726E-4</v>
      </c>
      <c r="EE445" s="223">
        <f t="shared" ca="1" si="984"/>
        <v>-2.5558402714327997E-4</v>
      </c>
      <c r="EF445" s="223">
        <f t="shared" ca="1" si="985"/>
        <v>3.9101262052900116E-4</v>
      </c>
      <c r="EG445" s="223">
        <f t="shared" ca="1" si="986"/>
        <v>-1.1306011960704102E-4</v>
      </c>
      <c r="EH445" s="223">
        <f t="shared" ca="1" si="987"/>
        <v>-2.8442027763317564E-4</v>
      </c>
      <c r="EI445" s="223">
        <f t="shared" ca="1" si="988"/>
        <v>3.8120970113388226E-4</v>
      </c>
      <c r="EJ445" s="223">
        <f t="shared" ca="1" si="989"/>
        <v>-7.4981740688669042E-5</v>
      </c>
      <c r="EK445" s="223">
        <f t="shared" ca="1" si="990"/>
        <v>-3.1051740536954024E-4</v>
      </c>
      <c r="EL445" s="223">
        <f t="shared" ca="1" si="991"/>
        <v>3.6773552392642563E-4</v>
      </c>
      <c r="EM445" s="223">
        <f t="shared" ca="1" si="992"/>
        <v>-3.6181246618298399E-5</v>
      </c>
      <c r="EN445" s="223">
        <f t="shared" ca="1" si="993"/>
        <v>-3.336240807461013E-4</v>
      </c>
      <c r="EO445" s="223">
        <f t="shared" ca="1" si="994"/>
        <v>3.507198525988627E-4</v>
      </c>
      <c r="EP445" s="223">
        <f t="shared" ca="1" si="995"/>
        <v>2.9676926357103024E-6</v>
      </c>
      <c r="EQ445" s="223">
        <f t="shared" ca="1" si="996"/>
        <v>-3.5351777384761541E-4</v>
      </c>
      <c r="ER445" s="223">
        <f t="shared" ca="1" si="997"/>
        <v>3.3032655736780971E-4</v>
      </c>
      <c r="ES445" s="223">
        <f t="shared" ca="1" si="998"/>
        <v>4.2088051387308655E-5</v>
      </c>
      <c r="ET445" s="223">
        <f t="shared" ca="1" si="999"/>
        <v>-3.7000689753449332E-4</v>
      </c>
      <c r="EU445" s="223">
        <f t="shared" ca="1" si="1000"/>
        <v>3.0675203681442719E-4</v>
      </c>
      <c r="EV445" s="223">
        <f t="shared" ca="1" si="1001"/>
        <v>8.0803079196400474E-5</v>
      </c>
      <c r="EW445" s="223">
        <f t="shared" ca="1" si="1002"/>
        <v>-3.8293265253177102E-4</v>
      </c>
      <c r="EX445" s="223">
        <f t="shared" ca="1" si="1003"/>
        <v>2.8022332645881546E-4</v>
      </c>
      <c r="EY445" s="223">
        <f t="shared" ca="1" si="1004"/>
        <v>1.1873992918135252E-4</v>
      </c>
      <c r="EZ445" s="223">
        <f t="shared" ca="1" si="1005"/>
        <v>-3.9217055675289249E-4</v>
      </c>
      <c r="FA445" s="223">
        <f t="shared" ca="1" si="1006"/>
        <v>2.5099591228373662E-4</v>
      </c>
      <c r="FB445" s="223">
        <f t="shared" ca="1" si="1007"/>
        <v>1.5553324873846168E-4</v>
      </c>
      <c r="FC445" s="223">
        <f t="shared" ca="1" si="1008"/>
        <v>-3.9763164413024568E-4</v>
      </c>
      <c r="FD445" s="223">
        <f t="shared" ca="1" si="1009"/>
        <v>2.1935127026506018E-4</v>
      </c>
      <c r="FE445" s="223">
        <f t="shared" ca="1" si="1010"/>
        <v>1.9082869808707614E-4</v>
      </c>
      <c r="FF445" s="223">
        <f t="shared" ca="1" si="1011"/>
        <v>-3.9926332140705897E-4</v>
      </c>
      <c r="FG445" s="223">
        <f t="shared" ca="1" si="1012"/>
        <v>1.8559415560411057E-4</v>
      </c>
      <c r="FH445" s="223">
        <f t="shared" ca="1" si="1013"/>
        <v>2.2428636275553533E-4</v>
      </c>
      <c r="FI445" s="223">
        <f t="shared" ca="1" si="1014"/>
        <v>-3.970498746391891E-4</v>
      </c>
      <c r="FJ445" s="223">
        <f t="shared" ca="1" si="1015"/>
        <v>1.5004966776862761E-4</v>
      </c>
      <c r="FK445" s="223">
        <f t="shared" ca="1" si="1016"/>
        <v>2.555840271432797E-4</v>
      </c>
      <c r="FL445" s="223">
        <f t="shared" ca="1" si="1017"/>
        <v>-3.9101262052900127E-4</v>
      </c>
      <c r="FM445" s="223">
        <f t="shared" ca="1" si="1018"/>
        <v>1.130601196070414E-4</v>
      </c>
      <c r="FN445" s="223">
        <f t="shared" ca="1" si="1019"/>
        <v>2.8442027763317542E-4</v>
      </c>
      <c r="FO445" s="223">
        <f t="shared" ca="1" si="1020"/>
        <v>-3.8120970113388237E-4</v>
      </c>
      <c r="FP445" s="223">
        <f t="shared" ca="1" si="1021"/>
        <v>7.4981740688669435E-5</v>
      </c>
      <c r="FQ445" s="223">
        <f t="shared" ca="1" si="1022"/>
        <v>3.1051740536953997E-4</v>
      </c>
      <c r="FR445" s="223">
        <f t="shared" ca="1" si="1023"/>
        <v>-3.6773552392642574E-4</v>
      </c>
      <c r="FS445" s="223">
        <f t="shared" ca="1" si="1024"/>
        <v>3.6181246618298779E-5</v>
      </c>
      <c r="FT445" s="223">
        <f t="shared" ca="1" si="1025"/>
        <v>3.3362408074610108E-4</v>
      </c>
      <c r="FU445" s="223">
        <f t="shared" ca="1" si="1026"/>
        <v>-3.5071985259886292E-4</v>
      </c>
      <c r="FV445" s="223">
        <f t="shared" ca="1" si="1027"/>
        <v>-2.9676926357099229E-6</v>
      </c>
      <c r="FW445" s="223">
        <f t="shared" ca="1" si="1028"/>
        <v>3.5351777384761524E-4</v>
      </c>
      <c r="FX445" s="223">
        <f t="shared" ca="1" si="1029"/>
        <v>-3.3032655736780993E-4</v>
      </c>
      <c r="FY445" s="223">
        <f t="shared" ca="1" si="1030"/>
        <v>-4.2088051387308302E-5</v>
      </c>
      <c r="FZ445" s="223">
        <f t="shared" ca="1" si="1031"/>
        <v>3.7000689753449316E-4</v>
      </c>
      <c r="GA445" s="223">
        <f t="shared" ca="1" si="1032"/>
        <v>-3.0675203681442746E-4</v>
      </c>
      <c r="GB445" s="223">
        <f t="shared" ca="1" si="1033"/>
        <v>-8.0803079196400067E-5</v>
      </c>
      <c r="GC445" s="223">
        <f t="shared" ca="1" si="1034"/>
        <v>3.8293265253177086E-4</v>
      </c>
      <c r="GD445" s="223">
        <f t="shared" ca="1" si="1035"/>
        <v>-2.8022332645881573E-4</v>
      </c>
      <c r="GE445" s="223">
        <f t="shared" ca="1" si="1036"/>
        <v>-1.1873992918135216E-4</v>
      </c>
      <c r="GF445" s="223">
        <f t="shared" ca="1" si="1037"/>
        <v>3.9217055675289244E-4</v>
      </c>
      <c r="GG445" s="223">
        <f t="shared" ca="1" si="1038"/>
        <v>-2.5099591228373689E-4</v>
      </c>
      <c r="GH445" s="223">
        <f t="shared" ca="1" si="1039"/>
        <v>-1.5553324873846132E-4</v>
      </c>
      <c r="GI445" s="223">
        <f t="shared" ca="1" si="1040"/>
        <v>3.9763164413024568E-4</v>
      </c>
      <c r="GJ445" s="223">
        <f t="shared" ca="1" si="1041"/>
        <v>-2.193512702650605E-4</v>
      </c>
      <c r="GK445" s="223">
        <f t="shared" ca="1" si="1042"/>
        <v>-1.9082869808707576E-4</v>
      </c>
      <c r="GL445" s="223">
        <f t="shared" ca="1" si="1043"/>
        <v>3.9926332140705897E-4</v>
      </c>
      <c r="GM445" s="223">
        <f t="shared" ca="1" si="1044"/>
        <v>-1.8559415560411089E-4</v>
      </c>
      <c r="GN445" s="223">
        <f t="shared" ca="1" si="1045"/>
        <v>-2.24286362755535E-4</v>
      </c>
      <c r="GO445" s="223">
        <f t="shared" ca="1" si="1046"/>
        <v>3.970498746391891E-4</v>
      </c>
      <c r="GP445" s="223">
        <f t="shared" ca="1" si="1047"/>
        <v>-1.5004966776862796E-4</v>
      </c>
      <c r="GQ445" s="223">
        <f t="shared" ca="1" si="1048"/>
        <v>-2.5558402714327938E-4</v>
      </c>
      <c r="GR445" s="223">
        <f t="shared" ca="1" si="1049"/>
        <v>3.9101262052900138E-4</v>
      </c>
      <c r="GS445" s="223">
        <f t="shared" ca="1" si="1050"/>
        <v>-1.1306011960704178E-4</v>
      </c>
      <c r="GT445" s="223">
        <f t="shared" ca="1" si="1051"/>
        <v>-2.8442027763317509E-4</v>
      </c>
      <c r="GU445" s="223">
        <f t="shared" ca="1" si="1052"/>
        <v>3.8120970113388248E-4</v>
      </c>
      <c r="GV445" s="223">
        <f t="shared" ca="1" si="1053"/>
        <v>-7.4981740688669787E-5</v>
      </c>
      <c r="GW445" s="223">
        <f t="shared" ca="1" si="1054"/>
        <v>-3.1051740536953976E-4</v>
      </c>
      <c r="GX445" s="223">
        <f t="shared" ca="1" si="1055"/>
        <v>3.6773552392642601E-4</v>
      </c>
      <c r="GY445" s="223">
        <f t="shared" ca="1" si="1056"/>
        <v>-3.6181246618299185E-5</v>
      </c>
      <c r="GZ445" s="223">
        <f t="shared" ca="1" si="1057"/>
        <v>-3.3362408074610081E-4</v>
      </c>
      <c r="HA445" s="223">
        <f t="shared" ca="1" si="1058"/>
        <v>3.5071985259886308E-4</v>
      </c>
      <c r="HB445" s="223">
        <f t="shared" ca="1" si="1059"/>
        <v>2.9676926357094892E-6</v>
      </c>
      <c r="HC445" s="223">
        <f t="shared" ca="1" si="1060"/>
        <v>-3.5351777384761508E-4</v>
      </c>
      <c r="HD445" s="223">
        <f t="shared" ca="1" si="1061"/>
        <v>3.3032655736781014E-4</v>
      </c>
      <c r="HE445" s="223">
        <f t="shared" ca="1" si="1062"/>
        <v>4.2088051387307896E-5</v>
      </c>
      <c r="HF445" s="223">
        <f t="shared" ca="1" si="1063"/>
        <v>-3.70006897534493E-4</v>
      </c>
      <c r="HG445" s="223">
        <f t="shared" ca="1" si="1064"/>
        <v>3.0675203681442768E-4</v>
      </c>
      <c r="HH445" s="223">
        <f t="shared" ca="1" si="1065"/>
        <v>8.0803079196399715E-5</v>
      </c>
      <c r="HI445" s="223">
        <f t="shared" ca="1" si="1066"/>
        <v>-3.829326525317707E-4</v>
      </c>
      <c r="HJ445" s="223">
        <f t="shared" ca="1" si="1067"/>
        <v>2.80223326458816E-4</v>
      </c>
      <c r="HK445" s="223">
        <f t="shared" ca="1" si="1068"/>
        <v>1.1873992918135178E-4</v>
      </c>
      <c r="HL445" s="223">
        <f t="shared" ca="1" si="1069"/>
        <v>-3.9217055675289233E-4</v>
      </c>
      <c r="HM445" s="223">
        <f t="shared" ca="1" si="1070"/>
        <v>2.5099591228373722E-4</v>
      </c>
      <c r="HN445" s="223">
        <f t="shared" ca="1" si="1071"/>
        <v>1.5553324873846092E-4</v>
      </c>
      <c r="HO445" s="223">
        <f t="shared" ca="1" si="1072"/>
        <v>-3.9763164413024563E-4</v>
      </c>
      <c r="HP445" s="223">
        <f t="shared" ca="1" si="1073"/>
        <v>2.1935127026506083E-4</v>
      </c>
      <c r="HQ445" s="223">
        <f t="shared" ca="1" si="1074"/>
        <v>1.9082869808707541E-4</v>
      </c>
      <c r="HR445" s="223">
        <f t="shared" ca="1" si="1075"/>
        <v>-3.9926332140705892E-4</v>
      </c>
      <c r="HS445" s="223">
        <f t="shared" ca="1" si="1076"/>
        <v>1.8559415560411127E-4</v>
      </c>
      <c r="HT445" s="223">
        <f t="shared" ca="1" si="1077"/>
        <v>2.2428636275553465E-4</v>
      </c>
      <c r="HU445" s="223">
        <f t="shared" ca="1" si="1078"/>
        <v>-3.9704987463918921E-4</v>
      </c>
      <c r="HV445" s="223">
        <f t="shared" ca="1" si="1079"/>
        <v>1.5004966776862834E-4</v>
      </c>
      <c r="HW445" s="223">
        <f t="shared" ca="1" si="1080"/>
        <v>2.555840271432791E-4</v>
      </c>
      <c r="HX445" s="223">
        <f t="shared" ca="1" si="1081"/>
        <v>-3.9101262052900144E-4</v>
      </c>
      <c r="HY445" s="223">
        <f t="shared" ca="1" si="1082"/>
        <v>1.1306011960704214E-4</v>
      </c>
      <c r="HZ445" s="223">
        <f t="shared" ca="1" si="1083"/>
        <v>2.8442027763317482E-4</v>
      </c>
      <c r="IA445" s="223">
        <f t="shared" ca="1" si="1084"/>
        <v>-3.8120970113388259E-4</v>
      </c>
      <c r="IB445" s="223">
        <f t="shared" ca="1" si="1085"/>
        <v>7.4981740688670194E-5</v>
      </c>
      <c r="IC445" s="223">
        <f t="shared" ca="1" si="1086"/>
        <v>3.1051740536953949E-4</v>
      </c>
      <c r="ID445" s="223">
        <f t="shared" ca="1" si="1087"/>
        <v>-3.6773552392642606E-4</v>
      </c>
      <c r="IE445" s="223">
        <f t="shared" ca="1" si="1088"/>
        <v>-1.8272837144022E-4</v>
      </c>
      <c r="IF445" s="223">
        <f t="shared" ca="1" si="1089"/>
        <v>3.3362408074610065E-4</v>
      </c>
      <c r="IG445" s="223">
        <f t="shared" ca="1" si="1090"/>
        <v>-3.5071985259886324E-4</v>
      </c>
      <c r="IH445" s="223">
        <f t="shared" ca="1" si="1091"/>
        <v>-2.9676926357091369E-6</v>
      </c>
      <c r="II445" s="223">
        <f t="shared" ca="1" si="1092"/>
        <v>3.5351777384761486E-4</v>
      </c>
      <c r="IJ445" s="223">
        <f t="shared" ca="1" si="1093"/>
        <v>-3.3032655736781036E-4</v>
      </c>
      <c r="IK445" s="223">
        <f t="shared" ca="1" si="1094"/>
        <v>-4.2088051387307543E-5</v>
      </c>
      <c r="IL445" s="223">
        <f t="shared" ca="1" si="1095"/>
        <v>3.7000689753449289E-4</v>
      </c>
      <c r="IM445" s="223">
        <f t="shared" ca="1" si="1096"/>
        <v>-3.06752036814428E-4</v>
      </c>
      <c r="IN445" s="223">
        <f t="shared" ca="1" si="1097"/>
        <v>-8.0803079196399363E-5</v>
      </c>
      <c r="IO445" s="223">
        <f t="shared" ca="1" si="1098"/>
        <v>3.8293265253177064E-4</v>
      </c>
      <c r="IP445" s="223">
        <f t="shared" ca="1" si="1099"/>
        <v>-2.8022332645881627E-4</v>
      </c>
      <c r="IQ445" s="223">
        <f t="shared" ca="1" si="1100"/>
        <v>-1.1873992918135138E-4</v>
      </c>
      <c r="IR445" s="223">
        <f t="shared" ca="1" si="1101"/>
        <v>3.9217055675289228E-4</v>
      </c>
      <c r="IS445" s="223">
        <f t="shared" ca="1" si="1102"/>
        <v>-2.5099591228373754E-4</v>
      </c>
      <c r="IT445" s="223">
        <f t="shared" ca="1" si="1103"/>
        <v>-1.5553324873846056E-4</v>
      </c>
      <c r="IU445" s="223">
        <f t="shared" ca="1" si="1104"/>
        <v>3.9763164413024563E-4</v>
      </c>
      <c r="IV445" s="223">
        <f t="shared" ca="1" si="1105"/>
        <v>-2.1935127026504218E-4</v>
      </c>
      <c r="IW445" s="223">
        <f t="shared" ca="1" si="1106"/>
        <v>-1.9082869808707508E-4</v>
      </c>
      <c r="IX445" s="223">
        <f t="shared" ca="1" si="1107"/>
        <v>3.9926332140705913E-4</v>
      </c>
      <c r="IY445" s="223">
        <f t="shared" ca="1" si="1108"/>
        <v>-1.855941556041116E-4</v>
      </c>
      <c r="IZ445" s="223">
        <f t="shared" ca="1" si="1109"/>
        <v>-2.242863627555343E-4</v>
      </c>
      <c r="JA445" s="223">
        <f t="shared" ca="1" si="1110"/>
        <v>3.9704987463918683E-4</v>
      </c>
      <c r="JB445" s="223">
        <f t="shared" ca="1" si="1111"/>
        <v>-1.500496677686287E-4</v>
      </c>
    </row>
    <row r="446" spans="2:262">
      <c r="B446" s="230">
        <v>85</v>
      </c>
      <c r="C446" s="229">
        <f t="shared" si="1112"/>
        <v>1.660156250000001E-3</v>
      </c>
      <c r="D446" s="226">
        <f t="shared" ca="1" si="855"/>
        <v>23.317448890820806</v>
      </c>
      <c r="E446" s="225">
        <f ca="1">CM361</f>
        <v>-0.68255110917919559</v>
      </c>
      <c r="F446" s="224">
        <v>85</v>
      </c>
      <c r="G446" s="223">
        <f t="shared" ca="1" si="856"/>
        <v>-4.1031675905237494E-5</v>
      </c>
      <c r="H446" s="223">
        <f t="shared" ca="1" si="857"/>
        <v>6.4325873158909506E-7</v>
      </c>
      <c r="I446" s="223">
        <f t="shared" ca="1" si="858"/>
        <v>4.0397553773364919E-5</v>
      </c>
      <c r="J446" s="223">
        <f t="shared" ca="1" si="859"/>
        <v>-4.0467021182383217E-5</v>
      </c>
      <c r="K446" s="223">
        <f t="shared" ca="1" si="860"/>
        <v>-5.0531060192283972E-7</v>
      </c>
      <c r="L446" s="223">
        <f t="shared" ca="1" si="861"/>
        <v>4.09651545467878E-5</v>
      </c>
      <c r="M446" s="223">
        <f t="shared" ca="1" si="862"/>
        <v>-3.9877990639128059E-5</v>
      </c>
      <c r="N446" s="223">
        <f t="shared" ca="1" si="863"/>
        <v>-1.653575555222879E-6</v>
      </c>
      <c r="O446" s="223">
        <f t="shared" ca="1" si="864"/>
        <v>4.1508079442897488E-5</v>
      </c>
      <c r="P446" s="223">
        <f t="shared" ca="1" si="865"/>
        <v>-3.926493908544593E-5</v>
      </c>
      <c r="Q446" s="223">
        <f t="shared" ca="1" si="866"/>
        <v>-2.8008444564396167E-6</v>
      </c>
      <c r="R446" s="223">
        <f t="shared" ca="1" si="867"/>
        <v>4.2026001424037815E-5</v>
      </c>
      <c r="S446" s="223">
        <f t="shared" ca="1" si="868"/>
        <v>-3.8628235800669447E-5</v>
      </c>
      <c r="T446" s="223">
        <f t="shared" ca="1" si="869"/>
        <v>-3.9464262336861185E-6</v>
      </c>
      <c r="U446" s="223">
        <f t="shared" ca="1" si="870"/>
        <v>4.2518608513373705E-5</v>
      </c>
      <c r="V446" s="223">
        <f t="shared" ca="1" si="871"/>
        <v>-3.7968264311049419E-5</v>
      </c>
      <c r="W446" s="223">
        <f t="shared" ca="1" si="872"/>
        <v>-5.0896308313359986E-6</v>
      </c>
      <c r="X446" s="223">
        <f t="shared" ca="1" si="873"/>
        <v>4.2985603982814381E-5</v>
      </c>
      <c r="Y446" s="223">
        <f t="shared" ca="1" si="874"/>
        <v>-3.7285422158733162E-5</v>
      </c>
      <c r="Z446" s="223">
        <f t="shared" ca="1" si="875"/>
        <v>-6.2297696256866272E-6</v>
      </c>
      <c r="AA446" s="223">
        <f t="shared" ca="1" si="876"/>
        <v>4.3426706531750945E-5</v>
      </c>
      <c r="AB446" s="223">
        <f t="shared" ca="1" si="877"/>
        <v>-3.6580120662300415E-5</v>
      </c>
      <c r="AC446" s="223">
        <f t="shared" ca="1" si="878"/>
        <v>-7.3661558397605063E-6</v>
      </c>
      <c r="AD446" s="223">
        <f t="shared" ca="1" si="879"/>
        <v>4.3841650456502045E-5</v>
      </c>
      <c r="AE446" s="223">
        <f t="shared" ca="1" si="880"/>
        <v>-3.5852784668999306E-5</v>
      </c>
      <c r="AF446" s="223">
        <f t="shared" ca="1" si="881"/>
        <v>-8.4981049569951542E-6</v>
      </c>
      <c r="AG446" s="223">
        <f t="shared" ca="1" si="882"/>
        <v>4.4230185810363056E-5</v>
      </c>
      <c r="AH446" s="223">
        <f t="shared" ca="1" si="883"/>
        <v>-3.5103852298835782E-5</v>
      </c>
      <c r="AI446" s="223">
        <f t="shared" ca="1" si="884"/>
        <v>-9.6249351335679943E-6</v>
      </c>
      <c r="AJ446" s="223">
        <f t="shared" ca="1" si="885"/>
        <v>4.4592078554164959E-5</v>
      </c>
      <c r="AK446" s="223">
        <f t="shared" ca="1" si="886"/>
        <v>-3.4333774680664572E-5</v>
      </c>
      <c r="AL446" s="223">
        <f t="shared" ca="1" si="887"/>
        <v>-1.0745967609116197E-5</v>
      </c>
      <c r="AM446" s="223">
        <f t="shared" ca="1" si="888"/>
        <v>4.492711069725106E-5</v>
      </c>
      <c r="AN446" s="223">
        <f t="shared" ca="1" si="889"/>
        <v>-3.3543015680448707E-5</v>
      </c>
      <c r="AO446" s="223">
        <f t="shared" ca="1" si="890"/>
        <v>-1.1860527115593959E-5</v>
      </c>
      <c r="AP446" s="223">
        <f t="shared" ca="1" si="891"/>
        <v>4.52350804287862E-5</v>
      </c>
      <c r="AQ446" s="223">
        <f t="shared" ca="1" si="892"/>
        <v>-3.2732051621841077E-5</v>
      </c>
      <c r="AR446" s="223">
        <f t="shared" ca="1" si="893"/>
        <v>-1.2967942284031604E-5</v>
      </c>
      <c r="AS446" s="223">
        <f t="shared" ca="1" si="894"/>
        <v>4.5515802239319457E-5</v>
      </c>
      <c r="AT446" s="223">
        <f t="shared" ca="1" si="895"/>
        <v>-3.1901370999266225E-5</v>
      </c>
      <c r="AU446" s="223">
        <f t="shared" ca="1" si="896"/>
        <v>-1.4067546048939303E-5</v>
      </c>
      <c r="AV446" s="223">
        <f t="shared" ca="1" si="897"/>
        <v>4.5769107032529217E-5</v>
      </c>
      <c r="AW446" s="223">
        <f t="shared" ca="1" si="898"/>
        <v>-3.1051474183670992E-5</v>
      </c>
      <c r="AX446" s="223">
        <f t="shared" ca="1" si="899"/>
        <v>-1.5158676050126555E-5</v>
      </c>
      <c r="AY446" s="223">
        <f t="shared" ca="1" si="900"/>
        <v>4.5994842227079874E-5</v>
      </c>
      <c r="AZ446" s="223">
        <f t="shared" ca="1" si="901"/>
        <v>-3.0182873121116928E-5</v>
      </c>
      <c r="BA446" s="223">
        <f t="shared" ca="1" si="902"/>
        <v>-1.6240675031681235E-5</v>
      </c>
      <c r="BB446" s="223">
        <f t="shared" ca="1" si="903"/>
        <v>4.6192871848530729E-5</v>
      </c>
      <c r="BC446" s="223">
        <f t="shared" ca="1" si="904"/>
        <v>-2.9296091024405019E-5</v>
      </c>
      <c r="BD446" s="223">
        <f t="shared" ca="1" si="905"/>
        <v>-1.7312891237874164E-5</v>
      </c>
      <c r="BE446" s="223">
        <f t="shared" ca="1" si="906"/>
        <v>4.6363076611242771E-5</v>
      </c>
      <c r="BF446" s="223">
        <f t="shared" ca="1" si="907"/>
        <v>-2.8391662057910894E-5</v>
      </c>
      <c r="BG446" s="223">
        <f t="shared" ca="1" si="908"/>
        <v>-1.8374678805756095E-5</v>
      </c>
      <c r="BH446" s="223">
        <f t="shared" ca="1" si="909"/>
        <v>4.6505353990231377E-5</v>
      </c>
      <c r="BI446" s="223">
        <f t="shared" ca="1" si="910"/>
        <v>-2.7470131015826233E-5</v>
      </c>
      <c r="BJ446" s="223">
        <f t="shared" ca="1" si="911"/>
        <v>-1.942539815419894E-5</v>
      </c>
      <c r="BK446" s="223">
        <f t="shared" ca="1" si="912"/>
        <v>4.6619618282923383E-5</v>
      </c>
      <c r="BL446" s="223">
        <f t="shared" ca="1" si="913"/>
        <v>-2.6532052993992003E-5</v>
      </c>
      <c r="BM446" s="223">
        <f t="shared" ca="1" si="914"/>
        <v>-2.0464416369156722E-5</v>
      </c>
      <c r="BN446" s="223">
        <f t="shared" ca="1" si="915"/>
        <v>4.6705800660781572E-5</v>
      </c>
      <c r="BO446" s="223">
        <f t="shared" ca="1" si="916"/>
        <v>-2.5577993055531001E-5</v>
      </c>
      <c r="BP446" s="223">
        <f t="shared" ca="1" si="917"/>
        <v>-2.149110758490753E-5</v>
      </c>
      <c r="BQ446" s="223">
        <f t="shared" ca="1" si="918"/>
        <v>4.676384921076412E-5</v>
      </c>
      <c r="BR446" s="223">
        <f t="shared" ca="1" si="919"/>
        <v>-2.4608525890476666E-5</v>
      </c>
      <c r="BS446" s="223">
        <f t="shared" ca="1" si="920"/>
        <v>-2.2504853361052283E-5</v>
      </c>
      <c r="BT446" s="223">
        <f t="shared" ca="1" si="921"/>
        <v>4.6793728966595004E-5</v>
      </c>
      <c r="BU446" s="223">
        <f t="shared" ca="1" si="922"/>
        <v>-2.3624235469597386E-5</v>
      </c>
      <c r="BV446" s="223">
        <f t="shared" ca="1" si="923"/>
        <v>-2.3505043055044176E-5</v>
      </c>
      <c r="BW446" s="223">
        <f t="shared" ca="1" si="924"/>
        <v>4.6795421929826677E-5</v>
      </c>
      <c r="BX446" s="223">
        <f t="shared" ca="1" si="925"/>
        <v>-2.2625714692639442E-5</v>
      </c>
      <c r="BY446" s="223">
        <f t="shared" ca="1" si="926"/>
        <v>-2.4491074190009879E-5</v>
      </c>
      <c r="BZ446" s="223">
        <f t="shared" ca="1" si="927"/>
        <v>4.6768927080681324E-5</v>
      </c>
      <c r="CA446" s="223">
        <f t="shared" ca="1" si="928"/>
        <v>-2.1613565031179452E-5</v>
      </c>
      <c r="CB446" s="223">
        <f t="shared" ca="1" si="929"/>
        <v>-2.5462352817662633E-5</v>
      </c>
      <c r="CC446" s="223">
        <f t="shared" ca="1" si="930"/>
        <v>4.6714260378665447E-5</v>
      </c>
      <c r="CD446" s="223">
        <f t="shared" ca="1" si="931"/>
        <v>-2.0588396166327919E-5</v>
      </c>
      <c r="CE446" s="223">
        <f t="shared" ca="1" si="932"/>
        <v>-2.6418293876077848E-5</v>
      </c>
      <c r="CF446" s="223">
        <f t="shared" ca="1" si="933"/>
        <v>4.6631454752956098E-5</v>
      </c>
      <c r="CG446" s="223">
        <f t="shared" ca="1" si="934"/>
        <v>-1.9550825621476714E-5</v>
      </c>
      <c r="CH446" s="223">
        <f t="shared" ca="1" si="935"/>
        <v>-2.7358321542105738E-5</v>
      </c>
      <c r="CI446" s="223">
        <f t="shared" ca="1" si="936"/>
        <v>4.652056008256594E-5</v>
      </c>
      <c r="CJ446" s="223">
        <f t="shared" ca="1" si="937"/>
        <v>-1.8501478390322379E-5</v>
      </c>
      <c r="CK446" s="223">
        <f t="shared" ca="1" si="938"/>
        <v>-2.8281869578229115E-5</v>
      </c>
      <c r="CL446" s="223">
        <f t="shared" ca="1" si="939"/>
        <v>4.6381643166297993E-5</v>
      </c>
      <c r="CM446" s="223">
        <f t="shared" ca="1" si="940"/>
        <v>-1.7440986560400541E-5</v>
      </c>
      <c r="CN446" s="223">
        <f t="shared" ca="1" si="941"/>
        <v>-2.9188381673646856E-5</v>
      </c>
      <c r="CO446" s="223">
        <f t="shared" ca="1" si="942"/>
        <v>4.6214787682507844E-5</v>
      </c>
      <c r="CP446" s="223">
        <f t="shared" ca="1" si="943"/>
        <v>-1.6369988932336451E-5</v>
      </c>
      <c r="CQ446" s="223">
        <f t="shared" ca="1" si="944"/>
        <v>-3.0077311779367247E-5</v>
      </c>
      <c r="CR446" s="223">
        <f t="shared" ca="1" si="945"/>
        <v>4.6020094138699945E-5</v>
      </c>
      <c r="CS446" s="223">
        <f t="shared" ca="1" si="946"/>
        <v>-1.5289130635051593E-5</v>
      </c>
      <c r="CT446" s="223">
        <f t="shared" ca="1" si="947"/>
        <v>-3.0948124437135898E-5</v>
      </c>
      <c r="CU446" s="223">
        <f t="shared" ca="1" si="948"/>
        <v>4.5797679810985305E-5</v>
      </c>
      <c r="CV446" s="223">
        <f t="shared" ca="1" si="949"/>
        <v>-1.419906273716959E-5</v>
      </c>
      <c r="CW446" s="223">
        <f t="shared" ca="1" si="950"/>
        <v>-3.1800295101968517E-5</v>
      </c>
      <c r="CX446" s="223">
        <f t="shared" ca="1" si="951"/>
        <v>4.5547678673437804E-5</v>
      </c>
      <c r="CY446" s="223">
        <f t="shared" ca="1" si="952"/>
        <v>-1.3100441854833136E-5</v>
      </c>
      <c r="CZ446" s="223">
        <f t="shared" ca="1" si="953"/>
        <v>-3.2633310458120357E-5</v>
      </c>
      <c r="DA446" s="223">
        <f t="shared" ca="1" si="954"/>
        <v>4.527024131739481E-5</v>
      </c>
      <c r="DB446" s="223">
        <f t="shared" ca="1" si="955"/>
        <v>-1.1993929756179131E-5</v>
      </c>
      <c r="DC446" s="223">
        <f t="shared" ca="1" si="956"/>
        <v>-3.3446668728291266E-5</v>
      </c>
      <c r="DD446" s="223">
        <f t="shared" ca="1" si="957"/>
        <v>4.4965534860745917E-5</v>
      </c>
      <c r="DE446" s="223">
        <f t="shared" ca="1" si="958"/>
        <v>-1.0880192962721916E-5</v>
      </c>
      <c r="DF446" s="223">
        <f t="shared" ca="1" si="959"/>
        <v>-3.4239879975871734E-5</v>
      </c>
      <c r="DG446" s="223">
        <f t="shared" ca="1" si="960"/>
        <v>4.4633742847266201E-5</v>
      </c>
      <c r="DH446" s="223">
        <f t="shared" ca="1" si="961"/>
        <v>-9.759902347861876E-6</v>
      </c>
      <c r="DI446" s="223">
        <f t="shared" ca="1" si="962"/>
        <v>-3.5012466400065409E-5</v>
      </c>
      <c r="DJ446" s="223">
        <f t="shared" ca="1" si="963"/>
        <v>4.4275065136058418E-5</v>
      </c>
      <c r="DK446" s="223">
        <f t="shared" ca="1" si="964"/>
        <v>-8.633732732772437E-6</v>
      </c>
      <c r="DL446" s="223">
        <f t="shared" ca="1" si="965"/>
        <v>-3.5763962623701023E-5</v>
      </c>
      <c r="DM446" s="223">
        <f t="shared" ca="1" si="966"/>
        <v>4.388971778116442E-5</v>
      </c>
      <c r="DN446" s="223">
        <f t="shared" ca="1" si="967"/>
        <v>-7.5023624799221465E-6</v>
      </c>
      <c r="DO446" s="223">
        <f t="shared" ca="1" si="968"/>
        <v>-3.6493915973552802E-5</v>
      </c>
      <c r="DP446" s="223">
        <f t="shared" ca="1" si="969"/>
        <v>4.3477932901420858E-5</v>
      </c>
      <c r="DQ446" s="223">
        <f t="shared" ca="1" si="970"/>
        <v>-6.3664730844440419E-6</v>
      </c>
      <c r="DR446" s="223">
        <f t="shared" ca="1" si="971"/>
        <v>-3.7201886753016697E-5</v>
      </c>
      <c r="DS446" s="223">
        <f t="shared" ca="1" si="972"/>
        <v>4.3039958540642075E-5</v>
      </c>
      <c r="DT446" s="223">
        <f t="shared" ca="1" si="973"/>
        <v>-5.2267487636376272E-6</v>
      </c>
      <c r="DU446" s="223">
        <f t="shared" ca="1" si="974"/>
        <v>-3.7887448506969524E-5</v>
      </c>
      <c r="DV446" s="223">
        <f t="shared" ca="1" si="975"/>
        <v>4.2576058518206652E-5</v>
      </c>
      <c r="DW446" s="223">
        <f t="shared" ca="1" si="976"/>
        <v>-4.0838760448180457E-6</v>
      </c>
      <c r="DX446" s="223">
        <f t="shared" ca="1" si="977"/>
        <v>-3.8550188278644698E-5</v>
      </c>
      <c r="DY446" s="223">
        <f t="shared" ca="1" si="978"/>
        <v>4.2086512270141274E-5</v>
      </c>
      <c r="DZ446" s="223">
        <f t="shared" ca="1" si="979"/>
        <v>-2.9385433517723731E-6</v>
      </c>
      <c r="EA446" s="223">
        <f t="shared" ca="1" si="980"/>
        <v>-3.9189706858385179E-5</v>
      </c>
      <c r="EB446" s="223">
        <f t="shared" ca="1" si="981"/>
        <v>4.1571614680799233E-5</v>
      </c>
      <c r="EC446" s="223">
        <f t="shared" ca="1" si="982"/>
        <v>-1.7914405900934586E-6</v>
      </c>
      <c r="ED446" s="223">
        <f t="shared" ca="1" si="983"/>
        <v>-3.9805619024110972E-5</v>
      </c>
      <c r="EE446" s="223">
        <f t="shared" ca="1" si="984"/>
        <v>4.1031675905237481E-5</v>
      </c>
      <c r="EF446" s="223">
        <f t="shared" ca="1" si="985"/>
        <v>-6.4325873158935595E-7</v>
      </c>
      <c r="EG446" s="223">
        <f t="shared" ca="1" si="986"/>
        <v>-4.0397553773364641E-5</v>
      </c>
      <c r="EH446" s="223">
        <f t="shared" ca="1" si="987"/>
        <v>4.0467021182383637E-5</v>
      </c>
      <c r="EI446" s="223">
        <f t="shared" ca="1" si="988"/>
        <v>5.053106019243305E-7</v>
      </c>
      <c r="EJ446" s="223">
        <f t="shared" ca="1" si="989"/>
        <v>-4.096515454678839E-5</v>
      </c>
      <c r="EK446" s="223">
        <f t="shared" ca="1" si="990"/>
        <v>3.9877990639127544E-5</v>
      </c>
      <c r="EL446" s="223">
        <f t="shared" ca="1" si="991"/>
        <v>1.6535755552235295E-6</v>
      </c>
      <c r="EM446" s="223">
        <f t="shared" ca="1" si="992"/>
        <v>-4.1508079442897644E-5</v>
      </c>
      <c r="EN446" s="223">
        <f t="shared" ca="1" si="993"/>
        <v>3.926493908544593E-5</v>
      </c>
      <c r="EO446" s="223">
        <f t="shared" ca="1" si="994"/>
        <v>2.8008444564394405E-6</v>
      </c>
      <c r="EP446" s="223">
        <f t="shared" ca="1" si="995"/>
        <v>-4.2026001424037585E-5</v>
      </c>
      <c r="EQ446" s="223">
        <f t="shared" ca="1" si="996"/>
        <v>3.8628235800669921E-5</v>
      </c>
      <c r="ER446" s="223">
        <f t="shared" ca="1" si="997"/>
        <v>3.9464262336877685E-6</v>
      </c>
      <c r="ES446" s="223">
        <f t="shared" ca="1" si="998"/>
        <v>-4.2518608513374247E-5</v>
      </c>
      <c r="ET446" s="223">
        <f t="shared" ca="1" si="999"/>
        <v>3.7968264311048837E-5</v>
      </c>
      <c r="EU446" s="223">
        <f t="shared" ca="1" si="1000"/>
        <v>5.0896308313366457E-6</v>
      </c>
      <c r="EV446" s="223">
        <f t="shared" ca="1" si="1001"/>
        <v>-4.2985603982814503E-5</v>
      </c>
      <c r="EW446" s="223">
        <f t="shared" ca="1" si="1002"/>
        <v>3.7285422158733169E-5</v>
      </c>
      <c r="EX446" s="223">
        <f t="shared" ca="1" si="1003"/>
        <v>6.2297696256862884E-6</v>
      </c>
      <c r="EY446" s="223">
        <f t="shared" ca="1" si="1004"/>
        <v>-4.342670653175081E-5</v>
      </c>
      <c r="EZ446" s="223">
        <f t="shared" ca="1" si="1005"/>
        <v>3.6580120662300835E-5</v>
      </c>
      <c r="FA446" s="223">
        <f t="shared" ca="1" si="1006"/>
        <v>7.3661558397621428E-6</v>
      </c>
      <c r="FB446" s="223">
        <f t="shared" ca="1" si="1007"/>
        <v>-4.3841650456502505E-5</v>
      </c>
      <c r="FC446" s="223">
        <f t="shared" ca="1" si="1008"/>
        <v>3.5852784668998676E-5</v>
      </c>
      <c r="FD446" s="223">
        <f t="shared" ca="1" si="1009"/>
        <v>8.4981049569958013E-6</v>
      </c>
      <c r="FE446" s="223">
        <f t="shared" ca="1" si="1010"/>
        <v>-4.4230185810363151E-5</v>
      </c>
      <c r="FF446" s="223">
        <f t="shared" ca="1" si="1011"/>
        <v>3.5103852298835572E-5</v>
      </c>
      <c r="FG446" s="223">
        <f t="shared" ca="1" si="1012"/>
        <v>9.6249351335679807E-6</v>
      </c>
      <c r="FH446" s="223">
        <f t="shared" ca="1" si="1013"/>
        <v>-4.4592078554164857E-5</v>
      </c>
      <c r="FI446" s="223">
        <f t="shared" ca="1" si="1014"/>
        <v>3.4333774680665257E-5</v>
      </c>
      <c r="FJ446" s="223">
        <f t="shared" ca="1" si="1015"/>
        <v>1.0745967609117806E-5</v>
      </c>
      <c r="FK446" s="223">
        <f t="shared" ca="1" si="1016"/>
        <v>-4.4927110697251528E-5</v>
      </c>
      <c r="FL446" s="223">
        <f t="shared" ca="1" si="1017"/>
        <v>3.3543015680448016E-5</v>
      </c>
      <c r="FM446" s="223">
        <f t="shared" ca="1" si="1018"/>
        <v>1.1860527115594915E-5</v>
      </c>
      <c r="FN446" s="223">
        <f t="shared" ca="1" si="1019"/>
        <v>-4.5235080428786281E-5</v>
      </c>
      <c r="FO446" s="223">
        <f t="shared" ca="1" si="1020"/>
        <v>3.2732051621840853E-5</v>
      </c>
      <c r="FP446" s="223">
        <f t="shared" ca="1" si="1021"/>
        <v>1.2967942284031275E-5</v>
      </c>
      <c r="FQ446" s="223">
        <f t="shared" ca="1" si="1022"/>
        <v>-4.5515802239319369E-5</v>
      </c>
      <c r="FR446" s="223">
        <f t="shared" ca="1" si="1023"/>
        <v>3.1901370999266971E-5</v>
      </c>
      <c r="FS446" s="223">
        <f t="shared" ca="1" si="1024"/>
        <v>1.4067546048938338E-5</v>
      </c>
      <c r="FT446" s="223">
        <f t="shared" ca="1" si="1025"/>
        <v>-4.576910703252957E-5</v>
      </c>
      <c r="FU446" s="223">
        <f t="shared" ca="1" si="1026"/>
        <v>3.1051474183670253E-5</v>
      </c>
      <c r="FV446" s="223">
        <f t="shared" ca="1" si="1027"/>
        <v>1.515867605012748E-5</v>
      </c>
      <c r="FW446" s="223">
        <f t="shared" ca="1" si="1028"/>
        <v>-4.5994842227079928E-5</v>
      </c>
      <c r="FX446" s="223">
        <f t="shared" ca="1" si="1029"/>
        <v>3.018287312111668E-5</v>
      </c>
      <c r="FY446" s="223">
        <f t="shared" ca="1" si="1030"/>
        <v>1.6240675031680909E-5</v>
      </c>
      <c r="FZ446" s="223">
        <f t="shared" ca="1" si="1031"/>
        <v>-4.6192871848530674E-5</v>
      </c>
      <c r="GA446" s="223">
        <f t="shared" ca="1" si="1032"/>
        <v>2.929609102440529E-5</v>
      </c>
      <c r="GB446" s="223">
        <f t="shared" ca="1" si="1033"/>
        <v>1.7312891237873222E-5</v>
      </c>
      <c r="GC446" s="223">
        <f t="shared" ca="1" si="1034"/>
        <v>-4.6363076611242994E-5</v>
      </c>
      <c r="GD446" s="223">
        <f t="shared" ca="1" si="1035"/>
        <v>2.8391662057910112E-5</v>
      </c>
      <c r="GE446" s="223">
        <f t="shared" ca="1" si="1036"/>
        <v>1.8374678805757003E-5</v>
      </c>
      <c r="GF446" s="223">
        <f t="shared" ca="1" si="1037"/>
        <v>-4.6505353990231418E-5</v>
      </c>
      <c r="GG446" s="223">
        <f t="shared" ca="1" si="1038"/>
        <v>2.7470131015825975E-5</v>
      </c>
      <c r="GH446" s="223">
        <f t="shared" ca="1" si="1039"/>
        <v>1.9425398154199238E-5</v>
      </c>
      <c r="GI446" s="223">
        <f t="shared" ca="1" si="1040"/>
        <v>-4.6619618282923356E-5</v>
      </c>
      <c r="GJ446" s="223">
        <f t="shared" ca="1" si="1041"/>
        <v>2.6532052993992288E-5</v>
      </c>
      <c r="GK446" s="223">
        <f t="shared" ca="1" si="1042"/>
        <v>2.0464416369155821E-5</v>
      </c>
      <c r="GL446" s="223">
        <f t="shared" ca="1" si="1043"/>
        <v>-4.6705800660781674E-5</v>
      </c>
      <c r="GM446" s="223">
        <f t="shared" ca="1" si="1044"/>
        <v>2.5577993055530178E-5</v>
      </c>
      <c r="GN446" s="223">
        <f t="shared" ca="1" si="1045"/>
        <v>2.1491107584907818E-5</v>
      </c>
      <c r="GO446" s="223">
        <f t="shared" ca="1" si="1046"/>
        <v>-4.6763849210764134E-5</v>
      </c>
      <c r="GP446" s="223">
        <f t="shared" ca="1" si="1047"/>
        <v>2.4608525890476391E-5</v>
      </c>
      <c r="GQ446" s="223">
        <f t="shared" ca="1" si="1048"/>
        <v>2.2504853361052564E-5</v>
      </c>
      <c r="GR446" s="223">
        <f t="shared" ca="1" si="1049"/>
        <v>-4.6793728966595018E-5</v>
      </c>
      <c r="GS446" s="223">
        <f t="shared" ca="1" si="1050"/>
        <v>2.362423546959826E-5</v>
      </c>
      <c r="GT446" s="223">
        <f t="shared" ca="1" si="1051"/>
        <v>2.3505043055043308E-5</v>
      </c>
      <c r="GU446" s="223">
        <f t="shared" ca="1" si="1052"/>
        <v>-4.6795421929826657E-5</v>
      </c>
      <c r="GV446" s="223">
        <f t="shared" ca="1" si="1053"/>
        <v>2.2625714692637995E-5</v>
      </c>
      <c r="GW446" s="223">
        <f t="shared" ca="1" si="1054"/>
        <v>2.4491074190010153E-5</v>
      </c>
      <c r="GX446" s="223">
        <f t="shared" ca="1" si="1055"/>
        <v>-4.676892708068131E-5</v>
      </c>
      <c r="GY446" s="223">
        <f t="shared" ca="1" si="1056"/>
        <v>2.1613565031179164E-5</v>
      </c>
      <c r="GZ446" s="223">
        <f t="shared" ca="1" si="1057"/>
        <v>2.54623528176629E-5</v>
      </c>
      <c r="HA446" s="223">
        <f t="shared" ca="1" si="1058"/>
        <v>-4.6714260378665427E-5</v>
      </c>
      <c r="HB446" s="223">
        <f t="shared" ca="1" si="1059"/>
        <v>2.0588396166328827E-5</v>
      </c>
      <c r="HC446" s="223">
        <f t="shared" ca="1" si="1060"/>
        <v>2.6418293876077014E-5</v>
      </c>
      <c r="HD446" s="223">
        <f t="shared" ca="1" si="1061"/>
        <v>-4.6631454752955955E-5</v>
      </c>
      <c r="HE446" s="223">
        <f t="shared" ca="1" si="1062"/>
        <v>1.9550825621475213E-5</v>
      </c>
      <c r="HF446" s="223">
        <f t="shared" ca="1" si="1063"/>
        <v>2.7358321542105995E-5</v>
      </c>
      <c r="HG446" s="223">
        <f t="shared" ca="1" si="1064"/>
        <v>-4.6520560082565912E-5</v>
      </c>
      <c r="HH446" s="223">
        <f t="shared" ca="1" si="1065"/>
        <v>1.8501478390322081E-5</v>
      </c>
      <c r="HI446" s="223">
        <f t="shared" ca="1" si="1066"/>
        <v>2.8281869578229372E-5</v>
      </c>
      <c r="HJ446" s="223">
        <f t="shared" ca="1" si="1067"/>
        <v>-4.6381643166297946E-5</v>
      </c>
      <c r="HK446" s="223">
        <f t="shared" ca="1" si="1068"/>
        <v>1.744098656040148E-5</v>
      </c>
      <c r="HL446" s="223">
        <f t="shared" ca="1" si="1069"/>
        <v>2.9188381673646063E-5</v>
      </c>
      <c r="HM446" s="223">
        <f t="shared" ca="1" si="1070"/>
        <v>-4.6214787682507579E-5</v>
      </c>
      <c r="HN446" s="223">
        <f t="shared" ca="1" si="1071"/>
        <v>1.6369988932334906E-5</v>
      </c>
      <c r="HO446" s="223">
        <f t="shared" ca="1" si="1072"/>
        <v>3.0077311779368511E-5</v>
      </c>
      <c r="HP446" s="223">
        <f t="shared" ca="1" si="1073"/>
        <v>-4.6020094138699884E-5</v>
      </c>
      <c r="HQ446" s="223">
        <f t="shared" ca="1" si="1074"/>
        <v>1.5289130635051288E-5</v>
      </c>
      <c r="HR446" s="223">
        <f t="shared" ca="1" si="1075"/>
        <v>3.0948124437136142E-5</v>
      </c>
      <c r="HS446" s="223">
        <f t="shared" ca="1" si="1076"/>
        <v>-4.579767981098523E-5</v>
      </c>
      <c r="HT446" s="223">
        <f t="shared" ca="1" si="1077"/>
        <v>1.4199062737170547E-5</v>
      </c>
      <c r="HU446" s="223">
        <f t="shared" ca="1" si="1078"/>
        <v>3.1800295101967779E-5</v>
      </c>
      <c r="HV446" s="223">
        <f t="shared" ca="1" si="1079"/>
        <v>-4.5547678673438035E-5</v>
      </c>
      <c r="HW446" s="223">
        <f t="shared" ca="1" si="1080"/>
        <v>1.310044185483155E-5</v>
      </c>
      <c r="HX446" s="223">
        <f t="shared" ca="1" si="1081"/>
        <v>3.2633310458121543E-5</v>
      </c>
      <c r="HY446" s="223">
        <f t="shared" ca="1" si="1082"/>
        <v>-4.5270241317394729E-5</v>
      </c>
      <c r="HZ446" s="223">
        <f t="shared" ca="1" si="1083"/>
        <v>1.1993929756178816E-5</v>
      </c>
      <c r="IA446" s="223">
        <f t="shared" ca="1" si="1084"/>
        <v>3.344666872829149E-5</v>
      </c>
      <c r="IB446" s="223">
        <f t="shared" ca="1" si="1085"/>
        <v>-4.4965534860745836E-5</v>
      </c>
      <c r="IC446" s="223">
        <f t="shared" ca="1" si="1086"/>
        <v>1.0880192962722897E-5</v>
      </c>
      <c r="ID446" s="223">
        <f t="shared" ca="1" si="1087"/>
        <v>3.4239879975871049E-5</v>
      </c>
      <c r="IE446" s="223">
        <f t="shared" ca="1" si="1088"/>
        <v>-3.2563357141155591E-5</v>
      </c>
      <c r="IF446" s="223">
        <f t="shared" ca="1" si="1089"/>
        <v>9.7599023478602633E-6</v>
      </c>
      <c r="IG446" s="223">
        <f t="shared" ca="1" si="1090"/>
        <v>3.5012466400066506E-5</v>
      </c>
      <c r="IH446" s="223">
        <f t="shared" ca="1" si="1091"/>
        <v>-4.4275065136058309E-5</v>
      </c>
      <c r="II446" s="223">
        <f t="shared" ca="1" si="1092"/>
        <v>8.633732732772122E-6</v>
      </c>
      <c r="IJ446" s="223">
        <f t="shared" ca="1" si="1093"/>
        <v>3.5763962623701233E-5</v>
      </c>
      <c r="IK446" s="223">
        <f t="shared" ca="1" si="1094"/>
        <v>-4.3889717781164305E-5</v>
      </c>
      <c r="IL446" s="223">
        <f t="shared" ca="1" si="1095"/>
        <v>7.5023624799218297E-6</v>
      </c>
      <c r="IM446" s="223">
        <f t="shared" ca="1" si="1096"/>
        <v>3.6493915973552165E-5</v>
      </c>
      <c r="IN446" s="223">
        <f t="shared" ca="1" si="1097"/>
        <v>-4.3477932901421224E-5</v>
      </c>
      <c r="IO446" s="223">
        <f t="shared" ca="1" si="1098"/>
        <v>6.3664730844424088E-6</v>
      </c>
      <c r="IP446" s="223">
        <f t="shared" ca="1" si="1099"/>
        <v>3.7201886753017693E-5</v>
      </c>
      <c r="IQ446" s="223">
        <f t="shared" ca="1" si="1100"/>
        <v>-4.3039958540641953E-5</v>
      </c>
      <c r="IR446" s="223">
        <f t="shared" ca="1" si="1101"/>
        <v>5.2267487636399548E-6</v>
      </c>
      <c r="IS446" s="223">
        <f t="shared" ca="1" si="1102"/>
        <v>3.788744850697128E-5</v>
      </c>
      <c r="IT446" s="223">
        <f t="shared" ca="1" si="1103"/>
        <v>-4.2576058518205412E-5</v>
      </c>
      <c r="IU446" s="223">
        <f t="shared" ca="1" si="1104"/>
        <v>4.0838760448150743E-6</v>
      </c>
      <c r="IV446" s="223">
        <f t="shared" ca="1" si="1105"/>
        <v>3.8550188278645633E-5</v>
      </c>
      <c r="IW446" s="223">
        <f t="shared" ca="1" si="1106"/>
        <v>-4.2086512270139973E-5</v>
      </c>
      <c r="IX446" s="223">
        <f t="shared" ca="1" si="1107"/>
        <v>2.9385433517720546E-6</v>
      </c>
      <c r="IY446" s="223">
        <f t="shared" ca="1" si="1108"/>
        <v>3.9189706858385349E-5</v>
      </c>
      <c r="IZ446" s="223">
        <f t="shared" ca="1" si="1109"/>
        <v>-4.1571614680799091E-5</v>
      </c>
      <c r="JA446" s="223">
        <f t="shared" ca="1" si="1110"/>
        <v>1.7914405900931368E-6</v>
      </c>
      <c r="JB446" s="223">
        <f t="shared" ca="1" si="1111"/>
        <v>3.9805619024111141E-5</v>
      </c>
    </row>
    <row r="447" spans="2:262">
      <c r="B447" s="230">
        <v>86</v>
      </c>
      <c r="C447" s="229">
        <f t="shared" si="1112"/>
        <v>1.6796875000000011E-3</v>
      </c>
      <c r="D447" s="226">
        <f t="shared" ca="1" si="855"/>
        <v>23.309568498639297</v>
      </c>
      <c r="E447" s="225">
        <f ca="1">CN361</f>
        <v>-0.69043150136070319</v>
      </c>
      <c r="F447" s="224">
        <v>86</v>
      </c>
      <c r="G447" s="223">
        <f t="shared" ca="1" si="856"/>
        <v>-1.2160717697106069E-4</v>
      </c>
      <c r="H447" s="223">
        <f t="shared" ca="1" si="857"/>
        <v>2.072954242303901E-4</v>
      </c>
      <c r="I447" s="223">
        <f t="shared" ca="1" si="858"/>
        <v>-9.1535115940022486E-5</v>
      </c>
      <c r="J447" s="223">
        <f t="shared" ca="1" si="859"/>
        <v>-1.1317851564076958E-4</v>
      </c>
      <c r="K447" s="223">
        <f t="shared" ca="1" si="860"/>
        <v>2.0790588688929267E-4</v>
      </c>
      <c r="L447" s="223">
        <f t="shared" ca="1" si="861"/>
        <v>-1.0059145832665221E-4</v>
      </c>
      <c r="M447" s="223">
        <f t="shared" ca="1" si="862"/>
        <v>-1.0447719735303266E-4</v>
      </c>
      <c r="N447" s="223">
        <f t="shared" ca="1" si="863"/>
        <v>2.0801548605627396E-4</v>
      </c>
      <c r="O447" s="223">
        <f t="shared" ca="1" si="864"/>
        <v>-1.094054670794022E-4</v>
      </c>
      <c r="P447" s="223">
        <f t="shared" ca="1" si="865"/>
        <v>-9.5524184345750649E-5</v>
      </c>
      <c r="Q447" s="223">
        <f t="shared" ca="1" si="866"/>
        <v>2.0762395769734107E-4</v>
      </c>
      <c r="R447" s="223">
        <f t="shared" ca="1" si="867"/>
        <v>-1.1795590847917015E-4</v>
      </c>
      <c r="S447" s="223">
        <f t="shared" ca="1" si="868"/>
        <v>-8.634104521144897E-5</v>
      </c>
      <c r="T447" s="223">
        <f t="shared" ca="1" si="869"/>
        <v>2.0673224503860434E-4</v>
      </c>
      <c r="U447" s="223">
        <f t="shared" ca="1" si="870"/>
        <v>-1.2622218376369445E-4</v>
      </c>
      <c r="V447" s="223">
        <f t="shared" ca="1" si="871"/>
        <v>-7.6949902936651241E-5</v>
      </c>
      <c r="W447" s="223">
        <f t="shared" ca="1" si="872"/>
        <v>2.0534249629396357E-4</v>
      </c>
      <c r="X447" s="223">
        <f t="shared" ca="1" si="873"/>
        <v>-1.341843787517756E-4</v>
      </c>
      <c r="Y447" s="223">
        <f t="shared" ca="1" si="874"/>
        <v>-6.737338160566362E-5</v>
      </c>
      <c r="Z447" s="223">
        <f t="shared" ca="1" si="875"/>
        <v>2.0345805948987226E-4</v>
      </c>
      <c r="AA447" s="223">
        <f t="shared" ca="1" si="876"/>
        <v>-1.4182331181827911E-4</v>
      </c>
      <c r="AB447" s="223">
        <f t="shared" ca="1" si="877"/>
        <v>-5.7634551897176747E-5</v>
      </c>
      <c r="AC447" s="223">
        <f t="shared" ca="1" si="878"/>
        <v>2.0108347439964862E-4</v>
      </c>
      <c r="AD447" s="223">
        <f t="shared" ca="1" si="879"/>
        <v>-1.4912058010435744E-4</v>
      </c>
      <c r="AE447" s="223">
        <f t="shared" ca="1" si="880"/>
        <v>-4.7756875504977619E-5</v>
      </c>
      <c r="AF447" s="223">
        <f t="shared" ca="1" si="881"/>
        <v>1.9822446160676368E-4</v>
      </c>
      <c r="AG447" s="223">
        <f t="shared" ca="1" si="882"/>
        <v>-1.5605860385154422E-4</v>
      </c>
      <c r="AH447" s="223">
        <f t="shared" ca="1" si="883"/>
        <v>-3.7764148616680146E-5</v>
      </c>
      <c r="AI447" s="223">
        <f t="shared" ca="1" si="884"/>
        <v>1.9488790872345616E-4</v>
      </c>
      <c r="AJ447" s="223">
        <f t="shared" ca="1" si="885"/>
        <v>-1.6262066875293333E-4</v>
      </c>
      <c r="AK447" s="223">
        <f t="shared" ca="1" si="886"/>
        <v>-2.7680444586614898E-5</v>
      </c>
      <c r="AL447" s="223">
        <f t="shared" ca="1" si="887"/>
        <v>1.9108185379786917E-4</v>
      </c>
      <c r="AM447" s="223">
        <f t="shared" ca="1" si="888"/>
        <v>-1.6879096621940834E-4</v>
      </c>
      <c r="AN447" s="223">
        <f t="shared" ca="1" si="889"/>
        <v>-1.753005594102135E-5</v>
      </c>
      <c r="AO447" s="223">
        <f t="shared" ca="1" si="890"/>
        <v>1.8681546594968946E-4</v>
      </c>
      <c r="AP447" s="223">
        <f t="shared" ca="1" si="891"/>
        <v>-1.7455463146391994E-4</v>
      </c>
      <c r="AQ447" s="223">
        <f t="shared" ca="1" si="892"/>
        <v>-7.3374358552143345E-6</v>
      </c>
      <c r="AR447" s="223">
        <f t="shared" ca="1" si="893"/>
        <v>1.8209902328093474E-4</v>
      </c>
      <c r="AS447" s="223">
        <f t="shared" ca="1" si="894"/>
        <v>-1.798977793120533E-4</v>
      </c>
      <c r="AT447" s="223">
        <f t="shared" ca="1" si="895"/>
        <v>2.8728607562513727E-6</v>
      </c>
      <c r="AU447" s="223">
        <f t="shared" ca="1" si="896"/>
        <v>1.7694388811510562E-4</v>
      </c>
      <c r="AV447" s="223">
        <f t="shared" ca="1" si="897"/>
        <v>-1.8480753765263947E-4</v>
      </c>
      <c r="AW447" s="223">
        <f t="shared" ca="1" si="898"/>
        <v>1.3076236394522374E-5</v>
      </c>
      <c r="AX447" s="223">
        <f t="shared" ca="1" si="899"/>
        <v>1.7136247962435308E-4</v>
      </c>
      <c r="AY447" s="223">
        <f t="shared" ca="1" si="900"/>
        <v>-1.8927207844779195E-4</v>
      </c>
      <c r="AZ447" s="223">
        <f t="shared" ca="1" si="901"/>
        <v>2.3248110233975958E-5</v>
      </c>
      <c r="BA447" s="223">
        <f t="shared" ca="1" si="902"/>
        <v>1.6536824391060324E-4</v>
      </c>
      <c r="BB447" s="223">
        <f t="shared" ca="1" si="903"/>
        <v>-1.9328064622768765E-4</v>
      </c>
      <c r="BC447" s="223">
        <f t="shared" ca="1" si="904"/>
        <v>3.3363977339581937E-5</v>
      </c>
      <c r="BD447" s="223">
        <f t="shared" ca="1" si="905"/>
        <v>1.5897562161272698E-4</v>
      </c>
      <c r="BE447" s="223">
        <f t="shared" ca="1" si="906"/>
        <v>-1.9682358400143575E-4</v>
      </c>
      <c r="BF447" s="223">
        <f t="shared" ca="1" si="907"/>
        <v>4.3399467701440486E-5</v>
      </c>
      <c r="BG447" s="223">
        <f t="shared" ca="1" si="908"/>
        <v>1.5220001311776584E-4</v>
      </c>
      <c r="BH447" s="223">
        <f t="shared" ca="1" si="909"/>
        <v>-1.998923565216146E-4</v>
      </c>
      <c r="BI447" s="223">
        <f t="shared" ca="1" si="910"/>
        <v>5.3330404944258944E-5</v>
      </c>
      <c r="BJ447" s="223">
        <f t="shared" ca="1" si="911"/>
        <v>1.4505774146005734E-4</v>
      </c>
      <c r="BK447" s="223">
        <f t="shared" ca="1" si="912"/>
        <v>-2.0247957084643028E-4</v>
      </c>
      <c r="BL447" s="223">
        <f t="shared" ca="1" si="913"/>
        <v>6.3132864570374905E-5</v>
      </c>
      <c r="BM447" s="223">
        <f t="shared" ca="1" si="914"/>
        <v>1.3756601299761404E-4</v>
      </c>
      <c r="BN447" s="223">
        <f t="shared" ca="1" si="915"/>
        <v>-2.0457899414996118E-4</v>
      </c>
      <c r="BO447" s="223">
        <f t="shared" ca="1" si="916"/>
        <v>7.2783231595952239E-5</v>
      </c>
      <c r="BP447" s="223">
        <f t="shared" ca="1" si="917"/>
        <v>1.2974287596049754E-4</v>
      </c>
      <c r="BQ447" s="223">
        <f t="shared" ca="1" si="918"/>
        <v>-2.0618556873758169E-4</v>
      </c>
      <c r="BR447" s="223">
        <f t="shared" ca="1" si="919"/>
        <v>8.2258257441562315E-5</v>
      </c>
      <c r="BS447" s="223">
        <f t="shared" ca="1" si="920"/>
        <v>1.2160717697106308E-4</v>
      </c>
      <c r="BT447" s="223">
        <f t="shared" ca="1" si="921"/>
        <v>-2.0729542423038975E-4</v>
      </c>
      <c r="BU447" s="223">
        <f t="shared" ca="1" si="922"/>
        <v>9.1535115940023163E-5</v>
      </c>
      <c r="BV447" s="223">
        <f t="shared" ca="1" si="923"/>
        <v>1.1317851564076988E-4</v>
      </c>
      <c r="BW447" s="223">
        <f t="shared" ca="1" si="924"/>
        <v>-2.0790588688929262E-4</v>
      </c>
      <c r="BX447" s="223">
        <f t="shared" ca="1" si="925"/>
        <v>1.0059145832664995E-4</v>
      </c>
      <c r="BY447" s="223">
        <f t="shared" ca="1" si="926"/>
        <v>1.0447719735303587E-4</v>
      </c>
      <c r="BZ447" s="223">
        <f t="shared" ca="1" si="927"/>
        <v>-2.0801548605627396E-4</v>
      </c>
      <c r="CA447" s="223">
        <f t="shared" ca="1" si="928"/>
        <v>1.0940546707940189E-4</v>
      </c>
      <c r="CB447" s="223">
        <f t="shared" ca="1" si="929"/>
        <v>9.5524184345751624E-5</v>
      </c>
      <c r="CC447" s="223">
        <f t="shared" ca="1" si="930"/>
        <v>-2.0762395769734118E-4</v>
      </c>
      <c r="CD447" s="223">
        <f t="shared" ca="1" si="931"/>
        <v>1.179559084791674E-4</v>
      </c>
      <c r="CE447" s="223">
        <f t="shared" ca="1" si="932"/>
        <v>8.6341045211453334E-5</v>
      </c>
      <c r="CF447" s="223">
        <f t="shared" ca="1" si="933"/>
        <v>-2.0673224503860431E-4</v>
      </c>
      <c r="CG447" s="223">
        <f t="shared" ca="1" si="934"/>
        <v>1.2622218376369415E-4</v>
      </c>
      <c r="CH447" s="223">
        <f t="shared" ca="1" si="935"/>
        <v>7.6949902936652948E-5</v>
      </c>
      <c r="CI447" s="223">
        <f t="shared" ca="1" si="936"/>
        <v>-2.0534249629396411E-4</v>
      </c>
      <c r="CJ447" s="223">
        <f t="shared" ca="1" si="937"/>
        <v>1.3418437875177194E-4</v>
      </c>
      <c r="CK447" s="223">
        <f t="shared" ca="1" si="938"/>
        <v>6.7373381605662563E-5</v>
      </c>
      <c r="CL447" s="223">
        <f t="shared" ca="1" si="939"/>
        <v>-2.0345805948987234E-4</v>
      </c>
      <c r="CM447" s="223">
        <f t="shared" ca="1" si="940"/>
        <v>1.4182331181827776E-4</v>
      </c>
      <c r="CN447" s="223">
        <f t="shared" ca="1" si="941"/>
        <v>5.7634551897178509E-5</v>
      </c>
      <c r="CO447" s="223">
        <f t="shared" ca="1" si="942"/>
        <v>-2.0108347439964949E-4</v>
      </c>
      <c r="CP447" s="223">
        <f t="shared" ca="1" si="943"/>
        <v>1.491205801043541E-4</v>
      </c>
      <c r="CQ447" s="223">
        <f t="shared" ca="1" si="944"/>
        <v>4.7756875504977945E-5</v>
      </c>
      <c r="CR447" s="223">
        <f t="shared" ca="1" si="945"/>
        <v>-1.9822446160676425E-4</v>
      </c>
      <c r="CS447" s="223">
        <f t="shared" ca="1" si="946"/>
        <v>1.5605860385154298E-4</v>
      </c>
      <c r="CT447" s="223">
        <f t="shared" ca="1" si="947"/>
        <v>3.7764148616683426E-5</v>
      </c>
      <c r="CU447" s="223">
        <f t="shared" ca="1" si="948"/>
        <v>-1.9488790872345784E-4</v>
      </c>
      <c r="CV447" s="223">
        <f t="shared" ca="1" si="949"/>
        <v>1.6262066875293404E-4</v>
      </c>
      <c r="CW447" s="223">
        <f t="shared" ca="1" si="950"/>
        <v>2.7680444586616727E-5</v>
      </c>
      <c r="CX447" s="223">
        <f t="shared" ca="1" si="951"/>
        <v>-1.910818537978699E-4</v>
      </c>
      <c r="CY447" s="223">
        <f t="shared" ca="1" si="952"/>
        <v>1.6879096621940729E-4</v>
      </c>
      <c r="CZ447" s="223">
        <f t="shared" ca="1" si="953"/>
        <v>1.7530055941026134E-5</v>
      </c>
      <c r="DA447" s="223">
        <f t="shared" ca="1" si="954"/>
        <v>-1.8681546594968897E-4</v>
      </c>
      <c r="DB447" s="223">
        <f t="shared" ca="1" si="955"/>
        <v>1.7455463146391894E-4</v>
      </c>
      <c r="DC447" s="223">
        <f t="shared" ca="1" si="956"/>
        <v>7.3374358552161776E-6</v>
      </c>
      <c r="DD447" s="223">
        <f t="shared" ca="1" si="957"/>
        <v>-1.8209902328093563E-4</v>
      </c>
      <c r="DE447" s="223">
        <f t="shared" ca="1" si="958"/>
        <v>1.7989777931205086E-4</v>
      </c>
      <c r="DF447" s="223">
        <f t="shared" ca="1" si="959"/>
        <v>-2.872860756252484E-6</v>
      </c>
      <c r="DG447" s="223">
        <f t="shared" ca="1" si="960"/>
        <v>-1.7694388811510502E-4</v>
      </c>
      <c r="DH447" s="223">
        <f t="shared" ca="1" si="961"/>
        <v>1.848075376526386E-4</v>
      </c>
      <c r="DI447" s="223">
        <f t="shared" ca="1" si="962"/>
        <v>-1.3076236394520558E-5</v>
      </c>
      <c r="DJ447" s="223">
        <f t="shared" ca="1" si="963"/>
        <v>-1.7136247962435417E-4</v>
      </c>
      <c r="DK447" s="223">
        <f t="shared" ca="1" si="964"/>
        <v>1.8927207844778997E-4</v>
      </c>
      <c r="DL447" s="223">
        <f t="shared" ca="1" si="965"/>
        <v>-2.3248110233977076E-5</v>
      </c>
      <c r="DM447" s="223">
        <f t="shared" ca="1" si="966"/>
        <v>-1.6536824391060435E-4</v>
      </c>
      <c r="DN447" s="223">
        <f t="shared" ca="1" si="967"/>
        <v>1.9328064622768697E-4</v>
      </c>
      <c r="DO447" s="223">
        <f t="shared" ca="1" si="968"/>
        <v>-3.3363977339580115E-5</v>
      </c>
      <c r="DP447" s="223">
        <f t="shared" ca="1" si="969"/>
        <v>-1.5897562161273007E-4</v>
      </c>
      <c r="DQ447" s="223">
        <f t="shared" ca="1" si="970"/>
        <v>1.9682358400143613E-4</v>
      </c>
      <c r="DR447" s="223">
        <f t="shared" ca="1" si="971"/>
        <v>-4.3399467701438676E-5</v>
      </c>
      <c r="DS447" s="223">
        <f t="shared" ca="1" si="972"/>
        <v>-1.5220001311776709E-4</v>
      </c>
      <c r="DT447" s="223">
        <f t="shared" ca="1" si="973"/>
        <v>1.9989235652161406E-4</v>
      </c>
      <c r="DU447" s="223">
        <f t="shared" ca="1" si="974"/>
        <v>-5.3330404944254309E-5</v>
      </c>
      <c r="DV447" s="223">
        <f t="shared" ca="1" si="975"/>
        <v>-1.4505774146006078E-4</v>
      </c>
      <c r="DW447" s="223">
        <f t="shared" ca="1" si="976"/>
        <v>2.0247957084643052E-4</v>
      </c>
      <c r="DX447" s="223">
        <f t="shared" ca="1" si="977"/>
        <v>-6.3132864570367519E-5</v>
      </c>
      <c r="DY447" s="223">
        <f t="shared" ca="1" si="978"/>
        <v>-1.375660129976154E-4</v>
      </c>
      <c r="DZ447" s="223">
        <f t="shared" ca="1" si="979"/>
        <v>2.0457899414996189E-4</v>
      </c>
      <c r="EA447" s="223">
        <f t="shared" ca="1" si="980"/>
        <v>-7.2783231595950518E-5</v>
      </c>
      <c r="EB447" s="223">
        <f t="shared" ca="1" si="981"/>
        <v>-1.2974287596049898E-4</v>
      </c>
      <c r="EC447" s="223">
        <f t="shared" ca="1" si="982"/>
        <v>2.0618556873758064E-4</v>
      </c>
      <c r="ED447" s="223">
        <f t="shared" ca="1" si="983"/>
        <v>-8.2258257441560621E-5</v>
      </c>
      <c r="EE447" s="223">
        <f t="shared" ca="1" si="984"/>
        <v>-1.2160717697105977E-4</v>
      </c>
      <c r="EF447" s="223">
        <f t="shared" ca="1" si="985"/>
        <v>2.0729542423038956E-4</v>
      </c>
      <c r="EG447" s="223">
        <f t="shared" ca="1" si="986"/>
        <v>-9.1535115940021496E-5</v>
      </c>
      <c r="EH447" s="223">
        <f t="shared" ca="1" si="987"/>
        <v>-1.1317851564077638E-4</v>
      </c>
      <c r="EI447" s="223">
        <f t="shared" ca="1" si="988"/>
        <v>2.0790588688929254E-4</v>
      </c>
      <c r="EJ447" s="223">
        <f t="shared" ca="1" si="989"/>
        <v>-1.0059145832665353E-4</v>
      </c>
      <c r="EK447" s="223">
        <f t="shared" ca="1" si="990"/>
        <v>-1.0447719735303743E-4</v>
      </c>
      <c r="EL447" s="223">
        <f t="shared" ca="1" si="991"/>
        <v>2.0801548605627401E-4</v>
      </c>
      <c r="EM447" s="223">
        <f t="shared" ca="1" si="992"/>
        <v>-1.094054670793953E-4</v>
      </c>
      <c r="EN447" s="223">
        <f t="shared" ca="1" si="993"/>
        <v>-9.5524184345753251E-5</v>
      </c>
      <c r="EO447" s="223">
        <f t="shared" ca="1" si="994"/>
        <v>2.0762395769734091E-4</v>
      </c>
      <c r="EP447" s="223">
        <f t="shared" ca="1" si="995"/>
        <v>-1.1795590847916591E-4</v>
      </c>
      <c r="EQ447" s="223">
        <f t="shared" ca="1" si="996"/>
        <v>-8.6341045211449607E-5</v>
      </c>
      <c r="ER447" s="223">
        <f t="shared" ca="1" si="997"/>
        <v>2.0673224503860518E-4</v>
      </c>
      <c r="ES447" s="223">
        <f t="shared" ca="1" si="998"/>
        <v>-1.2622218376369271E-4</v>
      </c>
      <c r="ET447" s="223">
        <f t="shared" ca="1" si="999"/>
        <v>-7.6949902936649154E-5</v>
      </c>
      <c r="EU447" s="223">
        <f t="shared" ca="1" si="1000"/>
        <v>2.0534249629396438E-4</v>
      </c>
      <c r="EV447" s="223">
        <f t="shared" ca="1" si="1001"/>
        <v>-1.3418437875177506E-4</v>
      </c>
      <c r="EW447" s="223">
        <f t="shared" ca="1" si="1002"/>
        <v>-6.7373381605669909E-5</v>
      </c>
      <c r="EX447" s="223">
        <f t="shared" ca="1" si="1003"/>
        <v>2.0345805948987272E-4</v>
      </c>
      <c r="EY447" s="223">
        <f t="shared" ca="1" si="1004"/>
        <v>-1.4182331181827212E-4</v>
      </c>
      <c r="EZ447" s="223">
        <f t="shared" ca="1" si="1005"/>
        <v>-5.7634551897180284E-5</v>
      </c>
      <c r="FA447" s="223">
        <f t="shared" ca="1" si="1006"/>
        <v>2.0108347439964843E-4</v>
      </c>
      <c r="FB447" s="223">
        <f t="shared" ca="1" si="1007"/>
        <v>-1.4912058010435283E-4</v>
      </c>
      <c r="FC447" s="223">
        <f t="shared" ca="1" si="1008"/>
        <v>-4.7756875504979747E-5</v>
      </c>
      <c r="FD447" s="223">
        <f t="shared" ca="1" si="1009"/>
        <v>1.9822446160676658E-4</v>
      </c>
      <c r="FE447" s="223">
        <f t="shared" ca="1" si="1010"/>
        <v>-1.5605860385154178E-4</v>
      </c>
      <c r="FF447" s="223">
        <f t="shared" ca="1" si="1011"/>
        <v>-3.7764148616679414E-5</v>
      </c>
      <c r="FG447" s="223">
        <f t="shared" ca="1" si="1012"/>
        <v>1.9488790872345849E-4</v>
      </c>
      <c r="FH447" s="223">
        <f t="shared" ca="1" si="1013"/>
        <v>-1.626206687529329E-4</v>
      </c>
      <c r="FI447" s="223">
        <f t="shared" ca="1" si="1014"/>
        <v>-2.7680444586624398E-5</v>
      </c>
      <c r="FJ447" s="223">
        <f t="shared" ca="1" si="1015"/>
        <v>1.9108185379787063E-4</v>
      </c>
      <c r="FK447" s="223">
        <f t="shared" ca="1" si="1016"/>
        <v>-1.687909662194097E-4</v>
      </c>
      <c r="FL447" s="223">
        <f t="shared" ca="1" si="1017"/>
        <v>-1.753005594102795E-5</v>
      </c>
      <c r="FM447" s="223">
        <f t="shared" ca="1" si="1018"/>
        <v>1.8681546594968978E-4</v>
      </c>
      <c r="FN447" s="223">
        <f t="shared" ca="1" si="1019"/>
        <v>-1.7455463146391474E-4</v>
      </c>
      <c r="FO447" s="223">
        <f t="shared" ca="1" si="1020"/>
        <v>-7.3374358552180072E-6</v>
      </c>
      <c r="FP447" s="223">
        <f t="shared" ca="1" si="1021"/>
        <v>1.8209902328093365E-4</v>
      </c>
      <c r="FQ447" s="223">
        <f t="shared" ca="1" si="1022"/>
        <v>-1.7989777931204994E-4</v>
      </c>
      <c r="FR447" s="223">
        <f t="shared" ca="1" si="1023"/>
        <v>2.8728607562506544E-6</v>
      </c>
      <c r="FS447" s="223">
        <f t="shared" ca="1" si="1024"/>
        <v>1.7694388811510911E-4</v>
      </c>
      <c r="FT447" s="223">
        <f t="shared" ca="1" si="1025"/>
        <v>-1.8480753765263776E-4</v>
      </c>
      <c r="FU447" s="223">
        <f t="shared" ca="1" si="1026"/>
        <v>1.3076236394524623E-5</v>
      </c>
      <c r="FV447" s="223">
        <f t="shared" ca="1" si="1027"/>
        <v>1.7136247962435517E-4</v>
      </c>
      <c r="FW447" s="223">
        <f t="shared" ca="1" si="1028"/>
        <v>-1.8927207844779165E-4</v>
      </c>
      <c r="FX447" s="223">
        <f t="shared" ca="1" si="1029"/>
        <v>2.3248110233969371E-5</v>
      </c>
      <c r="FY447" s="223">
        <f t="shared" ca="1" si="1030"/>
        <v>1.6536824391060546E-4</v>
      </c>
      <c r="FZ447" s="223">
        <f t="shared" ca="1" si="1031"/>
        <v>-1.9328064622768412E-4</v>
      </c>
      <c r="GA447" s="223">
        <f t="shared" ca="1" si="1032"/>
        <v>3.3363977339578312E-5</v>
      </c>
      <c r="GB447" s="223">
        <f t="shared" ca="1" si="1033"/>
        <v>1.5897562161272744E-4</v>
      </c>
      <c r="GC447" s="223">
        <f t="shared" ca="1" si="1034"/>
        <v>-1.9682358400143361E-4</v>
      </c>
      <c r="GD447" s="223">
        <f t="shared" ca="1" si="1035"/>
        <v>4.3399467701436894E-5</v>
      </c>
      <c r="GE447" s="223">
        <f t="shared" ca="1" si="1036"/>
        <v>1.5220001311777237E-4</v>
      </c>
      <c r="GF447" s="223">
        <f t="shared" ca="1" si="1037"/>
        <v>-1.9989235652161357E-4</v>
      </c>
      <c r="GG447" s="223">
        <f t="shared" ca="1" si="1038"/>
        <v>5.333040494425824E-5</v>
      </c>
      <c r="GH447" s="223">
        <f t="shared" ca="1" si="1039"/>
        <v>1.4505774146006211E-4</v>
      </c>
      <c r="GI447" s="223">
        <f t="shared" ca="1" si="1040"/>
        <v>-2.0247957084643011E-4</v>
      </c>
      <c r="GJ447" s="223">
        <f t="shared" ca="1" si="1041"/>
        <v>6.3132864570365771E-5</v>
      </c>
      <c r="GK447" s="223">
        <f t="shared" ca="1" si="1042"/>
        <v>1.3756601299761678E-4</v>
      </c>
      <c r="GL447" s="223">
        <f t="shared" ca="1" si="1043"/>
        <v>-2.0457899414996159E-4</v>
      </c>
      <c r="GM447" s="223">
        <f t="shared" ca="1" si="1044"/>
        <v>7.278323159594881E-5</v>
      </c>
      <c r="GN447" s="223">
        <f t="shared" ca="1" si="1045"/>
        <v>1.2974287596050039E-4</v>
      </c>
      <c r="GO447" s="223">
        <f t="shared" ca="1" si="1046"/>
        <v>-2.0618556873758042E-4</v>
      </c>
      <c r="GP447" s="223">
        <f t="shared" ca="1" si="1047"/>
        <v>8.225825744155894E-5</v>
      </c>
      <c r="GQ447" s="223">
        <f t="shared" ca="1" si="1048"/>
        <v>1.2160717697106128E-4</v>
      </c>
      <c r="GR447" s="223">
        <f t="shared" ca="1" si="1049"/>
        <v>-2.0729542423038942E-4</v>
      </c>
      <c r="GS447" s="223">
        <f t="shared" ca="1" si="1050"/>
        <v>9.1535115940019856E-5</v>
      </c>
      <c r="GT447" s="223">
        <f t="shared" ca="1" si="1051"/>
        <v>1.131785156407779E-4</v>
      </c>
      <c r="GU447" s="223">
        <f t="shared" ca="1" si="1052"/>
        <v>-2.0790588688929246E-4</v>
      </c>
      <c r="GV447" s="223">
        <f t="shared" ca="1" si="1053"/>
        <v>1.0059145832665191E-4</v>
      </c>
      <c r="GW447" s="223">
        <f t="shared" ca="1" si="1054"/>
        <v>1.0447719735303904E-4</v>
      </c>
      <c r="GX447" s="223">
        <f t="shared" ca="1" si="1055"/>
        <v>-2.0801548605627404E-4</v>
      </c>
      <c r="GY447" s="223">
        <f t="shared" ca="1" si="1056"/>
        <v>1.0940546707939374E-4</v>
      </c>
      <c r="GZ447" s="223">
        <f t="shared" ca="1" si="1057"/>
        <v>9.552418434575485E-5</v>
      </c>
      <c r="HA447" s="223">
        <f t="shared" ca="1" si="1058"/>
        <v>-2.0762395769734107E-4</v>
      </c>
      <c r="HB447" s="223">
        <f t="shared" ca="1" si="1059"/>
        <v>1.1795590847916439E-4</v>
      </c>
      <c r="HC447" s="223">
        <f t="shared" ca="1" si="1060"/>
        <v>8.6341045211451288E-5</v>
      </c>
      <c r="HD447" s="223">
        <f t="shared" ca="1" si="1061"/>
        <v>-2.0673224503860537E-4</v>
      </c>
      <c r="HE447" s="223">
        <f t="shared" ca="1" si="1062"/>
        <v>1.2622218376369125E-4</v>
      </c>
      <c r="HF447" s="223">
        <f t="shared" ca="1" si="1063"/>
        <v>7.6949902936650861E-5</v>
      </c>
      <c r="HG447" s="223">
        <f t="shared" ca="1" si="1064"/>
        <v>-2.0534249629396465E-4</v>
      </c>
      <c r="HH447" s="223">
        <f t="shared" ca="1" si="1065"/>
        <v>1.3418437875177365E-4</v>
      </c>
      <c r="HI447" s="223">
        <f t="shared" ca="1" si="1066"/>
        <v>6.7373381605671643E-5</v>
      </c>
      <c r="HJ447" s="223">
        <f t="shared" ca="1" si="1067"/>
        <v>-2.034580594898731E-4</v>
      </c>
      <c r="HK447" s="223">
        <f t="shared" ca="1" si="1068"/>
        <v>1.4182331181827076E-4</v>
      </c>
      <c r="HL447" s="223">
        <f t="shared" ca="1" si="1069"/>
        <v>5.7634551897182032E-5</v>
      </c>
      <c r="HM447" s="223">
        <f t="shared" ca="1" si="1070"/>
        <v>-2.0108347439964892E-4</v>
      </c>
      <c r="HN447" s="223">
        <f t="shared" ca="1" si="1071"/>
        <v>1.4912058010435153E-4</v>
      </c>
      <c r="HO447" s="223">
        <f t="shared" ca="1" si="1072"/>
        <v>4.7756875504981536E-5</v>
      </c>
      <c r="HP447" s="223">
        <f t="shared" ca="1" si="1073"/>
        <v>-1.9822446160676712E-4</v>
      </c>
      <c r="HQ447" s="223">
        <f t="shared" ca="1" si="1074"/>
        <v>1.5605860385154059E-4</v>
      </c>
      <c r="HR447" s="223">
        <f t="shared" ca="1" si="1075"/>
        <v>3.7764148616681217E-5</v>
      </c>
      <c r="HS447" s="223">
        <f t="shared" ca="1" si="1076"/>
        <v>-1.9488790872345914E-4</v>
      </c>
      <c r="HT447" s="223">
        <f t="shared" ca="1" si="1077"/>
        <v>1.6262066875293173E-4</v>
      </c>
      <c r="HU447" s="223">
        <f t="shared" ca="1" si="1078"/>
        <v>2.7680444586626214E-5</v>
      </c>
      <c r="HV447" s="223">
        <f t="shared" ca="1" si="1079"/>
        <v>-1.9108185379787136E-4</v>
      </c>
      <c r="HW447" s="223">
        <f t="shared" ca="1" si="1080"/>
        <v>1.6879096621940859E-4</v>
      </c>
      <c r="HX447" s="223">
        <f t="shared" ca="1" si="1081"/>
        <v>1.7530055941029793E-5</v>
      </c>
      <c r="HY447" s="223">
        <f t="shared" ca="1" si="1082"/>
        <v>-1.8681546594969059E-4</v>
      </c>
      <c r="HZ447" s="223">
        <f t="shared" ca="1" si="1083"/>
        <v>1.7455463146391373E-4</v>
      </c>
      <c r="IA447" s="223">
        <f t="shared" ca="1" si="1084"/>
        <v>7.3374358552198368E-6</v>
      </c>
      <c r="IB447" s="223">
        <f t="shared" ca="1" si="1085"/>
        <v>-1.8209902328093455E-4</v>
      </c>
      <c r="IC447" s="223">
        <f t="shared" ca="1" si="1086"/>
        <v>1.7989777931204902E-4</v>
      </c>
      <c r="ID447" s="223">
        <f t="shared" ca="1" si="1087"/>
        <v>-2.8728607562488248E-6</v>
      </c>
      <c r="IE447" s="223">
        <f t="shared" ca="1" si="1088"/>
        <v>1.1030549854528894E-4</v>
      </c>
      <c r="IF447" s="223">
        <f t="shared" ca="1" si="1089"/>
        <v>1.8480753765263692E-4</v>
      </c>
      <c r="IG447" s="223">
        <f t="shared" ca="1" si="1090"/>
        <v>-1.3076236394522794E-5</v>
      </c>
      <c r="IH447" s="223">
        <f t="shared" ca="1" si="1091"/>
        <v>-1.7136247962435623E-4</v>
      </c>
      <c r="II447" s="223">
        <f t="shared" ca="1" si="1092"/>
        <v>1.8927207844779089E-4</v>
      </c>
      <c r="IJ447" s="223">
        <f t="shared" ca="1" si="1093"/>
        <v>-2.3248110233967555E-5</v>
      </c>
      <c r="IK447" s="223">
        <f t="shared" ca="1" si="1094"/>
        <v>-1.6536824391060658E-4</v>
      </c>
      <c r="IL447" s="223">
        <f t="shared" ca="1" si="1095"/>
        <v>1.9328064622768345E-4</v>
      </c>
      <c r="IM447" s="223">
        <f t="shared" ca="1" si="1096"/>
        <v>-3.3363977339576503E-5</v>
      </c>
      <c r="IN447" s="223">
        <f t="shared" ca="1" si="1097"/>
        <v>-1.5897562161272863E-4</v>
      </c>
      <c r="IO447" s="223">
        <f t="shared" ca="1" si="1098"/>
        <v>1.9682358400143304E-4</v>
      </c>
      <c r="IP447" s="223">
        <f t="shared" ca="1" si="1099"/>
        <v>-4.3399467701423525E-5</v>
      </c>
      <c r="IQ447" s="223">
        <f t="shared" ca="1" si="1100"/>
        <v>-1.5220001311776557E-4</v>
      </c>
      <c r="IR447" s="223">
        <f t="shared" ca="1" si="1101"/>
        <v>1.9989235652161303E-4</v>
      </c>
      <c r="IS447" s="223">
        <f t="shared" ca="1" si="1102"/>
        <v>-5.3330404944245039E-5</v>
      </c>
      <c r="IT447" s="223">
        <f t="shared" ca="1" si="1103"/>
        <v>-1.4505774146005492E-4</v>
      </c>
      <c r="IU447" s="223">
        <f t="shared" ca="1" si="1104"/>
        <v>2.0247957084642968E-4</v>
      </c>
      <c r="IV447" s="223">
        <f t="shared" ca="1" si="1105"/>
        <v>-6.3132864570364009E-5</v>
      </c>
      <c r="IW447" s="223">
        <f t="shared" ca="1" si="1106"/>
        <v>-1.3756601299760927E-4</v>
      </c>
      <c r="IX447" s="223">
        <f t="shared" ca="1" si="1107"/>
        <v>2.0457899414996127E-4</v>
      </c>
      <c r="IY447" s="223">
        <f t="shared" ca="1" si="1108"/>
        <v>-7.2783231595947075E-5</v>
      </c>
      <c r="IZ447" s="223">
        <f t="shared" ca="1" si="1109"/>
        <v>-1.297428759605111E-4</v>
      </c>
      <c r="JA447" s="223">
        <f t="shared" ca="1" si="1110"/>
        <v>2.0618556873758172E-4</v>
      </c>
      <c r="JB447" s="223">
        <f t="shared" ca="1" si="1111"/>
        <v>-8.2258257441557259E-5</v>
      </c>
    </row>
    <row r="448" spans="2:262">
      <c r="B448" s="230">
        <v>87</v>
      </c>
      <c r="C448" s="229">
        <f t="shared" si="1112"/>
        <v>1.6992187500000011E-3</v>
      </c>
      <c r="D448" s="226">
        <f t="shared" ca="1" si="855"/>
        <v>23.303356771263918</v>
      </c>
      <c r="E448" s="225">
        <f ca="1">CO361</f>
        <v>-0.69664322873608164</v>
      </c>
      <c r="F448" s="224">
        <v>87</v>
      </c>
      <c r="G448" s="223">
        <f t="shared" ca="1" si="856"/>
        <v>-2.86993524907374E-4</v>
      </c>
      <c r="H448" s="223">
        <f t="shared" ca="1" si="857"/>
        <v>5.7187449027370867E-4</v>
      </c>
      <c r="I448" s="223">
        <f t="shared" ca="1" si="858"/>
        <v>-3.2490945743378802E-4</v>
      </c>
      <c r="J448" s="223">
        <f t="shared" ca="1" si="859"/>
        <v>-2.2422291746193942E-4</v>
      </c>
      <c r="K448" s="223">
        <f t="shared" ca="1" si="860"/>
        <v>5.6482691176634508E-4</v>
      </c>
      <c r="L448" s="223">
        <f t="shared" ca="1" si="861"/>
        <v>-3.8013918942440865E-4</v>
      </c>
      <c r="M448" s="223">
        <f t="shared" ca="1" si="862"/>
        <v>-1.5807978863060777E-4</v>
      </c>
      <c r="N448" s="223">
        <f t="shared" ca="1" si="863"/>
        <v>5.4928381076366922E-4</v>
      </c>
      <c r="O448" s="223">
        <f t="shared" ca="1" si="864"/>
        <v>-4.2965127417154834E-4</v>
      </c>
      <c r="P448" s="223">
        <f t="shared" ca="1" si="865"/>
        <v>-8.9558992637194743E-5</v>
      </c>
      <c r="Q448" s="223">
        <f t="shared" ca="1" si="866"/>
        <v>5.2547896997231971E-4</v>
      </c>
      <c r="R448" s="223">
        <f t="shared" ca="1" si="867"/>
        <v>-4.7270100383463282E-4</v>
      </c>
      <c r="S448" s="223">
        <f t="shared" ca="1" si="868"/>
        <v>-1.9691146032778872E-5</v>
      </c>
      <c r="T448" s="223">
        <f t="shared" ca="1" si="869"/>
        <v>4.9377043635540584E-4</v>
      </c>
      <c r="U448" s="223">
        <f t="shared" ca="1" si="870"/>
        <v>-5.0864087040873151E-4</v>
      </c>
      <c r="V448" s="223">
        <f t="shared" ca="1" si="871"/>
        <v>5.04728737365395E-5</v>
      </c>
      <c r="W448" s="223">
        <f t="shared" ca="1" si="872"/>
        <v>4.546351357729106E-4</v>
      </c>
      <c r="X448" s="223">
        <f t="shared" ca="1" si="873"/>
        <v>-5.3693030484764758E-4</v>
      </c>
      <c r="Y448" s="223">
        <f t="shared" ca="1" si="874"/>
        <v>1.1987773450457926E-4</v>
      </c>
      <c r="Z448" s="223">
        <f t="shared" ca="1" si="875"/>
        <v>4.0866169957283092E-4</v>
      </c>
      <c r="AA448" s="223">
        <f t="shared" ca="1" si="876"/>
        <v>-5.5714380772554223E-4</v>
      </c>
      <c r="AB448" s="223">
        <f t="shared" ca="1" si="877"/>
        <v>1.8747952256316559E-4</v>
      </c>
      <c r="AC448" s="223">
        <f t="shared" ca="1" si="878"/>
        <v>3.5654161102781405E-4</v>
      </c>
      <c r="AD448" s="223">
        <f t="shared" ca="1" si="879"/>
        <v>-5.6897734914435104E-4</v>
      </c>
      <c r="AE448" s="223">
        <f t="shared" ca="1" si="880"/>
        <v>2.5226144409597873E-4</v>
      </c>
      <c r="AF448" s="223">
        <f t="shared" ca="1" si="881"/>
        <v>2.9905880478308755E-4</v>
      </c>
      <c r="AG448" s="223">
        <f t="shared" ca="1" si="882"/>
        <v>-5.7225294162644477E-4</v>
      </c>
      <c r="AH448" s="223">
        <f t="shared" ca="1" si="883"/>
        <v>3.1324911870398548E-4</v>
      </c>
      <c r="AI448" s="223">
        <f t="shared" ca="1" si="884"/>
        <v>2.3707787574971657E-4</v>
      </c>
      <c r="AJ448" s="223">
        <f t="shared" ca="1" si="885"/>
        <v>-5.6692131721196185E-4</v>
      </c>
      <c r="AK448" s="223">
        <f t="shared" ca="1" si="886"/>
        <v>3.6952523499359955E-4</v>
      </c>
      <c r="AL448" s="223">
        <f t="shared" ca="1" si="887"/>
        <v>1.7153107479237151E-4</v>
      </c>
      <c r="AM448" s="223">
        <f t="shared" ca="1" si="888"/>
        <v>-5.5306266849478752E-4</v>
      </c>
      <c r="AN448" s="223">
        <f t="shared" ca="1" si="889"/>
        <v>4.2024334779386179E-4</v>
      </c>
      <c r="AO448" s="223">
        <f t="shared" ca="1" si="890"/>
        <v>1.0340428680857824E-4</v>
      </c>
      <c r="AP448" s="223">
        <f t="shared" ca="1" si="891"/>
        <v>-5.3088544245129114E-4</v>
      </c>
      <c r="AQ448" s="223">
        <f t="shared" ca="1" si="892"/>
        <v>4.6464060947971767E-4</v>
      </c>
      <c r="AR448" s="223">
        <f t="shared" ca="1" si="893"/>
        <v>3.3722202102215063E-5</v>
      </c>
      <c r="AS448" s="223">
        <f t="shared" ca="1" si="894"/>
        <v>-5.0072320520379093E-4</v>
      </c>
      <c r="AT448" s="223">
        <f t="shared" ca="1" si="895"/>
        <v>5.0204924391031975E-4</v>
      </c>
      <c r="AU448" s="223">
        <f t="shared" ca="1" si="896"/>
        <v>-3.6467095912486275E-5</v>
      </c>
      <c r="AV448" s="223">
        <f t="shared" ca="1" si="897"/>
        <v>-4.6302962487557072E-4</v>
      </c>
      <c r="AW448" s="223">
        <f t="shared" ca="1" si="898"/>
        <v>5.3190659040377563E-4</v>
      </c>
      <c r="AX448" s="223">
        <f t="shared" ca="1" si="899"/>
        <v>-1.0610789486098884E-4</v>
      </c>
      <c r="AY448" s="223">
        <f t="shared" ca="1" si="900"/>
        <v>-4.1837164800005738E-4</v>
      </c>
      <c r="AZ448" s="223">
        <f t="shared" ca="1" si="901"/>
        <v>5.5376356667753506E-4</v>
      </c>
      <c r="BA448" s="223">
        <f t="shared" ca="1" si="902"/>
        <v>-1.7415273230528771E-4</v>
      </c>
      <c r="BB448" s="223">
        <f t="shared" ca="1" si="903"/>
        <v>-3.6742097211720854E-4</v>
      </c>
      <c r="BC448" s="223">
        <f t="shared" ca="1" si="904"/>
        <v>5.6729142346390602E-4</v>
      </c>
      <c r="BD448" s="223">
        <f t="shared" ca="1" si="905"/>
        <v>-2.3957815055389496E-4</v>
      </c>
      <c r="BE448" s="223">
        <f t="shared" ca="1" si="906"/>
        <v>-3.1094394281732751E-4</v>
      </c>
      <c r="BF448" s="223">
        <f t="shared" ca="1" si="907"/>
        <v>5.7228668920506062E-4</v>
      </c>
      <c r="BG448" s="223">
        <f t="shared" ca="1" si="908"/>
        <v>-3.0140009041821833E-4</v>
      </c>
      <c r="BH448" s="223">
        <f t="shared" ca="1" si="909"/>
        <v>-2.4979002719005669E-4</v>
      </c>
      <c r="BI448" s="223">
        <f t="shared" ca="1" si="910"/>
        <v>5.6867423045464432E-4</v>
      </c>
      <c r="BJ448" s="223">
        <f t="shared" ca="1" si="911"/>
        <v>-3.5868869237866327E-4</v>
      </c>
      <c r="BK448" s="223">
        <f t="shared" ca="1" si="912"/>
        <v>-1.8487903704863834E-4</v>
      </c>
      <c r="BL448" s="223">
        <f t="shared" ca="1" si="913"/>
        <v>5.5650838195474858E-4</v>
      </c>
      <c r="BM448" s="223">
        <f t="shared" ca="1" si="914"/>
        <v>-4.1058228253737912E-4</v>
      </c>
      <c r="BN448" s="223">
        <f t="shared" ca="1" si="915"/>
        <v>-1.1718729410412364E-4</v>
      </c>
      <c r="BO448" s="223">
        <f t="shared" ca="1" si="916"/>
        <v>5.3597212939081795E-4</v>
      </c>
      <c r="BP448" s="223">
        <f t="shared" ca="1" si="917"/>
        <v>-4.563003329956845E-4</v>
      </c>
      <c r="BQ448" s="223">
        <f t="shared" ca="1" si="918"/>
        <v>-4.7732945178063186E-5</v>
      </c>
      <c r="BR448" s="223">
        <f t="shared" ca="1" si="919"/>
        <v>5.0737435711660582E-4</v>
      </c>
      <c r="BS448" s="223">
        <f t="shared" ca="1" si="920"/>
        <v>-4.9515520172020689E-4</v>
      </c>
      <c r="BT448" s="223">
        <f t="shared" ca="1" si="921"/>
        <v>2.2439351673439792E-5</v>
      </c>
      <c r="BU448" s="223">
        <f t="shared" ca="1" si="922"/>
        <v>4.7114520224599856E-4</v>
      </c>
      <c r="BV448" s="223">
        <f t="shared" ca="1" si="923"/>
        <v>-5.2656247531911106E-4</v>
      </c>
      <c r="BW448" s="223">
        <f t="shared" ca="1" si="924"/>
        <v>9.2274139789167781E-5</v>
      </c>
      <c r="BX448" s="223">
        <f t="shared" ca="1" si="925"/>
        <v>4.2782958499044114E-4</v>
      </c>
      <c r="BY448" s="223">
        <f t="shared" ca="1" si="926"/>
        <v>-5.500497591635127E-4</v>
      </c>
      <c r="BZ448" s="223">
        <f t="shared" ca="1" si="927"/>
        <v>1.6072103895345917E-4</v>
      </c>
      <c r="CA448" s="223">
        <f t="shared" ca="1" si="928"/>
        <v>3.7807901255175762E-4</v>
      </c>
      <c r="CB448" s="223">
        <f t="shared" ca="1" si="929"/>
        <v>-5.6526378264235933E-4</v>
      </c>
      <c r="CC448" s="223">
        <f t="shared" ca="1" si="930"/>
        <v>2.2675054409233259E-4</v>
      </c>
      <c r="CD448" s="223">
        <f t="shared" ca="1" si="931"/>
        <v>3.2264177984736396E-4</v>
      </c>
      <c r="CE448" s="223">
        <f t="shared" ca="1" si="932"/>
        <v>-5.7197571268127691E-4</v>
      </c>
      <c r="CF448" s="223">
        <f t="shared" ca="1" si="933"/>
        <v>2.8936950998805156E-4</v>
      </c>
      <c r="CG448" s="223">
        <f t="shared" ca="1" si="934"/>
        <v>2.6235171445826444E-4</v>
      </c>
      <c r="CH448" s="223">
        <f t="shared" ca="1" si="935"/>
        <v>-5.7008459560499815E-4</v>
      </c>
      <c r="CI448" s="223">
        <f t="shared" ca="1" si="936"/>
        <v>3.4763608910767828E-4</v>
      </c>
      <c r="CJ448" s="223">
        <f t="shared" ca="1" si="937"/>
        <v>1.9811563508605952E-4</v>
      </c>
      <c r="CK448" s="223">
        <f t="shared" ca="1" si="938"/>
        <v>-5.5961887557461054E-4</v>
      </c>
      <c r="CL448" s="223">
        <f t="shared" ca="1" si="939"/>
        <v>4.0067389786655643E-4</v>
      </c>
      <c r="CM448" s="223">
        <f t="shared" ca="1" si="940"/>
        <v>1.3089971215563166E-4</v>
      </c>
      <c r="CN448" s="223">
        <f t="shared" ca="1" si="941"/>
        <v>-5.407359667608853E-4</v>
      </c>
      <c r="CO448" s="223">
        <f t="shared" ca="1" si="942"/>
        <v>4.476851982532231E-4</v>
      </c>
      <c r="CP448" s="223">
        <f t="shared" ca="1" si="943"/>
        <v>6.1714935712577773E-5</v>
      </c>
      <c r="CQ448" s="223">
        <f t="shared" ca="1" si="944"/>
        <v>-5.1371988568864281E-4</v>
      </c>
      <c r="CR448" s="223">
        <f t="shared" ca="1" si="945"/>
        <v>4.8796289655161462E-4</v>
      </c>
      <c r="CS448" s="223">
        <f t="shared" ca="1" si="946"/>
        <v>-8.3980908080147365E-6</v>
      </c>
      <c r="CT448" s="223">
        <f t="shared" ca="1" si="947"/>
        <v>-4.7897697936384733E-4</v>
      </c>
      <c r="CU448" s="223">
        <f t="shared" ca="1" si="948"/>
        <v>5.2090117868875633E-4</v>
      </c>
      <c r="CV448" s="223">
        <f t="shared" ca="1" si="949"/>
        <v>-7.8384802225890101E-5</v>
      </c>
      <c r="CW448" s="223">
        <f t="shared" ca="1" si="950"/>
        <v>-4.3702981343642127E-4</v>
      </c>
      <c r="CX448" s="223">
        <f t="shared" ca="1" si="951"/>
        <v>5.4600462224225739E-4</v>
      </c>
      <c r="CY448" s="223">
        <f t="shared" ca="1" si="952"/>
        <v>-1.4719253325751181E-4</v>
      </c>
      <c r="CZ448" s="223">
        <f t="shared" ca="1" si="953"/>
        <v>-3.8850931232642404E-4</v>
      </c>
      <c r="DA448" s="223">
        <f t="shared" ca="1" si="954"/>
        <v>5.6289564805472305E-4</v>
      </c>
      <c r="DB448" s="223">
        <f t="shared" ca="1" si="955"/>
        <v>-2.1378635158173556E-4</v>
      </c>
      <c r="DC448" s="223">
        <f t="shared" ca="1" si="956"/>
        <v>-3.3414526953356663E-4</v>
      </c>
      <c r="DD448" s="223">
        <f t="shared" ca="1" si="957"/>
        <v>5.7132019937572345E-4</v>
      </c>
      <c r="DE448" s="223">
        <f t="shared" ca="1" si="958"/>
        <v>-2.7716462418529773E-4</v>
      </c>
      <c r="DF448" s="223">
        <f t="shared" ca="1" si="959"/>
        <v>-2.7475537086364498E-4</v>
      </c>
      <c r="DG448" s="223">
        <f t="shared" ca="1" si="960"/>
        <v>5.7115156311179764E-4</v>
      </c>
      <c r="DH448" s="223">
        <f t="shared" ca="1" si="961"/>
        <v>-3.3637408285556547E-4</v>
      </c>
      <c r="DI448" s="223">
        <f t="shared" ca="1" si="962"/>
        <v>-2.1123289567292561E-4</v>
      </c>
      <c r="DJ448" s="223">
        <f t="shared" ca="1" si="963"/>
        <v>5.6239227570932201E-4</v>
      </c>
      <c r="DK448" s="223">
        <f t="shared" ca="1" si="964"/>
        <v>-3.9052416222182089E-4</v>
      </c>
      <c r="DL448" s="223">
        <f t="shared" ca="1" si="965"/>
        <v>-1.4453328111517668E-4</v>
      </c>
      <c r="DM448" s="223">
        <f t="shared" ca="1" si="966"/>
        <v>5.4517408500399619E-4</v>
      </c>
      <c r="DN448" s="223">
        <f t="shared" ca="1" si="967"/>
        <v>-4.3880039468735131E-4</v>
      </c>
      <c r="DO448" s="223">
        <f t="shared" ca="1" si="968"/>
        <v>-7.5659751477489152E-5</v>
      </c>
      <c r="DP448" s="223">
        <f t="shared" ca="1" si="969"/>
        <v>5.1975596861076473E-4</v>
      </c>
      <c r="DQ448" s="223">
        <f t="shared" ca="1" si="970"/>
        <v>-4.8047666078025579E-4</v>
      </c>
      <c r="DR448" s="223">
        <f t="shared" ca="1" si="971"/>
        <v>-5.6482287532882004E-6</v>
      </c>
      <c r="DS448" s="223">
        <f t="shared" ca="1" si="972"/>
        <v>4.8652023865943867E-4</v>
      </c>
      <c r="DT448" s="223">
        <f t="shared" ca="1" si="973"/>
        <v>-5.1492611066610917E-4</v>
      </c>
      <c r="DU448" s="223">
        <f t="shared" ca="1" si="974"/>
        <v>6.4448248588748019E-5</v>
      </c>
      <c r="DV448" s="223">
        <f t="shared" ca="1" si="975"/>
        <v>4.4596679146436367E-4</v>
      </c>
      <c r="DW448" s="223">
        <f t="shared" ca="1" si="976"/>
        <v>-5.4163059255299124E-4</v>
      </c>
      <c r="DX448" s="223">
        <f t="shared" ca="1" si="977"/>
        <v>1.3357536428339764E-4</v>
      </c>
      <c r="DY448" s="223">
        <f t="shared" ca="1" si="978"/>
        <v>3.9870558861863231E-4</v>
      </c>
      <c r="DZ448" s="223">
        <f t="shared" ca="1" si="979"/>
        <v>-5.6018844617672251E-4</v>
      </c>
      <c r="EA448" s="223">
        <f t="shared" ca="1" si="980"/>
        <v>2.0069338216694712E-4</v>
      </c>
      <c r="EB448" s="223">
        <f t="shared" ca="1" si="981"/>
        <v>3.4544748260391172E-4</v>
      </c>
      <c r="EC448" s="223">
        <f t="shared" ca="1" si="982"/>
        <v>-5.7032054414510422E-4</v>
      </c>
      <c r="ED448" s="223">
        <f t="shared" ca="1" si="983"/>
        <v>2.6479278477678758E-4</v>
      </c>
      <c r="EE448" s="223">
        <f t="shared" ca="1" si="984"/>
        <v>2.8699352490739645E-4</v>
      </c>
      <c r="EF448" s="223">
        <f t="shared" ca="1" si="985"/>
        <v>-5.7187449027370889E-4</v>
      </c>
      <c r="EG448" s="223">
        <f t="shared" ca="1" si="986"/>
        <v>3.2490945743377756E-4</v>
      </c>
      <c r="EH448" s="223">
        <f t="shared" ca="1" si="987"/>
        <v>2.2422291746196E-4</v>
      </c>
      <c r="EI448" s="223">
        <f t="shared" ca="1" si="988"/>
        <v>-5.648269117663504E-4</v>
      </c>
      <c r="EJ448" s="223">
        <f t="shared" ca="1" si="989"/>
        <v>3.8013918942440182E-4</v>
      </c>
      <c r="EK448" s="223">
        <f t="shared" ca="1" si="990"/>
        <v>1.5807978863062536E-4</v>
      </c>
      <c r="EL448" s="223">
        <f t="shared" ca="1" si="991"/>
        <v>-5.4928381076367724E-4</v>
      </c>
      <c r="EM448" s="223">
        <f t="shared" ca="1" si="992"/>
        <v>4.2965127417154432E-4</v>
      </c>
      <c r="EN448" s="223">
        <f t="shared" ca="1" si="993"/>
        <v>8.9558992637210817E-5</v>
      </c>
      <c r="EO448" s="223">
        <f t="shared" ca="1" si="994"/>
        <v>-5.2547896997232936E-4</v>
      </c>
      <c r="EP448" s="223">
        <f t="shared" ca="1" si="995"/>
        <v>4.7270100383463168E-4</v>
      </c>
      <c r="EQ448" s="223">
        <f t="shared" ca="1" si="996"/>
        <v>1.9691146032791069E-5</v>
      </c>
      <c r="ER448" s="223">
        <f t="shared" ca="1" si="997"/>
        <v>-4.9377043635541603E-4</v>
      </c>
      <c r="ES448" s="223">
        <f t="shared" ca="1" si="998"/>
        <v>5.0864087040871666E-4</v>
      </c>
      <c r="ET448" s="223">
        <f t="shared" ca="1" si="999"/>
        <v>-5.0472873736531396E-5</v>
      </c>
      <c r="EU448" s="223">
        <f t="shared" ca="1" si="1000"/>
        <v>-4.5463513577292052E-4</v>
      </c>
      <c r="EV448" s="223">
        <f t="shared" ca="1" si="1001"/>
        <v>5.3693030484763772E-4</v>
      </c>
      <c r="EW448" s="223">
        <f t="shared" ca="1" si="1002"/>
        <v>-1.198777345045753E-4</v>
      </c>
      <c r="EX448" s="223">
        <f t="shared" ca="1" si="1003"/>
        <v>-4.086616995728422E-4</v>
      </c>
      <c r="EY448" s="223">
        <f t="shared" ca="1" si="1004"/>
        <v>5.5714380772553659E-4</v>
      </c>
      <c r="EZ448" s="223">
        <f t="shared" ca="1" si="1005"/>
        <v>-1.8747952256316559E-4</v>
      </c>
      <c r="FA448" s="223">
        <f t="shared" ca="1" si="1006"/>
        <v>-3.5654161102782354E-4</v>
      </c>
      <c r="FB448" s="223">
        <f t="shared" ca="1" si="1007"/>
        <v>5.6897734914434898E-4</v>
      </c>
      <c r="FC448" s="223">
        <f t="shared" ca="1" si="1008"/>
        <v>-2.522614440959532E-4</v>
      </c>
      <c r="FD448" s="223">
        <f t="shared" ca="1" si="1009"/>
        <v>-2.9905880478309454E-4</v>
      </c>
      <c r="FE448" s="223">
        <f t="shared" ca="1" si="1010"/>
        <v>5.7225294162644498E-4</v>
      </c>
      <c r="FF448" s="223">
        <f t="shared" ca="1" si="1011"/>
        <v>-3.1324911870396504E-4</v>
      </c>
      <c r="FG448" s="223">
        <f t="shared" ca="1" si="1012"/>
        <v>-2.3707787574972025E-4</v>
      </c>
      <c r="FH448" s="223">
        <f t="shared" ca="1" si="1013"/>
        <v>5.6692131721196401E-4</v>
      </c>
      <c r="FI448" s="223">
        <f t="shared" ca="1" si="1014"/>
        <v>-3.6952523499358091E-4</v>
      </c>
      <c r="FJ448" s="223">
        <f t="shared" ca="1" si="1015"/>
        <v>-1.7153107479237151E-4</v>
      </c>
      <c r="FK448" s="223">
        <f t="shared" ca="1" si="1016"/>
        <v>5.5306266849478969E-4</v>
      </c>
      <c r="FL448" s="223">
        <f t="shared" ca="1" si="1017"/>
        <v>-4.2024334779385073E-4</v>
      </c>
      <c r="FM448" s="223">
        <f t="shared" ca="1" si="1018"/>
        <v>-1.0340428680861028E-4</v>
      </c>
      <c r="FN448" s="223">
        <f t="shared" ca="1" si="1019"/>
        <v>5.3088544245129417E-4</v>
      </c>
      <c r="FO448" s="223">
        <f t="shared" ca="1" si="1020"/>
        <v>-4.6464060947970813E-4</v>
      </c>
      <c r="FP448" s="223">
        <f t="shared" ca="1" si="1021"/>
        <v>-3.3722202102239404E-5</v>
      </c>
      <c r="FQ448" s="223">
        <f t="shared" ca="1" si="1022"/>
        <v>5.0072320520379093E-4</v>
      </c>
      <c r="FR448" s="223">
        <f t="shared" ca="1" si="1023"/>
        <v>-5.0204924391031194E-4</v>
      </c>
      <c r="FS448" s="223">
        <f t="shared" ca="1" si="1024"/>
        <v>3.6467095912461934E-5</v>
      </c>
      <c r="FT448" s="223">
        <f t="shared" ca="1" si="1025"/>
        <v>4.6302962487558986E-4</v>
      </c>
      <c r="FU448" s="223">
        <f t="shared" ca="1" si="1026"/>
        <v>-5.319065904037726E-4</v>
      </c>
      <c r="FV448" s="223">
        <f t="shared" ca="1" si="1027"/>
        <v>1.0610789486097279E-4</v>
      </c>
      <c r="FW448" s="223">
        <f t="shared" ca="1" si="1028"/>
        <v>4.1837164800007413E-4</v>
      </c>
      <c r="FX448" s="223">
        <f t="shared" ca="1" si="1029"/>
        <v>-5.53763566677533E-4</v>
      </c>
      <c r="FY448" s="223">
        <f t="shared" ca="1" si="1030"/>
        <v>1.741527323052722E-4</v>
      </c>
      <c r="FZ448" s="223">
        <f t="shared" ca="1" si="1031"/>
        <v>3.6742097211722724E-4</v>
      </c>
      <c r="GA448" s="223">
        <f t="shared" ca="1" si="1032"/>
        <v>-5.6729142346390602E-4</v>
      </c>
      <c r="GB448" s="223">
        <f t="shared" ca="1" si="1033"/>
        <v>2.3957815055388753E-4</v>
      </c>
      <c r="GC448" s="223">
        <f t="shared" ca="1" si="1034"/>
        <v>3.1094394281734806E-4</v>
      </c>
      <c r="GD448" s="223">
        <f t="shared" ca="1" si="1035"/>
        <v>-5.7228668920506029E-4</v>
      </c>
      <c r="GE448" s="223">
        <f t="shared" ca="1" si="1036"/>
        <v>3.0140009041821145E-4</v>
      </c>
      <c r="GF448" s="223">
        <f t="shared" ca="1" si="1037"/>
        <v>2.4979002719007122E-4</v>
      </c>
      <c r="GG448" s="223">
        <f t="shared" ca="1" si="1038"/>
        <v>-5.6867423045464703E-4</v>
      </c>
      <c r="GH448" s="223">
        <f t="shared" ca="1" si="1039"/>
        <v>3.5868869237866327E-4</v>
      </c>
      <c r="GI448" s="223">
        <f t="shared" ca="1" si="1040"/>
        <v>1.8487903704865377E-4</v>
      </c>
      <c r="GJ448" s="223">
        <f t="shared" ca="1" si="1041"/>
        <v>-5.5650838195475433E-4</v>
      </c>
      <c r="GK448" s="223">
        <f t="shared" ca="1" si="1042"/>
        <v>4.1058228253737912E-4</v>
      </c>
      <c r="GL448" s="223">
        <f t="shared" ca="1" si="1043"/>
        <v>1.1718729410413958E-4</v>
      </c>
      <c r="GM448" s="223">
        <f t="shared" ca="1" si="1044"/>
        <v>-5.3597212939082359E-4</v>
      </c>
      <c r="GN448" s="223">
        <f t="shared" ca="1" si="1045"/>
        <v>4.5630033299566482E-4</v>
      </c>
      <c r="GO448" s="223">
        <f t="shared" ca="1" si="1046"/>
        <v>4.7732945178063186E-5</v>
      </c>
      <c r="GP448" s="223">
        <f t="shared" ca="1" si="1047"/>
        <v>-5.073743571166133E-4</v>
      </c>
      <c r="GQ448" s="223">
        <f t="shared" ca="1" si="1048"/>
        <v>4.9515520172019052E-4</v>
      </c>
      <c r="GR448" s="223">
        <f t="shared" ca="1" si="1049"/>
        <v>-2.2439351673439792E-5</v>
      </c>
      <c r="GS448" s="223">
        <f t="shared" ca="1" si="1050"/>
        <v>-4.7114520224600777E-4</v>
      </c>
      <c r="GT448" s="223">
        <f t="shared" ca="1" si="1051"/>
        <v>5.2656247531910466E-4</v>
      </c>
      <c r="GU448" s="223">
        <f t="shared" ca="1" si="1052"/>
        <v>-9.2274139789135689E-5</v>
      </c>
      <c r="GV448" s="223">
        <f t="shared" ca="1" si="1053"/>
        <v>-4.2782958499045203E-4</v>
      </c>
      <c r="GW448" s="223">
        <f t="shared" ca="1" si="1054"/>
        <v>5.5004975916350814E-4</v>
      </c>
      <c r="GX448" s="223">
        <f t="shared" ca="1" si="1055"/>
        <v>-1.6072103895342798E-4</v>
      </c>
      <c r="GY448" s="223">
        <f t="shared" ca="1" si="1056"/>
        <v>-3.7807901255175762E-4</v>
      </c>
      <c r="GZ448" s="223">
        <f t="shared" ca="1" si="1057"/>
        <v>5.6526378264235683E-4</v>
      </c>
      <c r="HA448" s="223">
        <f t="shared" ca="1" si="1058"/>
        <v>-2.2675054409230274E-4</v>
      </c>
      <c r="HB448" s="223">
        <f t="shared" ca="1" si="1059"/>
        <v>-3.2264177984736396E-4</v>
      </c>
      <c r="HC448" s="223">
        <f t="shared" ca="1" si="1060"/>
        <v>5.7197571268127636E-4</v>
      </c>
      <c r="HD448" s="223">
        <f t="shared" ca="1" si="1061"/>
        <v>-2.8936950998803752E-4</v>
      </c>
      <c r="HE448" s="223">
        <f t="shared" ca="1" si="1062"/>
        <v>-2.6235171445829333E-4</v>
      </c>
      <c r="HF448" s="223">
        <f t="shared" ca="1" si="1063"/>
        <v>5.7008459560499967E-4</v>
      </c>
      <c r="HG448" s="223">
        <f t="shared" ca="1" si="1064"/>
        <v>-3.4763608910766538E-4</v>
      </c>
      <c r="HH448" s="223">
        <f t="shared" ca="1" si="1065"/>
        <v>-1.9811563508609006E-4</v>
      </c>
      <c r="HI448" s="223">
        <f t="shared" ca="1" si="1066"/>
        <v>5.5961887557461054E-4</v>
      </c>
      <c r="HJ448" s="223">
        <f t="shared" ca="1" si="1067"/>
        <v>-4.0067389786654478E-4</v>
      </c>
      <c r="HK448" s="223">
        <f t="shared" ca="1" si="1068"/>
        <v>-1.3089971215564752E-4</v>
      </c>
      <c r="HL448" s="223">
        <f t="shared" ca="1" si="1069"/>
        <v>5.407359667608853E-4</v>
      </c>
      <c r="HM448" s="223">
        <f t="shared" ca="1" si="1070"/>
        <v>-4.4768519825321297E-4</v>
      </c>
      <c r="HN448" s="223">
        <f t="shared" ca="1" si="1071"/>
        <v>-6.1714935712593955E-5</v>
      </c>
      <c r="HO448" s="223">
        <f t="shared" ca="1" si="1072"/>
        <v>5.1371988568865723E-4</v>
      </c>
      <c r="HP448" s="223">
        <f t="shared" ca="1" si="1073"/>
        <v>-4.8796289655161462E-4</v>
      </c>
      <c r="HQ448" s="223">
        <f t="shared" ca="1" si="1074"/>
        <v>8.3980908079984463E-6</v>
      </c>
      <c r="HR448" s="223">
        <f t="shared" ca="1" si="1075"/>
        <v>4.7897697936386511E-4</v>
      </c>
      <c r="HS448" s="223">
        <f t="shared" ca="1" si="1076"/>
        <v>-5.2090117868875633E-4</v>
      </c>
      <c r="HT448" s="223">
        <f t="shared" ca="1" si="1077"/>
        <v>7.8384802225873974E-5</v>
      </c>
      <c r="HU448" s="223">
        <f t="shared" ca="1" si="1078"/>
        <v>4.3702981343643178E-4</v>
      </c>
      <c r="HV448" s="223">
        <f t="shared" ca="1" si="1079"/>
        <v>-5.4600462224224764E-4</v>
      </c>
      <c r="HW448" s="223">
        <f t="shared" ca="1" si="1080"/>
        <v>1.4719253325749609E-4</v>
      </c>
      <c r="HX448" s="223">
        <f t="shared" ca="1" si="1081"/>
        <v>3.8850931232643603E-4</v>
      </c>
      <c r="HY448" s="223">
        <f t="shared" ca="1" si="1082"/>
        <v>-5.628956480547172E-4</v>
      </c>
      <c r="HZ448" s="223">
        <f t="shared" ca="1" si="1083"/>
        <v>2.1378635158173556E-4</v>
      </c>
      <c r="IA448" s="223">
        <f t="shared" ca="1" si="1084"/>
        <v>3.3414526953357986E-4</v>
      </c>
      <c r="IB448" s="223">
        <f t="shared" ca="1" si="1085"/>
        <v>-5.713201993757215E-4</v>
      </c>
      <c r="IC448" s="223">
        <f t="shared" ca="1" si="1086"/>
        <v>2.7716462418529773E-4</v>
      </c>
      <c r="ID448" s="223">
        <f t="shared" ca="1" si="1087"/>
        <v>2.7475537086365923E-4</v>
      </c>
      <c r="IE448" s="223">
        <f t="shared" ca="1" si="1088"/>
        <v>3.877412649235978E-4</v>
      </c>
      <c r="IF448" s="223">
        <f t="shared" ca="1" si="1089"/>
        <v>3.3637408285553918E-4</v>
      </c>
      <c r="IG448" s="223">
        <f t="shared" ca="1" si="1090"/>
        <v>2.1123289567294071E-4</v>
      </c>
      <c r="IH448" s="223">
        <f t="shared" ca="1" si="1091"/>
        <v>-5.6239227570932505E-4</v>
      </c>
      <c r="II448" s="223">
        <f t="shared" ca="1" si="1092"/>
        <v>3.9052416222179703E-4</v>
      </c>
      <c r="IJ448" s="223">
        <f t="shared" ca="1" si="1093"/>
        <v>1.4453328111517668E-4</v>
      </c>
      <c r="IK448" s="223">
        <f t="shared" ca="1" si="1094"/>
        <v>-5.4517408500400128E-4</v>
      </c>
      <c r="IL448" s="223">
        <f t="shared" ca="1" si="1095"/>
        <v>4.3880039468736172E-4</v>
      </c>
      <c r="IM448" s="223">
        <f t="shared" ca="1" si="1096"/>
        <v>7.5659751477521407E-5</v>
      </c>
      <c r="IN448" s="223">
        <f t="shared" ca="1" si="1097"/>
        <v>-5.1975596861077156E-4</v>
      </c>
      <c r="IO448" s="223">
        <f t="shared" ca="1" si="1098"/>
        <v>4.8047666078026468E-4</v>
      </c>
      <c r="IP448" s="223">
        <f t="shared" ca="1" si="1099"/>
        <v>5.6482287533207807E-6</v>
      </c>
      <c r="IQ448" s="223">
        <f t="shared" ca="1" si="1100"/>
        <v>-4.8652023865943867E-4</v>
      </c>
      <c r="IR448" s="223">
        <f t="shared" ca="1" si="1101"/>
        <v>5.1492611066611621E-4</v>
      </c>
      <c r="IS448" s="223">
        <f t="shared" ca="1" si="1102"/>
        <v>-6.444824858871571E-5</v>
      </c>
      <c r="IT448" s="223">
        <f t="shared" ca="1" si="1103"/>
        <v>-4.4596679146437375E-4</v>
      </c>
      <c r="IU448" s="223">
        <f t="shared" ca="1" si="1104"/>
        <v>5.4163059255297541E-4</v>
      </c>
      <c r="IV448" s="223">
        <f t="shared" ca="1" si="1105"/>
        <v>-1.3357536428338176E-4</v>
      </c>
      <c r="IW448" s="223">
        <f t="shared" ca="1" si="1106"/>
        <v>-3.9870558861864402E-4</v>
      </c>
      <c r="IX448" s="223">
        <f t="shared" ca="1" si="1107"/>
        <v>5.6018844617671253E-4</v>
      </c>
      <c r="IY448" s="223">
        <f t="shared" ca="1" si="1108"/>
        <v>-2.0069338216693189E-4</v>
      </c>
      <c r="IZ448" s="223">
        <f t="shared" ca="1" si="1109"/>
        <v>-3.4544748260389871E-4</v>
      </c>
      <c r="JA448" s="223">
        <f t="shared" ca="1" si="1110"/>
        <v>5.703205441451001E-4</v>
      </c>
      <c r="JB448" s="223">
        <f t="shared" ca="1" si="1111"/>
        <v>-2.6479278477677316E-4</v>
      </c>
    </row>
    <row r="449" spans="2:262">
      <c r="B449" s="230">
        <v>88</v>
      </c>
      <c r="C449" s="229">
        <f t="shared" si="1112"/>
        <v>1.7187500000000011E-3</v>
      </c>
      <c r="D449" s="226">
        <f t="shared" ca="1" si="855"/>
        <v>23.295032235238473</v>
      </c>
      <c r="E449" s="225">
        <f ca="1">CP361</f>
        <v>-0.70496776476152812</v>
      </c>
      <c r="F449" s="224">
        <v>88</v>
      </c>
      <c r="G449" s="223">
        <f t="shared" ca="1" si="856"/>
        <v>-2.1109966830481358E-4</v>
      </c>
      <c r="H449" s="223">
        <f t="shared" ca="1" si="857"/>
        <v>3.8480907638903513E-4</v>
      </c>
      <c r="I449" s="223">
        <f t="shared" ca="1" si="858"/>
        <v>-2.1647726817021457E-4</v>
      </c>
      <c r="J449" s="223">
        <f t="shared" ca="1" si="859"/>
        <v>-1.4427242374748917E-4</v>
      </c>
      <c r="K449" s="223">
        <f t="shared" ca="1" si="860"/>
        <v>3.767841963296052E-4</v>
      </c>
      <c r="L449" s="223">
        <f t="shared" ca="1" si="861"/>
        <v>-2.7438774375839522E-4</v>
      </c>
      <c r="M449" s="223">
        <f t="shared" ca="1" si="862"/>
        <v>-7.1900870854456215E-5</v>
      </c>
      <c r="N449" s="223">
        <f t="shared" ca="1" si="863"/>
        <v>3.5427971090824036E-4</v>
      </c>
      <c r="O449" s="223">
        <f t="shared" ca="1" si="864"/>
        <v>-3.2175365223236039E-4</v>
      </c>
      <c r="P449" s="223">
        <f t="shared" ca="1" si="865"/>
        <v>3.2337921830405208E-6</v>
      </c>
      <c r="Q449" s="223">
        <f t="shared" ca="1" si="866"/>
        <v>3.181604548790228E-4</v>
      </c>
      <c r="R449" s="223">
        <f t="shared" ca="1" si="867"/>
        <v>-3.5675474829256304E-4</v>
      </c>
      <c r="S449" s="223">
        <f t="shared" ca="1" si="868"/>
        <v>7.8244182400474599E-5</v>
      </c>
      <c r="T449" s="223">
        <f t="shared" ca="1" si="869"/>
        <v>2.6981447099524324E-4</v>
      </c>
      <c r="U449" s="223">
        <f t="shared" ca="1" si="870"/>
        <v>-3.7804595944625045E-4</v>
      </c>
      <c r="V449" s="223">
        <f t="shared" ca="1" si="871"/>
        <v>1.5024769256810147E-4</v>
      </c>
      <c r="W449" s="223">
        <f t="shared" ca="1" si="872"/>
        <v>2.110996683048151E-4</v>
      </c>
      <c r="X449" s="223">
        <f t="shared" ca="1" si="873"/>
        <v>-3.8480907638903508E-4</v>
      </c>
      <c r="Y449" s="223">
        <f t="shared" ca="1" si="874"/>
        <v>2.16477268170213E-4</v>
      </c>
      <c r="Z449" s="223">
        <f t="shared" ca="1" si="875"/>
        <v>1.4427242374749093E-4</v>
      </c>
      <c r="AA449" s="223">
        <f t="shared" ca="1" si="876"/>
        <v>-3.7678419632960558E-4</v>
      </c>
      <c r="AB449" s="223">
        <f t="shared" ca="1" si="877"/>
        <v>2.7438774375839392E-4</v>
      </c>
      <c r="AC449" s="223">
        <f t="shared" ca="1" si="878"/>
        <v>7.1900870854458058E-5</v>
      </c>
      <c r="AD449" s="223">
        <f t="shared" ca="1" si="879"/>
        <v>-3.5427971090824106E-4</v>
      </c>
      <c r="AE449" s="223">
        <f t="shared" ca="1" si="880"/>
        <v>3.2175365223235936E-4</v>
      </c>
      <c r="AF449" s="223">
        <f t="shared" ca="1" si="881"/>
        <v>-3.2337921830386776E-6</v>
      </c>
      <c r="AG449" s="223">
        <f t="shared" ca="1" si="882"/>
        <v>-3.1816045487902388E-4</v>
      </c>
      <c r="AH449" s="223">
        <f t="shared" ca="1" si="883"/>
        <v>3.5675474829256233E-4</v>
      </c>
      <c r="AI449" s="223">
        <f t="shared" ca="1" si="884"/>
        <v>-7.8244182400472755E-5</v>
      </c>
      <c r="AJ449" s="223">
        <f t="shared" ca="1" si="885"/>
        <v>-2.6981447099524454E-4</v>
      </c>
      <c r="AK449" s="223">
        <f t="shared" ca="1" si="886"/>
        <v>3.7804595944625007E-4</v>
      </c>
      <c r="AL449" s="223">
        <f t="shared" ca="1" si="887"/>
        <v>-1.5024769256809974E-4</v>
      </c>
      <c r="AM449" s="223">
        <f t="shared" ca="1" si="888"/>
        <v>-2.1109966830481673E-4</v>
      </c>
      <c r="AN449" s="223">
        <f t="shared" ca="1" si="889"/>
        <v>3.8480907638903513E-4</v>
      </c>
      <c r="AO449" s="223">
        <f t="shared" ca="1" si="890"/>
        <v>-2.1647726817021143E-4</v>
      </c>
      <c r="AP449" s="223">
        <f t="shared" ca="1" si="891"/>
        <v>-1.4427242374749269E-4</v>
      </c>
      <c r="AQ449" s="223">
        <f t="shared" ca="1" si="892"/>
        <v>3.7678419632960591E-4</v>
      </c>
      <c r="AR449" s="223">
        <f t="shared" ca="1" si="893"/>
        <v>-2.7438774375839262E-4</v>
      </c>
      <c r="AS449" s="223">
        <f t="shared" ca="1" si="894"/>
        <v>-7.1900870854459928E-5</v>
      </c>
      <c r="AT449" s="223">
        <f t="shared" ca="1" si="895"/>
        <v>3.5427971090824182E-4</v>
      </c>
      <c r="AU449" s="223">
        <f t="shared" ca="1" si="896"/>
        <v>-3.2175365223235833E-4</v>
      </c>
      <c r="AV449" s="223">
        <f t="shared" ca="1" si="897"/>
        <v>3.2337921830367532E-6</v>
      </c>
      <c r="AW449" s="223">
        <f t="shared" ca="1" si="898"/>
        <v>3.1816045487902491E-4</v>
      </c>
      <c r="AX449" s="223">
        <f t="shared" ca="1" si="899"/>
        <v>-3.5675474829256163E-4</v>
      </c>
      <c r="AY449" s="223">
        <f t="shared" ca="1" si="900"/>
        <v>7.8244182400470912E-5</v>
      </c>
      <c r="AZ449" s="223">
        <f t="shared" ca="1" si="901"/>
        <v>2.6981447099524595E-4</v>
      </c>
      <c r="BA449" s="223">
        <f t="shared" ca="1" si="902"/>
        <v>-3.7804595944624969E-4</v>
      </c>
      <c r="BB449" s="223">
        <f t="shared" ca="1" si="903"/>
        <v>1.50247692568098E-4</v>
      </c>
      <c r="BC449" s="223">
        <f t="shared" ca="1" si="904"/>
        <v>2.1109966830481827E-4</v>
      </c>
      <c r="BD449" s="223">
        <f t="shared" ca="1" si="905"/>
        <v>-3.8480907638903513E-4</v>
      </c>
      <c r="BE449" s="223">
        <f t="shared" ca="1" si="906"/>
        <v>2.1647726817020988E-4</v>
      </c>
      <c r="BF449" s="223">
        <f t="shared" ca="1" si="907"/>
        <v>1.4427242374749443E-4</v>
      </c>
      <c r="BG449" s="223">
        <f t="shared" ca="1" si="908"/>
        <v>-3.7678419632960634E-4</v>
      </c>
      <c r="BH449" s="223">
        <f t="shared" ca="1" si="909"/>
        <v>2.7438774375839131E-4</v>
      </c>
      <c r="BI449" s="223">
        <f t="shared" ca="1" si="910"/>
        <v>7.1900870854461798E-5</v>
      </c>
      <c r="BJ449" s="223">
        <f t="shared" ca="1" si="911"/>
        <v>-3.5427971090824258E-4</v>
      </c>
      <c r="BK449" s="223">
        <f t="shared" ca="1" si="912"/>
        <v>3.217536522323573E-4</v>
      </c>
      <c r="BL449" s="223">
        <f t="shared" ca="1" si="913"/>
        <v>-3.2337921830348829E-6</v>
      </c>
      <c r="BM449" s="223">
        <f t="shared" ca="1" si="914"/>
        <v>-3.18160454879026E-4</v>
      </c>
      <c r="BN449" s="223">
        <f t="shared" ca="1" si="915"/>
        <v>3.5675474829256098E-4</v>
      </c>
      <c r="BO449" s="223">
        <f t="shared" ca="1" si="916"/>
        <v>-7.8244182400469056E-5</v>
      </c>
      <c r="BP449" s="223">
        <f t="shared" ca="1" si="917"/>
        <v>-2.6981447099524725E-4</v>
      </c>
      <c r="BQ449" s="223">
        <f t="shared" ca="1" si="918"/>
        <v>3.7804595944624937E-4</v>
      </c>
      <c r="BR449" s="223">
        <f t="shared" ca="1" si="919"/>
        <v>-1.5024769256809627E-4</v>
      </c>
      <c r="BS449" s="223">
        <f t="shared" ca="1" si="920"/>
        <v>-2.1109966830481987E-4</v>
      </c>
      <c r="BT449" s="223">
        <f t="shared" ca="1" si="921"/>
        <v>3.8480907638903513E-4</v>
      </c>
      <c r="BU449" s="223">
        <f t="shared" ca="1" si="922"/>
        <v>-2.1647726817020834E-4</v>
      </c>
      <c r="BV449" s="223">
        <f t="shared" ca="1" si="923"/>
        <v>-1.4427242374749619E-4</v>
      </c>
      <c r="BW449" s="223">
        <f t="shared" ca="1" si="924"/>
        <v>3.7678419632960672E-4</v>
      </c>
      <c r="BX449" s="223">
        <f t="shared" ca="1" si="925"/>
        <v>-2.7438774375838996E-4</v>
      </c>
      <c r="BY449" s="223">
        <f t="shared" ca="1" si="926"/>
        <v>-7.1900870854463614E-5</v>
      </c>
      <c r="BZ449" s="223">
        <f t="shared" ca="1" si="927"/>
        <v>3.5427971090824328E-4</v>
      </c>
      <c r="CA449" s="223">
        <f t="shared" ca="1" si="928"/>
        <v>-3.2175365223235627E-4</v>
      </c>
      <c r="CB449" s="223">
        <f t="shared" ca="1" si="929"/>
        <v>3.2337921830329856E-6</v>
      </c>
      <c r="CC449" s="223">
        <f t="shared" ca="1" si="930"/>
        <v>3.1816045487902708E-4</v>
      </c>
      <c r="CD449" s="223">
        <f t="shared" ca="1" si="931"/>
        <v>-3.5675474829256022E-4</v>
      </c>
      <c r="CE449" s="223">
        <f t="shared" ca="1" si="932"/>
        <v>7.8244182400467212E-5</v>
      </c>
      <c r="CF449" s="223">
        <f t="shared" ca="1" si="933"/>
        <v>2.6981447099524861E-4</v>
      </c>
      <c r="CG449" s="223">
        <f t="shared" ca="1" si="934"/>
        <v>-3.7804595944624904E-4</v>
      </c>
      <c r="CH449" s="223">
        <f t="shared" ca="1" si="935"/>
        <v>1.5024769256809453E-4</v>
      </c>
      <c r="CI449" s="223">
        <f t="shared" ca="1" si="936"/>
        <v>2.1109966830482144E-4</v>
      </c>
      <c r="CJ449" s="223">
        <f t="shared" ca="1" si="937"/>
        <v>-3.8480907638903524E-4</v>
      </c>
      <c r="CK449" s="223">
        <f t="shared" ca="1" si="938"/>
        <v>2.1647726817020674E-4</v>
      </c>
      <c r="CL449" s="223">
        <f t="shared" ca="1" si="939"/>
        <v>1.442724237474979E-4</v>
      </c>
      <c r="CM449" s="223">
        <f t="shared" ca="1" si="940"/>
        <v>-3.767841963296071E-4</v>
      </c>
      <c r="CN449" s="223">
        <f t="shared" ca="1" si="941"/>
        <v>2.743877437583886E-4</v>
      </c>
      <c r="CO449" s="223">
        <f t="shared" ca="1" si="942"/>
        <v>7.1900870854465484E-5</v>
      </c>
      <c r="CP449" s="223">
        <f t="shared" ca="1" si="943"/>
        <v>-3.5427971090824404E-4</v>
      </c>
      <c r="CQ449" s="223">
        <f t="shared" ca="1" si="944"/>
        <v>3.2175365223235518E-4</v>
      </c>
      <c r="CR449" s="223">
        <f t="shared" ca="1" si="945"/>
        <v>-3.2337921830310882E-6</v>
      </c>
      <c r="CS449" s="223">
        <f t="shared" ca="1" si="946"/>
        <v>-3.1816045487902806E-4</v>
      </c>
      <c r="CT449" s="223">
        <f t="shared" ca="1" si="947"/>
        <v>3.5675474829255951E-4</v>
      </c>
      <c r="CU449" s="223">
        <f t="shared" ca="1" si="948"/>
        <v>-7.8244182400465383E-5</v>
      </c>
      <c r="CV449" s="223">
        <f t="shared" ca="1" si="949"/>
        <v>-2.6981447099524991E-4</v>
      </c>
      <c r="CW449" s="223">
        <f t="shared" ca="1" si="950"/>
        <v>3.7804595944624866E-4</v>
      </c>
      <c r="CX449" s="223">
        <f t="shared" ca="1" si="951"/>
        <v>-1.502476925680928E-4</v>
      </c>
      <c r="CY449" s="223">
        <f t="shared" ca="1" si="952"/>
        <v>-2.1109966830482301E-4</v>
      </c>
      <c r="CZ449" s="223">
        <f t="shared" ca="1" si="953"/>
        <v>3.8480907638903519E-4</v>
      </c>
      <c r="DA449" s="223">
        <f t="shared" ca="1" si="954"/>
        <v>-2.1647726817020519E-4</v>
      </c>
      <c r="DB449" s="223">
        <f t="shared" ca="1" si="955"/>
        <v>-1.4427242374749969E-4</v>
      </c>
      <c r="DC449" s="223">
        <f t="shared" ca="1" si="956"/>
        <v>3.7678419632960754E-4</v>
      </c>
      <c r="DD449" s="223">
        <f t="shared" ca="1" si="957"/>
        <v>-2.743877437583873E-4</v>
      </c>
      <c r="DE449" s="223">
        <f t="shared" ca="1" si="958"/>
        <v>-7.1900870854467355E-5</v>
      </c>
      <c r="DF449" s="223">
        <f t="shared" ca="1" si="959"/>
        <v>3.5427971090824475E-4</v>
      </c>
      <c r="DG449" s="223">
        <f t="shared" ca="1" si="960"/>
        <v>-3.2175365223235421E-4</v>
      </c>
      <c r="DH449" s="223">
        <f t="shared" ca="1" si="961"/>
        <v>3.2337921830292451E-6</v>
      </c>
      <c r="DI449" s="223">
        <f t="shared" ca="1" si="962"/>
        <v>3.181604548790292E-4</v>
      </c>
      <c r="DJ449" s="223">
        <f t="shared" ca="1" si="963"/>
        <v>-3.5675474829255881E-4</v>
      </c>
      <c r="DK449" s="223">
        <f t="shared" ca="1" si="964"/>
        <v>7.824418240046354E-5</v>
      </c>
      <c r="DL449" s="223">
        <f t="shared" ca="1" si="965"/>
        <v>2.6981447099525127E-4</v>
      </c>
      <c r="DM449" s="223">
        <f t="shared" ca="1" si="966"/>
        <v>-3.7804595944624828E-4</v>
      </c>
      <c r="DN449" s="223">
        <f t="shared" ca="1" si="967"/>
        <v>1.5024769256809107E-4</v>
      </c>
      <c r="DO449" s="223">
        <f t="shared" ca="1" si="968"/>
        <v>2.1109966830482459E-4</v>
      </c>
      <c r="DP449" s="223">
        <f t="shared" ca="1" si="969"/>
        <v>-3.8480907638903524E-4</v>
      </c>
      <c r="DQ449" s="223">
        <f t="shared" ca="1" si="970"/>
        <v>2.1647726817020362E-4</v>
      </c>
      <c r="DR449" s="223">
        <f t="shared" ca="1" si="971"/>
        <v>1.4427242374750142E-4</v>
      </c>
      <c r="DS449" s="223">
        <f t="shared" ca="1" si="972"/>
        <v>-3.7678419632960786E-4</v>
      </c>
      <c r="DT449" s="223">
        <f t="shared" ca="1" si="973"/>
        <v>2.74387743758386E-4</v>
      </c>
      <c r="DU449" s="223">
        <f t="shared" ca="1" si="974"/>
        <v>7.1900870854469171E-5</v>
      </c>
      <c r="DV449" s="223">
        <f t="shared" ca="1" si="975"/>
        <v>-3.5427971090824551E-4</v>
      </c>
      <c r="DW449" s="223">
        <f t="shared" ca="1" si="976"/>
        <v>3.2175365223235318E-4</v>
      </c>
      <c r="DX449" s="223">
        <f t="shared" ca="1" si="977"/>
        <v>-3.2337921830273206E-6</v>
      </c>
      <c r="DY449" s="223">
        <f t="shared" ca="1" si="978"/>
        <v>-3.1816045487903023E-4</v>
      </c>
      <c r="DZ449" s="223">
        <f t="shared" ca="1" si="979"/>
        <v>3.567547482925581E-4</v>
      </c>
      <c r="EA449" s="223">
        <f t="shared" ca="1" si="980"/>
        <v>-7.8244182400461669E-5</v>
      </c>
      <c r="EB449" s="223">
        <f t="shared" ca="1" si="981"/>
        <v>-2.6981447099525262E-4</v>
      </c>
      <c r="EC449" s="223">
        <f t="shared" ca="1" si="982"/>
        <v>3.7804595944624796E-4</v>
      </c>
      <c r="ED449" s="223">
        <f t="shared" ca="1" si="983"/>
        <v>-1.5024769256808933E-4</v>
      </c>
      <c r="EE449" s="223">
        <f t="shared" ca="1" si="984"/>
        <v>-2.1109966830482616E-4</v>
      </c>
      <c r="EF449" s="223">
        <f t="shared" ca="1" si="985"/>
        <v>3.8480907638903524E-4</v>
      </c>
      <c r="EG449" s="223">
        <f t="shared" ca="1" si="986"/>
        <v>-2.1647726817020208E-4</v>
      </c>
      <c r="EH449" s="223">
        <f t="shared" ca="1" si="987"/>
        <v>-1.4427242374750315E-4</v>
      </c>
      <c r="EI449" s="223">
        <f t="shared" ca="1" si="988"/>
        <v>3.7678419632960824E-4</v>
      </c>
      <c r="EJ449" s="223">
        <f t="shared" ca="1" si="989"/>
        <v>-2.743877437583847E-4</v>
      </c>
      <c r="EK449" s="223">
        <f t="shared" ca="1" si="990"/>
        <v>-7.1900870854471041E-5</v>
      </c>
      <c r="EL449" s="223">
        <f t="shared" ca="1" si="991"/>
        <v>3.5427971090824621E-4</v>
      </c>
      <c r="EM449" s="223">
        <f t="shared" ca="1" si="992"/>
        <v>-3.2175365223235215E-4</v>
      </c>
      <c r="EN449" s="223">
        <f t="shared" ca="1" si="993"/>
        <v>3.2337921830254504E-6</v>
      </c>
      <c r="EO449" s="223">
        <f t="shared" ca="1" si="994"/>
        <v>3.1816045487903125E-4</v>
      </c>
      <c r="EP449" s="223">
        <f t="shared" ca="1" si="995"/>
        <v>-3.567547482925574E-4</v>
      </c>
      <c r="EQ449" s="223">
        <f t="shared" ca="1" si="996"/>
        <v>7.8244182400459826E-5</v>
      </c>
      <c r="ER449" s="223">
        <f t="shared" ca="1" si="997"/>
        <v>2.6981447099525398E-4</v>
      </c>
      <c r="ES449" s="223">
        <f t="shared" ca="1" si="998"/>
        <v>-3.7804595944624763E-4</v>
      </c>
      <c r="ET449" s="223">
        <f t="shared" ca="1" si="999"/>
        <v>1.502476925680876E-4</v>
      </c>
      <c r="EU449" s="223">
        <f t="shared" ca="1" si="1000"/>
        <v>2.1109966830482773E-4</v>
      </c>
      <c r="EV449" s="223">
        <f t="shared" ca="1" si="1001"/>
        <v>-3.8480907638903524E-4</v>
      </c>
      <c r="EW449" s="223">
        <f t="shared" ca="1" si="1002"/>
        <v>2.164772681702005E-4</v>
      </c>
      <c r="EX449" s="223">
        <f t="shared" ca="1" si="1003"/>
        <v>1.4427242374750492E-4</v>
      </c>
      <c r="EY449" s="223">
        <f t="shared" ca="1" si="1004"/>
        <v>-3.7678419632960862E-4</v>
      </c>
      <c r="EZ449" s="223">
        <f t="shared" ca="1" si="1005"/>
        <v>2.7438774375838335E-4</v>
      </c>
      <c r="FA449" s="223">
        <f t="shared" ca="1" si="1006"/>
        <v>7.1900870854472884E-5</v>
      </c>
      <c r="FB449" s="223">
        <f t="shared" ca="1" si="1007"/>
        <v>-3.5427971090824697E-4</v>
      </c>
      <c r="FC449" s="223">
        <f t="shared" ca="1" si="1008"/>
        <v>3.2175365223235106E-4</v>
      </c>
      <c r="FD449" s="223">
        <f t="shared" ca="1" si="1009"/>
        <v>-3.2337921830235801E-6</v>
      </c>
      <c r="FE449" s="223">
        <f t="shared" ca="1" si="1010"/>
        <v>-3.1816045487903239E-4</v>
      </c>
      <c r="FF449" s="223">
        <f t="shared" ca="1" si="1011"/>
        <v>3.567547482925567E-4</v>
      </c>
      <c r="FG449" s="223">
        <f t="shared" ca="1" si="1012"/>
        <v>-7.8244182400457997E-5</v>
      </c>
      <c r="FH449" s="223">
        <f t="shared" ca="1" si="1013"/>
        <v>-2.6981447099525533E-4</v>
      </c>
      <c r="FI449" s="223">
        <f t="shared" ca="1" si="1014"/>
        <v>3.7804595944624725E-4</v>
      </c>
      <c r="FJ449" s="223">
        <f t="shared" ca="1" si="1015"/>
        <v>-1.5024769256808583E-4</v>
      </c>
      <c r="FK449" s="223">
        <f t="shared" ca="1" si="1016"/>
        <v>-2.1109966830482933E-4</v>
      </c>
      <c r="FL449" s="223">
        <f t="shared" ca="1" si="1017"/>
        <v>3.8480907638903524E-4</v>
      </c>
      <c r="FM449" s="223">
        <f t="shared" ca="1" si="1018"/>
        <v>-2.1647726817019896E-4</v>
      </c>
      <c r="FN449" s="223">
        <f t="shared" ca="1" si="1019"/>
        <v>-1.4427242374750662E-4</v>
      </c>
      <c r="FO449" s="223">
        <f t="shared" ca="1" si="1020"/>
        <v>3.76784196329609E-4</v>
      </c>
      <c r="FP449" s="223">
        <f t="shared" ca="1" si="1021"/>
        <v>-2.7438774375838199E-4</v>
      </c>
      <c r="FQ449" s="223">
        <f t="shared" ca="1" si="1022"/>
        <v>-7.1900870854474727E-5</v>
      </c>
      <c r="FR449" s="223">
        <f t="shared" ca="1" si="1023"/>
        <v>3.5427971090824773E-4</v>
      </c>
      <c r="FS449" s="223">
        <f t="shared" ca="1" si="1024"/>
        <v>-3.2175365223235009E-4</v>
      </c>
      <c r="FT449" s="223">
        <f t="shared" ca="1" si="1025"/>
        <v>3.2337921830216828E-6</v>
      </c>
      <c r="FU449" s="223">
        <f t="shared" ca="1" si="1026"/>
        <v>3.1816045487903342E-4</v>
      </c>
      <c r="FV449" s="223">
        <f t="shared" ca="1" si="1027"/>
        <v>-3.5675474829255599E-4</v>
      </c>
      <c r="FW449" s="223">
        <f t="shared" ca="1" si="1028"/>
        <v>7.8244182400456126E-5</v>
      </c>
      <c r="FX449" s="223">
        <f t="shared" ca="1" si="1029"/>
        <v>2.6981447099525663E-4</v>
      </c>
      <c r="FY449" s="223">
        <f t="shared" ca="1" si="1030"/>
        <v>-3.7804595944624693E-4</v>
      </c>
      <c r="FZ449" s="223">
        <f t="shared" ca="1" si="1031"/>
        <v>1.502476925680841E-4</v>
      </c>
      <c r="GA449" s="223">
        <f t="shared" ca="1" si="1032"/>
        <v>2.1109966830483087E-4</v>
      </c>
      <c r="GB449" s="223">
        <f t="shared" ca="1" si="1033"/>
        <v>-3.848090763890353E-4</v>
      </c>
      <c r="GC449" s="223">
        <f t="shared" ca="1" si="1034"/>
        <v>2.1647726817019739E-4</v>
      </c>
      <c r="GD449" s="223">
        <f t="shared" ca="1" si="1035"/>
        <v>1.4427242374750847E-4</v>
      </c>
      <c r="GE449" s="223">
        <f t="shared" ca="1" si="1036"/>
        <v>-3.7678419632960943E-4</v>
      </c>
      <c r="GF449" s="223">
        <f t="shared" ca="1" si="1037"/>
        <v>2.7438774375838069E-4</v>
      </c>
      <c r="GG449" s="223">
        <f t="shared" ca="1" si="1038"/>
        <v>7.1900870854476598E-5</v>
      </c>
      <c r="GH449" s="223">
        <f t="shared" ca="1" si="1039"/>
        <v>-3.5427971090824843E-4</v>
      </c>
      <c r="GI449" s="223">
        <f t="shared" ca="1" si="1040"/>
        <v>3.21753652232349E-4</v>
      </c>
      <c r="GJ449" s="223">
        <f t="shared" ca="1" si="1041"/>
        <v>-3.2337921830198125E-6</v>
      </c>
      <c r="GK449" s="223">
        <f t="shared" ca="1" si="1042"/>
        <v>-3.1816045487903445E-4</v>
      </c>
      <c r="GL449" s="223">
        <f t="shared" ca="1" si="1043"/>
        <v>3.5675474829255529E-4</v>
      </c>
      <c r="GM449" s="223">
        <f t="shared" ca="1" si="1044"/>
        <v>-7.8244182400454297E-5</v>
      </c>
      <c r="GN449" s="223">
        <f t="shared" ca="1" si="1045"/>
        <v>-2.6981447099525804E-4</v>
      </c>
      <c r="GO449" s="223">
        <f t="shared" ca="1" si="1046"/>
        <v>3.7804595944624655E-4</v>
      </c>
      <c r="GP449" s="223">
        <f t="shared" ca="1" si="1047"/>
        <v>-1.5024769256808236E-4</v>
      </c>
      <c r="GQ449" s="223">
        <f t="shared" ca="1" si="1048"/>
        <v>-2.1109966830483245E-4</v>
      </c>
      <c r="GR449" s="223">
        <f t="shared" ca="1" si="1049"/>
        <v>3.8480907638903524E-4</v>
      </c>
      <c r="GS449" s="223">
        <f t="shared" ca="1" si="1050"/>
        <v>-2.1647726817019581E-4</v>
      </c>
      <c r="GT449" s="223">
        <f t="shared" ca="1" si="1051"/>
        <v>-1.4427242374751015E-4</v>
      </c>
      <c r="GU449" s="223">
        <f t="shared" ca="1" si="1052"/>
        <v>3.7678419632960976E-4</v>
      </c>
      <c r="GV449" s="223">
        <f t="shared" ca="1" si="1053"/>
        <v>-2.7438774375837939E-4</v>
      </c>
      <c r="GW449" s="223">
        <f t="shared" ca="1" si="1054"/>
        <v>-7.1900870854478468E-5</v>
      </c>
      <c r="GX449" s="223">
        <f t="shared" ca="1" si="1055"/>
        <v>3.5427971090824919E-4</v>
      </c>
      <c r="GY449" s="223">
        <f t="shared" ca="1" si="1056"/>
        <v>-3.2175365223234797E-4</v>
      </c>
      <c r="GZ449" s="223">
        <f t="shared" ca="1" si="1057"/>
        <v>3.2337921830179151E-6</v>
      </c>
      <c r="HA449" s="223">
        <f t="shared" ca="1" si="1058"/>
        <v>3.1816045487903554E-4</v>
      </c>
      <c r="HB449" s="223">
        <f t="shared" ca="1" si="1059"/>
        <v>-3.5675474829255458E-4</v>
      </c>
      <c r="HC449" s="223">
        <f t="shared" ca="1" si="1060"/>
        <v>7.8244182400452454E-5</v>
      </c>
      <c r="HD449" s="223">
        <f t="shared" ca="1" si="1061"/>
        <v>2.6981447099525934E-4</v>
      </c>
      <c r="HE449" s="223">
        <f t="shared" ca="1" si="1062"/>
        <v>-3.7804595944624622E-4</v>
      </c>
      <c r="HF449" s="223">
        <f t="shared" ca="1" si="1063"/>
        <v>1.5024769256808063E-4</v>
      </c>
      <c r="HG449" s="223">
        <f t="shared" ca="1" si="1064"/>
        <v>2.1109966830483405E-4</v>
      </c>
      <c r="HH449" s="223">
        <f t="shared" ca="1" si="1065"/>
        <v>-3.848090763890353E-4</v>
      </c>
      <c r="HI449" s="223">
        <f t="shared" ca="1" si="1066"/>
        <v>2.164772681701943E-4</v>
      </c>
      <c r="HJ449" s="223">
        <f t="shared" ca="1" si="1067"/>
        <v>1.4427242374751194E-4</v>
      </c>
      <c r="HK449" s="223">
        <f t="shared" ca="1" si="1068"/>
        <v>-3.7678419632961019E-4</v>
      </c>
      <c r="HL449" s="223">
        <f t="shared" ca="1" si="1069"/>
        <v>2.7438774375837809E-4</v>
      </c>
      <c r="HM449" s="223">
        <f t="shared" ca="1" si="1070"/>
        <v>7.1900870854480311E-5</v>
      </c>
      <c r="HN449" s="223">
        <f t="shared" ca="1" si="1071"/>
        <v>-3.542797109082499E-4</v>
      </c>
      <c r="HO449" s="223">
        <f t="shared" ca="1" si="1072"/>
        <v>3.2175365223234694E-4</v>
      </c>
      <c r="HP449" s="223">
        <f t="shared" ca="1" si="1073"/>
        <v>-3.2337921830160178E-6</v>
      </c>
      <c r="HQ449" s="223">
        <f t="shared" ca="1" si="1074"/>
        <v>-3.1816045487903657E-4</v>
      </c>
      <c r="HR449" s="223">
        <f t="shared" ca="1" si="1075"/>
        <v>3.5675474829255382E-4</v>
      </c>
      <c r="HS449" s="223">
        <f t="shared" ca="1" si="1076"/>
        <v>-7.8244182400450584E-5</v>
      </c>
      <c r="HT449" s="223">
        <f t="shared" ca="1" si="1077"/>
        <v>-2.698144709952607E-4</v>
      </c>
      <c r="HU449" s="223">
        <f t="shared" ca="1" si="1078"/>
        <v>3.7804595944624579E-4</v>
      </c>
      <c r="HV449" s="223">
        <f t="shared" ca="1" si="1079"/>
        <v>-1.502476925680789E-4</v>
      </c>
      <c r="HW449" s="223">
        <f t="shared" ca="1" si="1080"/>
        <v>-2.1109966830483564E-4</v>
      </c>
      <c r="HX449" s="223">
        <f t="shared" ca="1" si="1081"/>
        <v>3.8480907638903535E-4</v>
      </c>
      <c r="HY449" s="223">
        <f t="shared" ca="1" si="1082"/>
        <v>-2.1647726817019272E-4</v>
      </c>
      <c r="HZ449" s="223">
        <f t="shared" ca="1" si="1083"/>
        <v>-1.4427242374751364E-4</v>
      </c>
      <c r="IA449" s="223">
        <f t="shared" ca="1" si="1084"/>
        <v>3.7678419632961057E-4</v>
      </c>
      <c r="IB449" s="223">
        <f t="shared" ca="1" si="1085"/>
        <v>-2.7438774375837673E-4</v>
      </c>
      <c r="IC449" s="223">
        <f t="shared" ca="1" si="1086"/>
        <v>-7.1900870854482154E-5</v>
      </c>
      <c r="ID449" s="223">
        <f t="shared" ca="1" si="1087"/>
        <v>3.5427971090825066E-4</v>
      </c>
      <c r="IE449" s="223">
        <f t="shared" ca="1" si="1088"/>
        <v>1.696464231865599E-4</v>
      </c>
      <c r="IF449" s="223">
        <f t="shared" ca="1" si="1089"/>
        <v>3.2337921830141204E-6</v>
      </c>
      <c r="IG449" s="223">
        <f t="shared" ca="1" si="1090"/>
        <v>3.1816045487903765E-4</v>
      </c>
      <c r="IH449" s="223">
        <f t="shared" ca="1" si="1091"/>
        <v>-3.5675474829255312E-4</v>
      </c>
      <c r="II449" s="223">
        <f t="shared" ca="1" si="1092"/>
        <v>7.824418240044874E-5</v>
      </c>
      <c r="IJ449" s="223">
        <f t="shared" ca="1" si="1093"/>
        <v>2.69814470995262E-4</v>
      </c>
      <c r="IK449" s="223">
        <f t="shared" ca="1" si="1094"/>
        <v>-3.7804595944624552E-4</v>
      </c>
      <c r="IL449" s="223">
        <f t="shared" ca="1" si="1095"/>
        <v>1.5024769256807716E-4</v>
      </c>
      <c r="IM449" s="223">
        <f t="shared" ca="1" si="1096"/>
        <v>2.1109966830483716E-4</v>
      </c>
      <c r="IN449" s="223">
        <f t="shared" ca="1" si="1097"/>
        <v>-3.8480907638903535E-4</v>
      </c>
      <c r="IO449" s="223">
        <f t="shared" ca="1" si="1098"/>
        <v>2.1647726817019115E-4</v>
      </c>
      <c r="IP449" s="223">
        <f t="shared" ca="1" si="1099"/>
        <v>1.4427242374751541E-4</v>
      </c>
      <c r="IQ449" s="223">
        <f t="shared" ca="1" si="1100"/>
        <v>-3.767841963296109E-4</v>
      </c>
      <c r="IR449" s="223">
        <f t="shared" ca="1" si="1101"/>
        <v>2.7438774375837538E-4</v>
      </c>
      <c r="IS449" s="223">
        <f t="shared" ca="1" si="1102"/>
        <v>7.1900870854484024E-5</v>
      </c>
      <c r="IT449" s="223">
        <f t="shared" ca="1" si="1103"/>
        <v>-3.5427971090825142E-4</v>
      </c>
      <c r="IU449" s="223">
        <f t="shared" ca="1" si="1104"/>
        <v>3.2175365223234488E-4</v>
      </c>
      <c r="IV449" s="223">
        <f t="shared" ca="1" si="1105"/>
        <v>-3.2337921830122502E-6</v>
      </c>
      <c r="IW449" s="223">
        <f t="shared" ca="1" si="1106"/>
        <v>-3.1816045487903874E-4</v>
      </c>
      <c r="IX449" s="223">
        <f t="shared" ca="1" si="1107"/>
        <v>3.5675474829255247E-4</v>
      </c>
      <c r="IY449" s="223">
        <f t="shared" ca="1" si="1108"/>
        <v>-7.8244182400446911E-5</v>
      </c>
      <c r="IZ449" s="223">
        <f t="shared" ca="1" si="1109"/>
        <v>-2.6981447099526336E-4</v>
      </c>
      <c r="JA449" s="223">
        <f t="shared" ca="1" si="1110"/>
        <v>3.7804595944624514E-4</v>
      </c>
      <c r="JB449" s="223">
        <f t="shared" ca="1" si="1111"/>
        <v>-1.5024769256807543E-4</v>
      </c>
    </row>
    <row r="450" spans="2:262">
      <c r="B450" s="230">
        <v>89</v>
      </c>
      <c r="C450" s="229">
        <f t="shared" si="1112"/>
        <v>1.7382812500000011E-3</v>
      </c>
      <c r="D450" s="226">
        <f t="shared" ca="1" si="855"/>
        <v>23.290305082277378</v>
      </c>
      <c r="E450" s="225">
        <f ca="1">CQ361</f>
        <v>-0.70969491772262305</v>
      </c>
      <c r="F450" s="224">
        <v>89</v>
      </c>
      <c r="G450" s="223">
        <f t="shared" ca="1" si="856"/>
        <v>-5.8516611966350811E-5</v>
      </c>
      <c r="H450" s="223">
        <f t="shared" ca="1" si="857"/>
        <v>4.2159116037632411E-5</v>
      </c>
      <c r="I450" s="223">
        <f t="shared" ca="1" si="858"/>
        <v>9.9654832515424442E-6</v>
      </c>
      <c r="J450" s="223">
        <f t="shared" ca="1" si="859"/>
        <v>-5.3635529812983345E-5</v>
      </c>
      <c r="K450" s="223">
        <f t="shared" ca="1" si="860"/>
        <v>5.1802071583161324E-5</v>
      </c>
      <c r="L450" s="223">
        <f t="shared" ca="1" si="861"/>
        <v>-6.0205844870123546E-6</v>
      </c>
      <c r="M450" s="223">
        <f t="shared" ca="1" si="862"/>
        <v>-4.4868667853671425E-5</v>
      </c>
      <c r="N450" s="223">
        <f t="shared" ca="1" si="863"/>
        <v>5.769207746331351E-5</v>
      </c>
      <c r="O450" s="223">
        <f t="shared" ca="1" si="864"/>
        <v>-2.1570473712906089E-5</v>
      </c>
      <c r="P450" s="223">
        <f t="shared" ca="1" si="865"/>
        <v>-3.2851166550004122E-5</v>
      </c>
      <c r="Q450" s="223">
        <f t="shared" ca="1" si="866"/>
        <v>5.9402415307154794E-5</v>
      </c>
      <c r="R450" s="223">
        <f t="shared" ca="1" si="867"/>
        <v>-3.5557628097724817E-5</v>
      </c>
      <c r="S450" s="223">
        <f t="shared" ca="1" si="868"/>
        <v>-1.8453668255036093E-5</v>
      </c>
      <c r="T450" s="223">
        <f t="shared" ca="1" si="869"/>
        <v>5.680917478363943E-5</v>
      </c>
      <c r="U450" s="223">
        <f t="shared" ca="1" si="870"/>
        <v>-4.6968708121179154E-5</v>
      </c>
      <c r="V450" s="223">
        <f t="shared" ca="1" si="871"/>
        <v>-2.7192410306616523E-6</v>
      </c>
      <c r="W450" s="223">
        <f t="shared" ca="1" si="872"/>
        <v>5.0100230640968134E-5</v>
      </c>
      <c r="X450" s="223">
        <f t="shared" ca="1" si="873"/>
        <v>-5.4977005359323925E-5</v>
      </c>
      <c r="Y450" s="223">
        <f t="shared" ca="1" si="874"/>
        <v>1.3212189410074839E-5</v>
      </c>
      <c r="Z450" s="223">
        <f t="shared" ca="1" si="875"/>
        <v>3.9761631581553469E-5</v>
      </c>
      <c r="AA450" s="223">
        <f t="shared" ca="1" si="876"/>
        <v>-5.9002335747668913E-5</v>
      </c>
      <c r="AB450" s="223">
        <f t="shared" ca="1" si="877"/>
        <v>2.8186424891033863E-5</v>
      </c>
      <c r="AC450" s="223">
        <f t="shared" ca="1" si="878"/>
        <v>2.6542387069586511E-5</v>
      </c>
      <c r="AD450" s="223">
        <f t="shared" ca="1" si="879"/>
        <v>-5.8753072679936042E-5</v>
      </c>
      <c r="AE450" s="223">
        <f t="shared" ca="1" si="880"/>
        <v>4.1118613970563709E-5</v>
      </c>
      <c r="AF450" s="223">
        <f t="shared" ca="1" si="881"/>
        <v>1.1400203191938213E-5</v>
      </c>
      <c r="AG450" s="223">
        <f t="shared" ca="1" si="882"/>
        <v>-5.4247274734055544E-5</v>
      </c>
      <c r="AH450" s="223">
        <f t="shared" ca="1" si="883"/>
        <v>5.1071847115988758E-5</v>
      </c>
      <c r="AI450" s="223">
        <f t="shared" ca="1" si="884"/>
        <v>-4.5679011063968522E-6</v>
      </c>
      <c r="AJ450" s="223">
        <f t="shared" ca="1" si="885"/>
        <v>-4.5811377366689125E-5</v>
      </c>
      <c r="AK450" s="223">
        <f t="shared" ca="1" si="886"/>
        <v>5.7325033802143949E-5</v>
      </c>
      <c r="AL450" s="223">
        <f t="shared" ca="1" si="887"/>
        <v>-2.02050707064698E-5</v>
      </c>
      <c r="AM450" s="223">
        <f t="shared" ca="1" si="888"/>
        <v>-3.4056543360219747E-5</v>
      </c>
      <c r="AN450" s="223">
        <f t="shared" ca="1" si="889"/>
        <v>5.942514398285306E-5</v>
      </c>
      <c r="AO450" s="223">
        <f t="shared" ca="1" si="890"/>
        <v>-3.4378426002803815E-5</v>
      </c>
      <c r="AP450" s="223">
        <f t="shared" ca="1" si="891"/>
        <v>-1.9834385381920346E-5</v>
      </c>
      <c r="AQ450" s="223">
        <f t="shared" ca="1" si="892"/>
        <v>5.7220029152099399E-5</v>
      </c>
      <c r="AR450" s="223">
        <f t="shared" ca="1" si="893"/>
        <v>-4.6061137615973357E-5</v>
      </c>
      <c r="AS450" s="223">
        <f t="shared" ca="1" si="894"/>
        <v>-4.1752684614950352E-6</v>
      </c>
      <c r="AT450" s="223">
        <f t="shared" ca="1" si="895"/>
        <v>5.0869445178968224E-5</v>
      </c>
      <c r="AU450" s="223">
        <f t="shared" ca="1" si="896"/>
        <v>-5.4406817992366991E-5</v>
      </c>
      <c r="AV450" s="223">
        <f t="shared" ca="1" si="897"/>
        <v>1.17863377590006E-5</v>
      </c>
      <c r="AW450" s="223">
        <f t="shared" ca="1" si="898"/>
        <v>4.0833478335466614E-5</v>
      </c>
      <c r="AX450" s="223">
        <f t="shared" ca="1" si="899"/>
        <v>-5.8810840378290354E-5</v>
      </c>
      <c r="AY450" s="223">
        <f t="shared" ca="1" si="900"/>
        <v>2.6894048932507515E-5</v>
      </c>
      <c r="AZ450" s="223">
        <f t="shared" ca="1" si="901"/>
        <v>2.7839213026829879E-5</v>
      </c>
      <c r="BA450" s="223">
        <f t="shared" ca="1" si="902"/>
        <v>-5.895414273945769E-5</v>
      </c>
      <c r="BB450" s="223">
        <f t="shared" ca="1" si="903"/>
        <v>4.0053343587962969E-5</v>
      </c>
      <c r="BC450" s="223">
        <f t="shared" ca="1" si="904"/>
        <v>1.2828056076212629E-5</v>
      </c>
      <c r="BD450" s="223">
        <f t="shared" ca="1" si="905"/>
        <v>-5.4826343125264414E-5</v>
      </c>
      <c r="BE450" s="223">
        <f t="shared" ca="1" si="906"/>
        <v>5.0310858877813005E-5</v>
      </c>
      <c r="BF450" s="223">
        <f t="shared" ca="1" si="907"/>
        <v>-3.1124661929596837E-6</v>
      </c>
      <c r="BG450" s="223">
        <f t="shared" ca="1" si="908"/>
        <v>-4.6726491818978392E-5</v>
      </c>
      <c r="BH450" s="223">
        <f t="shared" ca="1" si="909"/>
        <v>5.6923459684133237E-5</v>
      </c>
      <c r="BI450" s="223">
        <f t="shared" ca="1" si="910"/>
        <v>-1.8827496920955801E-5</v>
      </c>
      <c r="BJ450" s="223">
        <f t="shared" ca="1" si="911"/>
        <v>-3.5241405782171702E-5</v>
      </c>
      <c r="BK450" s="223">
        <f t="shared" ca="1" si="912"/>
        <v>5.9412077173865293E-5</v>
      </c>
      <c r="BL450" s="223">
        <f t="shared" ca="1" si="913"/>
        <v>-3.3178515629550172E-5</v>
      </c>
      <c r="BM450" s="223">
        <f t="shared" ca="1" si="914"/>
        <v>-2.1203155016705174E-5</v>
      </c>
      <c r="BN450" s="223">
        <f t="shared" ca="1" si="915"/>
        <v>5.7596416314592902E-5</v>
      </c>
      <c r="BO450" s="223">
        <f t="shared" ca="1" si="916"/>
        <v>-4.5125821603804833E-5</v>
      </c>
      <c r="BP450" s="223">
        <f t="shared" ca="1" si="917"/>
        <v>-5.628780866730981E-6</v>
      </c>
      <c r="BQ450" s="223">
        <f t="shared" ca="1" si="918"/>
        <v>5.1608017865323368E-5</v>
      </c>
      <c r="BR450" s="223">
        <f t="shared" ca="1" si="919"/>
        <v>-5.3803857992653087E-5</v>
      </c>
      <c r="BS450" s="223">
        <f t="shared" ca="1" si="920"/>
        <v>1.0353386458779888E-5</v>
      </c>
      <c r="BT450" s="223">
        <f t="shared" ca="1" si="921"/>
        <v>4.188072852889197E-5</v>
      </c>
      <c r="BU450" s="223">
        <f t="shared" ca="1" si="922"/>
        <v>-5.858391955774682E-5</v>
      </c>
      <c r="BV450" s="223">
        <f t="shared" ca="1" si="923"/>
        <v>2.5585473004537878E-5</v>
      </c>
      <c r="BW450" s="223">
        <f t="shared" ca="1" si="924"/>
        <v>2.9119269683121483E-5</v>
      </c>
      <c r="BX450" s="223">
        <f t="shared" ca="1" si="925"/>
        <v>-5.9119701027830493E-5</v>
      </c>
      <c r="BY450" s="223">
        <f t="shared" ca="1" si="926"/>
        <v>3.8963946568876435E-5</v>
      </c>
      <c r="BZ450" s="223">
        <f t="shared" ca="1" si="927"/>
        <v>1.4248181819178645E-5</v>
      </c>
      <c r="CA450" s="223">
        <f t="shared" ca="1" si="928"/>
        <v>-5.537238617746331E-5</v>
      </c>
      <c r="CB450" s="223">
        <f t="shared" ca="1" si="929"/>
        <v>4.9519565259493209E-5</v>
      </c>
      <c r="CC450" s="223">
        <f t="shared" ca="1" si="930"/>
        <v>-1.6551564462709028E-6</v>
      </c>
      <c r="CD450" s="223">
        <f t="shared" ca="1" si="931"/>
        <v>-4.7613459979812506E-5</v>
      </c>
      <c r="CE450" s="223">
        <f t="shared" ca="1" si="932"/>
        <v>5.6487597002513556E-5</v>
      </c>
      <c r="CF450" s="223">
        <f t="shared" ca="1" si="933"/>
        <v>-1.7438582155302871E-5</v>
      </c>
      <c r="CG450" s="223">
        <f t="shared" ca="1" si="934"/>
        <v>-3.6405040099041507E-5</v>
      </c>
      <c r="CH450" s="223">
        <f t="shared" ca="1" si="935"/>
        <v>5.936322275114869E-5</v>
      </c>
      <c r="CI450" s="223">
        <f t="shared" ca="1" si="936"/>
        <v>-3.1958619759105901E-5</v>
      </c>
      <c r="CJ450" s="223">
        <f t="shared" ca="1" si="937"/>
        <v>-2.2559152663744987E-5</v>
      </c>
      <c r="CK450" s="223">
        <f t="shared" ca="1" si="938"/>
        <v>5.7938109549567022E-5</v>
      </c>
      <c r="CL450" s="223">
        <f t="shared" ca="1" si="939"/>
        <v>-4.4163323484064239E-5</v>
      </c>
      <c r="CM450" s="223">
        <f t="shared" ca="1" si="940"/>
        <v>-7.0789027048456393E-6</v>
      </c>
      <c r="CN450" s="223">
        <f t="shared" ca="1" si="941"/>
        <v>5.2315503811465348E-5</v>
      </c>
      <c r="CO450" s="223">
        <f t="shared" ca="1" si="942"/>
        <v>-5.31684885607406E-5</v>
      </c>
      <c r="CP450" s="223">
        <f t="shared" ca="1" si="943"/>
        <v>8.9141986656953038E-6</v>
      </c>
      <c r="CQ450" s="223">
        <f t="shared" ca="1" si="944"/>
        <v>4.2902751337472845E-5</v>
      </c>
      <c r="CR450" s="223">
        <f t="shared" ca="1" si="945"/>
        <v>-5.8321709974655698E-5</v>
      </c>
      <c r="CS450" s="223">
        <f t="shared" ca="1" si="946"/>
        <v>2.426148534433123E-5</v>
      </c>
      <c r="CT450" s="223">
        <f t="shared" ca="1" si="947"/>
        <v>3.0381785980194872E-5</v>
      </c>
      <c r="CU450" s="223">
        <f t="shared" ca="1" si="948"/>
        <v>-5.9249647818932295E-5</v>
      </c>
      <c r="CV450" s="223">
        <f t="shared" ca="1" si="949"/>
        <v>3.7851079125332643E-5</v>
      </c>
      <c r="CW450" s="223">
        <f t="shared" ca="1" si="950"/>
        <v>1.5659724990189804E-5</v>
      </c>
      <c r="CX450" s="223">
        <f t="shared" ca="1" si="951"/>
        <v>-5.5885074974736392E-5</v>
      </c>
      <c r="CY450" s="223">
        <f t="shared" ca="1" si="952"/>
        <v>4.8698442906717378E-5</v>
      </c>
      <c r="CZ450" s="223">
        <f t="shared" ca="1" si="953"/>
        <v>-1.9684969522748756E-7</v>
      </c>
      <c r="DA450" s="223">
        <f t="shared" ca="1" si="954"/>
        <v>-4.8471747572736209E-5</v>
      </c>
      <c r="DB450" s="223">
        <f t="shared" ca="1" si="955"/>
        <v>5.6017708304667376E-5</v>
      </c>
      <c r="DC450" s="223">
        <f t="shared" ca="1" si="956"/>
        <v>-1.6039163039830182E-5</v>
      </c>
      <c r="DD450" s="223">
        <f t="shared" ca="1" si="957"/>
        <v>-3.7546745381027113E-5</v>
      </c>
      <c r="DE450" s="223">
        <f t="shared" ca="1" si="958"/>
        <v>5.9278610142780569E-5</v>
      </c>
      <c r="DF450" s="223">
        <f t="shared" ca="1" si="959"/>
        <v>-3.0719473211129219E-5</v>
      </c>
      <c r="DG450" s="223">
        <f t="shared" ca="1" si="960"/>
        <v>-2.3901561520762763E-5</v>
      </c>
      <c r="DH450" s="223">
        <f t="shared" ca="1" si="961"/>
        <v>5.8244903033793955E-5</v>
      </c>
      <c r="DI450" s="223">
        <f t="shared" ca="1" si="962"/>
        <v>-4.3174223029630981E-5</v>
      </c>
      <c r="DJ450" s="223">
        <f t="shared" ca="1" si="963"/>
        <v>-8.5247604766681238E-6</v>
      </c>
      <c r="DK450" s="223">
        <f t="shared" ca="1" si="964"/>
        <v>5.2991476854313179E-5</v>
      </c>
      <c r="DL450" s="223">
        <f t="shared" ca="1" si="965"/>
        <v>-5.2501092419416207E-5</v>
      </c>
      <c r="DM450" s="223">
        <f t="shared" ca="1" si="966"/>
        <v>7.4696412926578616E-6</v>
      </c>
      <c r="DN450" s="223">
        <f t="shared" ca="1" si="967"/>
        <v>4.389893113288639E-5</v>
      </c>
      <c r="DO450" s="223">
        <f t="shared" ca="1" si="968"/>
        <v>-5.802436957426507E-5</v>
      </c>
      <c r="DP450" s="223">
        <f t="shared" ca="1" si="969"/>
        <v>2.2922883472550063E-5</v>
      </c>
      <c r="DQ450" s="223">
        <f t="shared" ca="1" si="970"/>
        <v>3.162600142544195E-5</v>
      </c>
      <c r="DR450" s="223">
        <f t="shared" ca="1" si="971"/>
        <v>-5.9343904837674863E-5</v>
      </c>
      <c r="DS450" s="223">
        <f t="shared" ca="1" si="972"/>
        <v>3.6715411607065451E-5</v>
      </c>
      <c r="DT450" s="223">
        <f t="shared" ca="1" si="973"/>
        <v>1.706183532842171E-5</v>
      </c>
      <c r="DU450" s="223">
        <f t="shared" ca="1" si="974"/>
        <v>-5.6364100692521125E-5</v>
      </c>
      <c r="DV450" s="223">
        <f t="shared" ca="1" si="975"/>
        <v>4.7847986432885615E-5</v>
      </c>
      <c r="DW450" s="223">
        <f t="shared" ca="1" si="976"/>
        <v>1.261575630709965E-6</v>
      </c>
      <c r="DX450" s="223">
        <f t="shared" ca="1" si="977"/>
        <v>-4.930083759739752E-5</v>
      </c>
      <c r="DY450" s="223">
        <f t="shared" ca="1" si="978"/>
        <v>5.5514076633974907E-5</v>
      </c>
      <c r="DZ450" s="223">
        <f t="shared" ca="1" si="979"/>
        <v>-1.4630082532283613E-5</v>
      </c>
      <c r="EA450" s="223">
        <f t="shared" ca="1" si="980"/>
        <v>-3.8665833907558447E-5</v>
      </c>
      <c r="EB450" s="223">
        <f t="shared" ca="1" si="981"/>
        <v>5.9158290316232702E-5</v>
      </c>
      <c r="EC450" s="223">
        <f t="shared" ca="1" si="982"/>
        <v>-2.9461822401163786E-5</v>
      </c>
      <c r="ED450" s="223">
        <f t="shared" ca="1" si="983"/>
        <v>-2.5229572970855832E-5</v>
      </c>
      <c r="EE450" s="223">
        <f t="shared" ca="1" si="984"/>
        <v>5.8516611966350567E-5</v>
      </c>
      <c r="EF450" s="223">
        <f t="shared" ca="1" si="985"/>
        <v>-4.2159116037631686E-5</v>
      </c>
      <c r="EG450" s="223">
        <f t="shared" ca="1" si="986"/>
        <v>-9.965483251542456E-6</v>
      </c>
      <c r="EH450" s="223">
        <f t="shared" ca="1" si="987"/>
        <v>5.3635529812982939E-5</v>
      </c>
      <c r="EI450" s="223">
        <f t="shared" ca="1" si="988"/>
        <v>-5.1802071583162252E-5</v>
      </c>
      <c r="EJ450" s="223">
        <f t="shared" ca="1" si="989"/>
        <v>6.0205844870119209E-6</v>
      </c>
      <c r="EK450" s="223">
        <f t="shared" ca="1" si="990"/>
        <v>4.4868667853671093E-5</v>
      </c>
      <c r="EL450" s="223">
        <f t="shared" ca="1" si="991"/>
        <v>-5.7692077463313863E-5</v>
      </c>
      <c r="EM450" s="223">
        <f t="shared" ca="1" si="992"/>
        <v>2.1570473712905289E-5</v>
      </c>
      <c r="EN450" s="223">
        <f t="shared" ca="1" si="993"/>
        <v>3.2851166550004129E-5</v>
      </c>
      <c r="EO450" s="223">
        <f t="shared" ca="1" si="994"/>
        <v>-5.940241530715476E-5</v>
      </c>
      <c r="EP450" s="223">
        <f t="shared" ca="1" si="995"/>
        <v>3.5557628097726497E-5</v>
      </c>
      <c r="EQ450" s="223">
        <f t="shared" ca="1" si="996"/>
        <v>1.8453668255036506E-5</v>
      </c>
      <c r="ER450" s="223">
        <f t="shared" ca="1" si="997"/>
        <v>-5.6809174783639247E-5</v>
      </c>
      <c r="ES450" s="223">
        <f t="shared" ca="1" si="998"/>
        <v>4.6968708121180177E-5</v>
      </c>
      <c r="ET450" s="223">
        <f t="shared" ca="1" si="999"/>
        <v>2.7192410306625129E-6</v>
      </c>
      <c r="EU450" s="223">
        <f t="shared" ca="1" si="1000"/>
        <v>-5.0100230640968141E-5</v>
      </c>
      <c r="EV450" s="223">
        <f t="shared" ca="1" si="1001"/>
        <v>5.4977005359324393E-5</v>
      </c>
      <c r="EW450" s="223">
        <f t="shared" ca="1" si="1002"/>
        <v>-1.3212189410076885E-5</v>
      </c>
      <c r="EX450" s="223">
        <f t="shared" ca="1" si="1003"/>
        <v>-3.9761631581553794E-5</v>
      </c>
      <c r="EY450" s="223">
        <f t="shared" ca="1" si="1004"/>
        <v>5.9002335747669001E-5</v>
      </c>
      <c r="EZ450" s="223">
        <f t="shared" ca="1" si="1005"/>
        <v>-2.8186424891035337E-5</v>
      </c>
      <c r="FA450" s="223">
        <f t="shared" ca="1" si="1006"/>
        <v>-2.6542387069587277E-5</v>
      </c>
      <c r="FB450" s="223">
        <f t="shared" ca="1" si="1007"/>
        <v>5.8753072679935988E-5</v>
      </c>
      <c r="FC450" s="223">
        <f t="shared" ca="1" si="1008"/>
        <v>-4.1118613970564624E-5</v>
      </c>
      <c r="FD450" s="223">
        <f t="shared" ca="1" si="1009"/>
        <v>-1.140020319193947E-5</v>
      </c>
      <c r="FE450" s="223">
        <f t="shared" ca="1" si="1010"/>
        <v>5.424727473405572E-5</v>
      </c>
      <c r="FF450" s="223">
        <f t="shared" ca="1" si="1011"/>
        <v>-5.1071847115989185E-5</v>
      </c>
      <c r="FG450" s="223">
        <f t="shared" ca="1" si="1012"/>
        <v>4.5679011063985226E-6</v>
      </c>
      <c r="FH450" s="223">
        <f t="shared" ca="1" si="1013"/>
        <v>4.5811377366689396E-5</v>
      </c>
      <c r="FI450" s="223">
        <f t="shared" ca="1" si="1014"/>
        <v>-5.7325033802144065E-5</v>
      </c>
      <c r="FJ450" s="223">
        <f t="shared" ca="1" si="1015"/>
        <v>2.0205070706470986E-5</v>
      </c>
      <c r="FK450" s="223">
        <f t="shared" ca="1" si="1016"/>
        <v>3.4056543360220791E-5</v>
      </c>
      <c r="FL450" s="223">
        <f t="shared" ca="1" si="1017"/>
        <v>-5.9425143982853046E-5</v>
      </c>
      <c r="FM450" s="223">
        <f t="shared" ca="1" si="1018"/>
        <v>3.4378426002804147E-5</v>
      </c>
      <c r="FN450" s="223">
        <f t="shared" ca="1" si="1019"/>
        <v>1.9834385381918367E-5</v>
      </c>
      <c r="FO450" s="223">
        <f t="shared" ca="1" si="1020"/>
        <v>-5.7220029152099528E-5</v>
      </c>
      <c r="FP450" s="223">
        <f t="shared" ca="1" si="1021"/>
        <v>4.6061137615973608E-5</v>
      </c>
      <c r="FQ450" s="223">
        <f t="shared" ca="1" si="1022"/>
        <v>4.1752684614937884E-6</v>
      </c>
      <c r="FR450" s="223">
        <f t="shared" ca="1" si="1023"/>
        <v>-5.0869445178968881E-5</v>
      </c>
      <c r="FS450" s="223">
        <f t="shared" ca="1" si="1024"/>
        <v>5.4406817992366822E-5</v>
      </c>
      <c r="FT450" s="223">
        <f t="shared" ca="1" si="1025"/>
        <v>-1.1786337759001833E-5</v>
      </c>
      <c r="FU450" s="223">
        <f t="shared" ca="1" si="1026"/>
        <v>-4.0833478335465096E-5</v>
      </c>
      <c r="FV450" s="223">
        <f t="shared" ca="1" si="1027"/>
        <v>5.8810840378290293E-5</v>
      </c>
      <c r="FW450" s="223">
        <f t="shared" ca="1" si="1028"/>
        <v>-2.6894048932507884E-5</v>
      </c>
      <c r="FX450" s="223">
        <f t="shared" ca="1" si="1029"/>
        <v>-2.7839213026828774E-5</v>
      </c>
      <c r="FY450" s="223">
        <f t="shared" ca="1" si="1030"/>
        <v>5.8954142739457852E-5</v>
      </c>
      <c r="FZ450" s="223">
        <f t="shared" ca="1" si="1031"/>
        <v>-4.0053343587963268E-5</v>
      </c>
      <c r="GA450" s="223">
        <f t="shared" ca="1" si="1032"/>
        <v>-1.282805607621141E-5</v>
      </c>
      <c r="GB450" s="223">
        <f t="shared" ca="1" si="1033"/>
        <v>5.4826343125263601E-5</v>
      </c>
      <c r="GC450" s="223">
        <f t="shared" ca="1" si="1034"/>
        <v>-5.0310858877812774E-5</v>
      </c>
      <c r="GD450" s="223">
        <f t="shared" ca="1" si="1035"/>
        <v>3.1124661929600903E-6</v>
      </c>
      <c r="GE450" s="223">
        <f t="shared" ca="1" si="1036"/>
        <v>4.6726491818977613E-5</v>
      </c>
      <c r="GF450" s="223">
        <f t="shared" ca="1" si="1037"/>
        <v>-5.6923459684132871E-5</v>
      </c>
      <c r="GG450" s="223">
        <f t="shared" ca="1" si="1038"/>
        <v>1.8827496920956187E-5</v>
      </c>
      <c r="GH450" s="223">
        <f t="shared" ca="1" si="1039"/>
        <v>3.5241405782170693E-5</v>
      </c>
      <c r="GI450" s="223">
        <f t="shared" ca="1" si="1040"/>
        <v>-5.9412077173865341E-5</v>
      </c>
      <c r="GJ450" s="223">
        <f t="shared" ca="1" si="1041"/>
        <v>3.3178515629549813E-5</v>
      </c>
      <c r="GK450" s="223">
        <f t="shared" ca="1" si="1042"/>
        <v>2.1203155016704795E-5</v>
      </c>
      <c r="GL450" s="223">
        <f t="shared" ca="1" si="1043"/>
        <v>-5.7596416314592387E-5</v>
      </c>
      <c r="GM450" s="223">
        <f t="shared" ca="1" si="1044"/>
        <v>4.5125821603803999E-5</v>
      </c>
      <c r="GN450" s="223">
        <f t="shared" ca="1" si="1045"/>
        <v>5.6287808667305778E-6</v>
      </c>
      <c r="GO450" s="223">
        <f t="shared" ca="1" si="1046"/>
        <v>-5.1608017865323158E-5</v>
      </c>
      <c r="GP450" s="223">
        <f t="shared" ca="1" si="1047"/>
        <v>5.3803857992652538E-5</v>
      </c>
      <c r="GQ450" s="223">
        <f t="shared" ca="1" si="1048"/>
        <v>-1.0353386458780295E-5</v>
      </c>
      <c r="GR450" s="223">
        <f t="shared" ca="1" si="1049"/>
        <v>-4.1880728528891686E-5</v>
      </c>
      <c r="GS450" s="223">
        <f t="shared" ca="1" si="1050"/>
        <v>5.8583919557747172E-5</v>
      </c>
      <c r="GT450" s="223">
        <f t="shared" ca="1" si="1051"/>
        <v>-2.5585473004536719E-5</v>
      </c>
      <c r="GU450" s="223">
        <f t="shared" ca="1" si="1052"/>
        <v>-2.9119269683121131E-5</v>
      </c>
      <c r="GV450" s="223">
        <f t="shared" ca="1" si="1053"/>
        <v>5.9119701027830452E-5</v>
      </c>
      <c r="GW450" s="223">
        <f t="shared" ca="1" si="1054"/>
        <v>-3.896394656887548E-5</v>
      </c>
      <c r="GX450" s="223">
        <f t="shared" ca="1" si="1055"/>
        <v>-1.4248181819178247E-5</v>
      </c>
      <c r="GY450" s="223">
        <f t="shared" ca="1" si="1056"/>
        <v>5.5372386177463161E-5</v>
      </c>
      <c r="GZ450" s="223">
        <f t="shared" ca="1" si="1057"/>
        <v>-4.9519565259494361E-5</v>
      </c>
      <c r="HA450" s="223">
        <f t="shared" ca="1" si="1058"/>
        <v>1.6551564462696187E-6</v>
      </c>
      <c r="HB450" s="223">
        <f t="shared" ca="1" si="1059"/>
        <v>4.7613459979812262E-5</v>
      </c>
      <c r="HC450" s="223">
        <f t="shared" ca="1" si="1060"/>
        <v>-5.6487597002514207E-5</v>
      </c>
      <c r="HD450" s="223">
        <f t="shared" ca="1" si="1061"/>
        <v>1.7438582155301644E-5</v>
      </c>
      <c r="HE450" s="223">
        <f t="shared" ca="1" si="1062"/>
        <v>3.6405040099041181E-5</v>
      </c>
      <c r="HF450" s="223">
        <f t="shared" ca="1" si="1063"/>
        <v>-5.9363222751148704E-5</v>
      </c>
      <c r="HG450" s="223">
        <f t="shared" ca="1" si="1064"/>
        <v>3.1958619759107669E-5</v>
      </c>
      <c r="HH450" s="223">
        <f t="shared" ca="1" si="1065"/>
        <v>2.2559152663746169E-5</v>
      </c>
      <c r="HI450" s="223">
        <f t="shared" ca="1" si="1066"/>
        <v>-5.7938109549566928E-5</v>
      </c>
      <c r="HJ450" s="223">
        <f t="shared" ca="1" si="1067"/>
        <v>4.4163323484065635E-5</v>
      </c>
      <c r="HK450" s="223">
        <f t="shared" ca="1" si="1068"/>
        <v>7.0789027048469099E-6</v>
      </c>
      <c r="HL450" s="223">
        <f t="shared" ca="1" si="1069"/>
        <v>-5.2315503811465152E-5</v>
      </c>
      <c r="HM450" s="223">
        <f t="shared" ca="1" si="1070"/>
        <v>5.3168488560740783E-5</v>
      </c>
      <c r="HN450" s="223">
        <f t="shared" ca="1" si="1071"/>
        <v>-8.9141986656973739E-6</v>
      </c>
      <c r="HO450" s="223">
        <f t="shared" ca="1" si="1072"/>
        <v>-4.2902751337473726E-5</v>
      </c>
      <c r="HP450" s="223">
        <f t="shared" ca="1" si="1073"/>
        <v>5.832170997465578E-5</v>
      </c>
      <c r="HQ450" s="223">
        <f t="shared" ca="1" si="1074"/>
        <v>-2.4261485344333144E-5</v>
      </c>
      <c r="HR450" s="223">
        <f t="shared" ca="1" si="1075"/>
        <v>-3.0381785980195973E-5</v>
      </c>
      <c r="HS450" s="223">
        <f t="shared" ca="1" si="1076"/>
        <v>5.9249647818932268E-5</v>
      </c>
      <c r="HT450" s="223">
        <f t="shared" ca="1" si="1077"/>
        <v>-3.7851079125332961E-5</v>
      </c>
      <c r="HU450" s="223">
        <f t="shared" ca="1" si="1078"/>
        <v>-1.5659724990187777E-5</v>
      </c>
      <c r="HV450" s="223">
        <f t="shared" ca="1" si="1079"/>
        <v>5.5885074974736256E-5</v>
      </c>
      <c r="HW450" s="223">
        <f t="shared" ca="1" si="1080"/>
        <v>-4.8698442906717602E-5</v>
      </c>
      <c r="HX450" s="223">
        <f t="shared" ca="1" si="1081"/>
        <v>1.9684969522958481E-7</v>
      </c>
      <c r="HY450" s="223">
        <f t="shared" ca="1" si="1082"/>
        <v>4.8471747572736954E-5</v>
      </c>
      <c r="HZ450" s="223">
        <f t="shared" ca="1" si="1083"/>
        <v>-5.6017708304667511E-5</v>
      </c>
      <c r="IA450" s="223">
        <f t="shared" ca="1" si="1084"/>
        <v>1.6039163039830582E-5</v>
      </c>
      <c r="IB450" s="223">
        <f t="shared" ca="1" si="1085"/>
        <v>3.7546745381025487E-5</v>
      </c>
      <c r="IC450" s="223">
        <f t="shared" ca="1" si="1086"/>
        <v>-5.9278610142780596E-5</v>
      </c>
      <c r="ID450" s="223">
        <f t="shared" ca="1" si="1087"/>
        <v>3.0719473211129565E-5</v>
      </c>
      <c r="IE450" s="223">
        <f t="shared" ca="1" si="1088"/>
        <v>3.4420383480191618E-5</v>
      </c>
      <c r="IF450" s="223">
        <f t="shared" ca="1" si="1089"/>
        <v>-5.8244903033794213E-5</v>
      </c>
      <c r="IG450" s="223">
        <f t="shared" ca="1" si="1090"/>
        <v>4.317422302963359E-5</v>
      </c>
      <c r="IH450" s="223">
        <f t="shared" ca="1" si="1091"/>
        <v>8.5247604766677206E-6</v>
      </c>
      <c r="II450" s="223">
        <f t="shared" ca="1" si="1092"/>
        <v>-5.2991476854313761E-5</v>
      </c>
      <c r="IJ450" s="223">
        <f t="shared" ca="1" si="1093"/>
        <v>5.2501092419417982E-5</v>
      </c>
      <c r="IK450" s="223">
        <f t="shared" ca="1" si="1094"/>
        <v>-7.4696412926582614E-6</v>
      </c>
      <c r="IL450" s="223">
        <f t="shared" ca="1" si="1095"/>
        <v>-4.3898931132887244E-5</v>
      </c>
      <c r="IM450" s="223">
        <f t="shared" ca="1" si="1096"/>
        <v>5.8024369574265524E-5</v>
      </c>
      <c r="IN450" s="223">
        <f t="shared" ca="1" si="1097"/>
        <v>-2.2922883472550442E-5</v>
      </c>
      <c r="IO450" s="223">
        <f t="shared" ca="1" si="1098"/>
        <v>-3.1626001425444464E-5</v>
      </c>
      <c r="IP450" s="223">
        <f t="shared" ca="1" si="1099"/>
        <v>5.9343904837674748E-5</v>
      </c>
      <c r="IQ450" s="223">
        <f t="shared" ca="1" si="1100"/>
        <v>-3.671541160706577E-5</v>
      </c>
      <c r="IR450" s="223">
        <f t="shared" ca="1" si="1101"/>
        <v>-1.7061835328424556E-5</v>
      </c>
      <c r="IS450" s="223">
        <f t="shared" ca="1" si="1102"/>
        <v>5.636410069252099E-5</v>
      </c>
      <c r="IT450" s="223">
        <f t="shared" ca="1" si="1103"/>
        <v>-4.7847986432885859E-5</v>
      </c>
      <c r="IU450" s="223">
        <f t="shared" ca="1" si="1104"/>
        <v>-1.2615756307061805E-6</v>
      </c>
      <c r="IV450" s="223">
        <f t="shared" ca="1" si="1105"/>
        <v>4.930083759739729E-5</v>
      </c>
      <c r="IW450" s="223">
        <f t="shared" ca="1" si="1106"/>
        <v>-5.5514076633975056E-5</v>
      </c>
      <c r="IX450" s="223">
        <f t="shared" ca="1" si="1107"/>
        <v>1.4630082532287276E-5</v>
      </c>
      <c r="IY450" s="223">
        <f t="shared" ca="1" si="1108"/>
        <v>3.8665833907558136E-5</v>
      </c>
      <c r="IZ450" s="223">
        <f t="shared" ca="1" si="1109"/>
        <v>-5.9158290316232417E-5</v>
      </c>
      <c r="JA450" s="223">
        <f t="shared" ca="1" si="1110"/>
        <v>2.9461822401167072E-5</v>
      </c>
      <c r="JB450" s="223">
        <f t="shared" ca="1" si="1111"/>
        <v>2.5229572970855462E-5</v>
      </c>
    </row>
    <row r="451" spans="2:262">
      <c r="B451" s="230">
        <v>90</v>
      </c>
      <c r="C451" s="229">
        <f t="shared" si="1112"/>
        <v>1.7578125000000011E-3</v>
      </c>
      <c r="D451" s="226">
        <f t="shared" ca="1" si="855"/>
        <v>23.285504695691571</v>
      </c>
      <c r="E451" s="225">
        <f ca="1">CR361</f>
        <v>-0.714495304308428</v>
      </c>
      <c r="F451" s="224">
        <v>90</v>
      </c>
      <c r="G451" s="223">
        <f t="shared" ca="1" si="856"/>
        <v>-9.8260426441192387E-5</v>
      </c>
      <c r="H451" s="223">
        <f t="shared" ca="1" si="857"/>
        <v>1.9908631175212684E-4</v>
      </c>
      <c r="I451" s="223">
        <f t="shared" ca="1" si="858"/>
        <v>-1.3893072844821909E-4</v>
      </c>
      <c r="J451" s="223">
        <f t="shared" ca="1" si="859"/>
        <v>-3.3564435133664444E-5</v>
      </c>
      <c r="K451" s="223">
        <f t="shared" ca="1" si="860"/>
        <v>1.7891934977782968E-4</v>
      </c>
      <c r="L451" s="223">
        <f t="shared" ca="1" si="861"/>
        <v>-1.7959982931211867E-4</v>
      </c>
      <c r="M451" s="223">
        <f t="shared" ca="1" si="862"/>
        <v>3.5055637038548014E-5</v>
      </c>
      <c r="N451" s="223">
        <f t="shared" ca="1" si="863"/>
        <v>1.3783459210731422E-4</v>
      </c>
      <c r="O451" s="223">
        <f t="shared" ca="1" si="864"/>
        <v>-1.9927157834519855E-4</v>
      </c>
      <c r="P451" s="223">
        <f t="shared" ca="1" si="865"/>
        <v>9.9577289143374065E-5</v>
      </c>
      <c r="Q451" s="223">
        <f t="shared" ca="1" si="866"/>
        <v>8.0635334573298567E-5</v>
      </c>
      <c r="R451" s="223">
        <f t="shared" ca="1" si="867"/>
        <v>-1.9564611458903146E-4</v>
      </c>
      <c r="S451" s="223">
        <f t="shared" ca="1" si="868"/>
        <v>1.524571742013673E-4</v>
      </c>
      <c r="T451" s="223">
        <f t="shared" ca="1" si="869"/>
        <v>1.4008849315758786E-5</v>
      </c>
      <c r="U451" s="223">
        <f t="shared" ca="1" si="870"/>
        <v>-1.6914729778964098E-4</v>
      </c>
      <c r="V451" s="223">
        <f t="shared" ca="1" si="871"/>
        <v>1.8751300598436854E-4</v>
      </c>
      <c r="W451" s="223">
        <f t="shared" ca="1" si="872"/>
        <v>-5.425543670670605E-5</v>
      </c>
      <c r="X451" s="223">
        <f t="shared" ca="1" si="873"/>
        <v>-1.2287315416213159E-4</v>
      </c>
      <c r="Y451" s="223">
        <f t="shared" ca="1" si="874"/>
        <v>2.006463416570536E-4</v>
      </c>
      <c r="Z451" s="223">
        <f t="shared" ca="1" si="875"/>
        <v>-1.1617661818598369E-4</v>
      </c>
      <c r="AA451" s="223">
        <f t="shared" ca="1" si="876"/>
        <v>-6.2233680353705745E-5</v>
      </c>
      <c r="AB451" s="223">
        <f t="shared" ca="1" si="877"/>
        <v>1.9032173839139848E-4</v>
      </c>
      <c r="AC451" s="223">
        <f t="shared" ca="1" si="878"/>
        <v>-1.6451537402538741E-4</v>
      </c>
      <c r="AD451" s="223">
        <f t="shared" ca="1" si="879"/>
        <v>5.6816493790739803E-6</v>
      </c>
      <c r="AE451" s="223">
        <f t="shared" ca="1" si="880"/>
        <v>1.5774626485841976E-4</v>
      </c>
      <c r="AF451" s="223">
        <f t="shared" ca="1" si="881"/>
        <v>-1.9362032990395309E-4</v>
      </c>
      <c r="AG451" s="223">
        <f t="shared" ca="1" si="882"/>
        <v>7.2932726860340226E-5</v>
      </c>
      <c r="AH451" s="223">
        <f t="shared" ca="1" si="883"/>
        <v>1.0672838057306958E-4</v>
      </c>
      <c r="AI451" s="223">
        <f t="shared" ca="1" si="884"/>
        <v>-2.0008877101430374E-4</v>
      </c>
      <c r="AJ451" s="223">
        <f t="shared" ca="1" si="885"/>
        <v>1.3165710288686375E-4</v>
      </c>
      <c r="AK451" s="223">
        <f t="shared" ca="1" si="886"/>
        <v>4.3232681771918552E-5</v>
      </c>
      <c r="AL451" s="223">
        <f t="shared" ca="1" si="887"/>
        <v>-1.8316445981261109E-4</v>
      </c>
      <c r="AM451" s="223">
        <f t="shared" ca="1" si="888"/>
        <v>1.7498920086429228E-4</v>
      </c>
      <c r="AN451" s="223">
        <f t="shared" ca="1" si="889"/>
        <v>-2.5317430684478676E-5</v>
      </c>
      <c r="AO451" s="223">
        <f t="shared" ca="1" si="890"/>
        <v>-1.44826049163732E-4</v>
      </c>
      <c r="AP451" s="223">
        <f t="shared" ca="1" si="891"/>
        <v>1.97862984202924E-4</v>
      </c>
      <c r="AQ451" s="223">
        <f t="shared" ca="1" si="892"/>
        <v>-9.0907634985225319E-5</v>
      </c>
      <c r="AR451" s="223">
        <f t="shared" ca="1" si="893"/>
        <v>-8.9555754335421362E-5</v>
      </c>
      <c r="AS451" s="223">
        <f t="shared" ca="1" si="894"/>
        <v>1.9760423612703751E-4</v>
      </c>
      <c r="AT451" s="223">
        <f t="shared" ca="1" si="895"/>
        <v>-1.4586965771584782E-4</v>
      </c>
      <c r="AU451" s="223">
        <f t="shared" ca="1" si="896"/>
        <v>-2.3815328831277137E-5</v>
      </c>
      <c r="AV451" s="223">
        <f t="shared" ca="1" si="897"/>
        <v>1.7424320735794877E-4</v>
      </c>
      <c r="AW451" s="223">
        <f t="shared" ca="1" si="898"/>
        <v>-1.8377778604004494E-4</v>
      </c>
      <c r="AX451" s="223">
        <f t="shared" ca="1" si="899"/>
        <v>4.4709391292479228E-5</v>
      </c>
      <c r="AY451" s="223">
        <f t="shared" ca="1" si="900"/>
        <v>1.3051107944562473E-4</v>
      </c>
      <c r="AZ451" s="223">
        <f t="shared" ca="1" si="901"/>
        <v>-2.0020010980111079E-4</v>
      </c>
      <c r="BA451" s="223">
        <f t="shared" ca="1" si="902"/>
        <v>1.0800705289003564E-4</v>
      </c>
      <c r="BB451" s="223">
        <f t="shared" ca="1" si="903"/>
        <v>7.1520657227366571E-5</v>
      </c>
      <c r="BC451" s="223">
        <f t="shared" ca="1" si="904"/>
        <v>-1.9321666442440491E-4</v>
      </c>
      <c r="BD451" s="223">
        <f t="shared" ca="1" si="905"/>
        <v>1.5867740800056408E-4</v>
      </c>
      <c r="BE451" s="223">
        <f t="shared" ca="1" si="906"/>
        <v>4.1686212552103394E-6</v>
      </c>
      <c r="BF451" s="223">
        <f t="shared" ca="1" si="907"/>
        <v>-1.6364389756540472E-4</v>
      </c>
      <c r="BG451" s="223">
        <f t="shared" ca="1" si="908"/>
        <v>1.9079649067307611E-4</v>
      </c>
      <c r="BH451" s="223">
        <f t="shared" ca="1" si="909"/>
        <v>-6.3670776021691072E-5</v>
      </c>
      <c r="BI451" s="223">
        <f t="shared" ca="1" si="910"/>
        <v>-1.1493921668784503E-4</v>
      </c>
      <c r="BJ451" s="223">
        <f t="shared" ca="1" si="911"/>
        <v>2.0060919890140064E-4</v>
      </c>
      <c r="BK451" s="223">
        <f t="shared" ca="1" si="912"/>
        <v>-1.2406630383285153E-4</v>
      </c>
      <c r="BL451" s="223">
        <f t="shared" ca="1" si="913"/>
        <v>-5.2796777093046664E-5</v>
      </c>
      <c r="BM451" s="223">
        <f t="shared" ca="1" si="914"/>
        <v>1.8696831062039177E-4</v>
      </c>
      <c r="BN451" s="223">
        <f t="shared" ca="1" si="915"/>
        <v>-1.6995700810434005E-4</v>
      </c>
      <c r="BO451" s="223">
        <f t="shared" ca="1" si="916"/>
        <v>1.5518232422350012E-5</v>
      </c>
      <c r="BP451" s="223">
        <f t="shared" ca="1" si="917"/>
        <v>1.5146860758245205E-4</v>
      </c>
      <c r="BQ451" s="223">
        <f t="shared" ca="1" si="918"/>
        <v>-1.9597772080095349E-4</v>
      </c>
      <c r="BR451" s="223">
        <f t="shared" ca="1" si="919"/>
        <v>8.2018976371830052E-5</v>
      </c>
      <c r="BS451" s="223">
        <f t="shared" ca="1" si="920"/>
        <v>9.8260426441191872E-5</v>
      </c>
      <c r="BT451" s="223">
        <f t="shared" ca="1" si="921"/>
        <v>-1.9908631175212665E-4</v>
      </c>
      <c r="BU451" s="223">
        <f t="shared" ca="1" si="922"/>
        <v>1.3893072844821673E-4</v>
      </c>
      <c r="BV451" s="223">
        <f t="shared" ca="1" si="923"/>
        <v>3.3564435133666599E-5</v>
      </c>
      <c r="BW451" s="223">
        <f t="shared" ca="1" si="924"/>
        <v>-1.7891934977783017E-4</v>
      </c>
      <c r="BX451" s="223">
        <f t="shared" ca="1" si="925"/>
        <v>1.7959982931211848E-4</v>
      </c>
      <c r="BY451" s="223">
        <f t="shared" ca="1" si="926"/>
        <v>-3.5055637038548684E-5</v>
      </c>
      <c r="BZ451" s="223">
        <f t="shared" ca="1" si="927"/>
        <v>-1.3783459210731295E-4</v>
      </c>
      <c r="CA451" s="223">
        <f t="shared" ca="1" si="928"/>
        <v>1.9927157834519823E-4</v>
      </c>
      <c r="CB451" s="223">
        <f t="shared" ca="1" si="929"/>
        <v>-9.9577289143372493E-5</v>
      </c>
      <c r="CC451" s="223">
        <f t="shared" ca="1" si="930"/>
        <v>-8.063533457329957E-5</v>
      </c>
      <c r="CD451" s="223">
        <f t="shared" ca="1" si="931"/>
        <v>1.9564611458903154E-4</v>
      </c>
      <c r="CE451" s="223">
        <f t="shared" ca="1" si="932"/>
        <v>-1.5245717420136798E-4</v>
      </c>
      <c r="CF451" s="223">
        <f t="shared" ca="1" si="933"/>
        <v>-1.4008849315757052E-5</v>
      </c>
      <c r="CG451" s="223">
        <f t="shared" ca="1" si="934"/>
        <v>1.6914729778964272E-4</v>
      </c>
      <c r="CH451" s="223">
        <f t="shared" ca="1" si="935"/>
        <v>-1.8751300598436794E-4</v>
      </c>
      <c r="CI451" s="223">
        <f t="shared" ca="1" si="936"/>
        <v>5.4255436706705671E-5</v>
      </c>
      <c r="CJ451" s="223">
        <f t="shared" ca="1" si="937"/>
        <v>1.2287315416213189E-4</v>
      </c>
      <c r="CK451" s="223">
        <f t="shared" ca="1" si="938"/>
        <v>-2.0064634165705363E-4</v>
      </c>
      <c r="CL451" s="223">
        <f t="shared" ca="1" si="939"/>
        <v>1.161766181859857E-4</v>
      </c>
      <c r="CM451" s="223">
        <f t="shared" ca="1" si="940"/>
        <v>6.2233680353708835E-5</v>
      </c>
      <c r="CN451" s="223">
        <f t="shared" ca="1" si="941"/>
        <v>-1.9032173839139905E-4</v>
      </c>
      <c r="CO451" s="223">
        <f t="shared" ca="1" si="942"/>
        <v>1.6451537402538719E-4</v>
      </c>
      <c r="CP451" s="223">
        <f t="shared" ca="1" si="943"/>
        <v>-5.6816493790735873E-6</v>
      </c>
      <c r="CQ451" s="223">
        <f t="shared" ca="1" si="944"/>
        <v>-1.5774626485841914E-4</v>
      </c>
      <c r="CR451" s="223">
        <f t="shared" ca="1" si="945"/>
        <v>1.9362032990395374E-4</v>
      </c>
      <c r="CS451" s="223">
        <f t="shared" ca="1" si="946"/>
        <v>-7.2932726860338532E-5</v>
      </c>
      <c r="CT451" s="223">
        <f t="shared" ca="1" si="947"/>
        <v>-1.0672838057307113E-4</v>
      </c>
      <c r="CU451" s="223">
        <f t="shared" ca="1" si="948"/>
        <v>2.0008877101430377E-4</v>
      </c>
      <c r="CV451" s="223">
        <f t="shared" ca="1" si="949"/>
        <v>-1.3165710288686347E-4</v>
      </c>
      <c r="CW451" s="223">
        <f t="shared" ca="1" si="950"/>
        <v>-4.3232681771916126E-5</v>
      </c>
      <c r="CX451" s="223">
        <f t="shared" ca="1" si="951"/>
        <v>1.8316445981261009E-4</v>
      </c>
      <c r="CY451" s="223">
        <f t="shared" ca="1" si="952"/>
        <v>-1.7498920086429066E-4</v>
      </c>
      <c r="CZ451" s="223">
        <f t="shared" ca="1" si="953"/>
        <v>2.531743068447829E-5</v>
      </c>
      <c r="DA451" s="223">
        <f t="shared" ca="1" si="954"/>
        <v>1.448260491637323E-4</v>
      </c>
      <c r="DB451" s="223">
        <f t="shared" ca="1" si="955"/>
        <v>-1.9786298420292395E-4</v>
      </c>
      <c r="DC451" s="223">
        <f t="shared" ca="1" si="956"/>
        <v>9.0907634985227528E-5</v>
      </c>
      <c r="DD451" s="223">
        <f t="shared" ca="1" si="957"/>
        <v>8.9555754335424276E-5</v>
      </c>
      <c r="DE451" s="223">
        <f t="shared" ca="1" si="958"/>
        <v>-1.9760423612703805E-4</v>
      </c>
      <c r="DF451" s="223">
        <f t="shared" ca="1" si="959"/>
        <v>1.4586965771584755E-4</v>
      </c>
      <c r="DG451" s="223">
        <f t="shared" ca="1" si="960"/>
        <v>2.3815328831277517E-5</v>
      </c>
      <c r="DH451" s="223">
        <f t="shared" ca="1" si="961"/>
        <v>-1.7424320735794896E-4</v>
      </c>
      <c r="DI451" s="223">
        <f t="shared" ca="1" si="962"/>
        <v>1.8377778604004592E-4</v>
      </c>
      <c r="DJ451" s="223">
        <f t="shared" ca="1" si="963"/>
        <v>-4.4709391292476063E-5</v>
      </c>
      <c r="DK451" s="223">
        <f t="shared" ca="1" si="964"/>
        <v>-1.3051107944562717E-4</v>
      </c>
      <c r="DL451" s="223">
        <f t="shared" ca="1" si="965"/>
        <v>2.0020010980111074E-4</v>
      </c>
      <c r="DM451" s="223">
        <f t="shared" ca="1" si="966"/>
        <v>-1.0800705289003529E-4</v>
      </c>
      <c r="DN451" s="223">
        <f t="shared" ca="1" si="967"/>
        <v>-7.1520657227366923E-5</v>
      </c>
      <c r="DO451" s="223">
        <f t="shared" ca="1" si="968"/>
        <v>1.9321666442440426E-4</v>
      </c>
      <c r="DP451" s="223">
        <f t="shared" ca="1" si="969"/>
        <v>-1.5867740800056207E-4</v>
      </c>
      <c r="DQ451" s="223">
        <f t="shared" ca="1" si="970"/>
        <v>-4.1686212552107324E-6</v>
      </c>
      <c r="DR451" s="223">
        <f t="shared" ca="1" si="971"/>
        <v>1.6364389756540497E-4</v>
      </c>
      <c r="DS451" s="223">
        <f t="shared" ca="1" si="972"/>
        <v>-1.9079649067307421E-4</v>
      </c>
      <c r="DT451" s="223">
        <f t="shared" ca="1" si="973"/>
        <v>6.3670776021693389E-5</v>
      </c>
      <c r="DU451" s="223">
        <f t="shared" ca="1" si="974"/>
        <v>1.1493921668784766E-4</v>
      </c>
      <c r="DV451" s="223">
        <f t="shared" ca="1" si="975"/>
        <v>-2.0060919890140062E-4</v>
      </c>
      <c r="DW451" s="223">
        <f t="shared" ca="1" si="976"/>
        <v>1.2406630383285123E-4</v>
      </c>
      <c r="DX451" s="223">
        <f t="shared" ca="1" si="977"/>
        <v>5.2796777093041514E-5</v>
      </c>
      <c r="DY451" s="223">
        <f t="shared" ca="1" si="978"/>
        <v>-1.8696831062039193E-4</v>
      </c>
      <c r="DZ451" s="223">
        <f t="shared" ca="1" si="979"/>
        <v>1.6995700810433685E-4</v>
      </c>
      <c r="EA451" s="223">
        <f t="shared" ca="1" si="980"/>
        <v>-1.5518232422349619E-5</v>
      </c>
      <c r="EB451" s="223">
        <f t="shared" ca="1" si="981"/>
        <v>-1.5146860758245229E-4</v>
      </c>
      <c r="EC451" s="223">
        <f t="shared" ca="1" si="982"/>
        <v>1.9597772080095463E-4</v>
      </c>
      <c r="ED451" s="223">
        <f t="shared" ca="1" si="983"/>
        <v>-8.2018976371829686E-5</v>
      </c>
      <c r="EE451" s="223">
        <f t="shared" ca="1" si="984"/>
        <v>-9.8260426441197199E-5</v>
      </c>
      <c r="EF451" s="223">
        <f t="shared" ca="1" si="985"/>
        <v>1.9908631175212667E-4</v>
      </c>
      <c r="EG451" s="223">
        <f t="shared" ca="1" si="986"/>
        <v>-1.3893072844821646E-4</v>
      </c>
      <c r="EH451" s="223">
        <f t="shared" ca="1" si="987"/>
        <v>-3.3564435133661341E-5</v>
      </c>
      <c r="EI451" s="223">
        <f t="shared" ca="1" si="988"/>
        <v>1.7891934977783033E-4</v>
      </c>
      <c r="EJ451" s="223">
        <f t="shared" ca="1" si="989"/>
        <v>-1.7959982931211576E-4</v>
      </c>
      <c r="EK451" s="223">
        <f t="shared" ca="1" si="990"/>
        <v>3.5055637038548298E-5</v>
      </c>
      <c r="EL451" s="223">
        <f t="shared" ca="1" si="991"/>
        <v>1.3783459210731737E-4</v>
      </c>
      <c r="EM451" s="223">
        <f t="shared" ca="1" si="992"/>
        <v>-1.9927157834519882E-4</v>
      </c>
      <c r="EN451" s="223">
        <f t="shared" ca="1" si="993"/>
        <v>9.957728914337214E-5</v>
      </c>
      <c r="EO451" s="223">
        <f t="shared" ca="1" si="994"/>
        <v>8.0635334573294718E-5</v>
      </c>
      <c r="EP451" s="223">
        <f t="shared" ca="1" si="995"/>
        <v>-1.9564611458903165E-4</v>
      </c>
      <c r="EQ451" s="223">
        <f t="shared" ca="1" si="996"/>
        <v>1.5245717420136399E-4</v>
      </c>
      <c r="ER451" s="223">
        <f t="shared" ca="1" si="997"/>
        <v>1.4008849315757445E-5</v>
      </c>
      <c r="ES451" s="223">
        <f t="shared" ca="1" si="998"/>
        <v>-1.6914729778964293E-4</v>
      </c>
      <c r="ET451" s="223">
        <f t="shared" ca="1" si="999"/>
        <v>1.8751300598436981E-4</v>
      </c>
      <c r="EU451" s="223">
        <f t="shared" ca="1" si="1000"/>
        <v>-5.4255436706705291E-5</v>
      </c>
      <c r="EV451" s="223">
        <f t="shared" ca="1" si="1001"/>
        <v>-1.2287315416213671E-4</v>
      </c>
      <c r="EW451" s="223">
        <f t="shared" ca="1" si="1002"/>
        <v>2.0064634165705363E-4</v>
      </c>
      <c r="EX451" s="223">
        <f t="shared" ca="1" si="1003"/>
        <v>-1.1617661818598072E-4</v>
      </c>
      <c r="EY451" s="223">
        <f t="shared" ca="1" si="1004"/>
        <v>-6.2233680353703793E-5</v>
      </c>
      <c r="EZ451" s="223">
        <f t="shared" ca="1" si="1005"/>
        <v>1.9032173839139918E-4</v>
      </c>
      <c r="FA451" s="223">
        <f t="shared" ca="1" si="1006"/>
        <v>-1.6451537402539023E-4</v>
      </c>
      <c r="FB451" s="223">
        <f t="shared" ca="1" si="1007"/>
        <v>5.6816493790731943E-6</v>
      </c>
      <c r="FC451" s="223">
        <f t="shared" ca="1" si="1008"/>
        <v>1.577462648584229E-4</v>
      </c>
      <c r="FD451" s="223">
        <f t="shared" ca="1" si="1009"/>
        <v>-1.9362032990395364E-4</v>
      </c>
      <c r="FE451" s="223">
        <f t="shared" ca="1" si="1010"/>
        <v>7.2932726860338153E-5</v>
      </c>
      <c r="FF451" s="223">
        <f t="shared" ca="1" si="1011"/>
        <v>1.067283805730666E-4</v>
      </c>
      <c r="FG451" s="223">
        <f t="shared" ca="1" si="1012"/>
        <v>-2.0008877101430379E-4</v>
      </c>
      <c r="FH451" s="223">
        <f t="shared" ca="1" si="1013"/>
        <v>1.3165710288685887E-4</v>
      </c>
      <c r="FI451" s="223">
        <f t="shared" ca="1" si="1014"/>
        <v>4.3232681771916532E-5</v>
      </c>
      <c r="FJ451" s="223">
        <f t="shared" ca="1" si="1015"/>
        <v>-1.8316445981261258E-4</v>
      </c>
      <c r="FK451" s="223">
        <f t="shared" ca="1" si="1016"/>
        <v>1.7498920086429326E-4</v>
      </c>
      <c r="FL451" s="223">
        <f t="shared" ca="1" si="1017"/>
        <v>-2.531743068447789E-5</v>
      </c>
      <c r="FM451" s="223">
        <f t="shared" ca="1" si="1018"/>
        <v>-1.448260491637365E-4</v>
      </c>
      <c r="FN451" s="223">
        <f t="shared" ca="1" si="1019"/>
        <v>1.978629842029239E-4</v>
      </c>
      <c r="FO451" s="223">
        <f t="shared" ca="1" si="1020"/>
        <v>-9.0907634985222093E-5</v>
      </c>
      <c r="FP451" s="223">
        <f t="shared" ca="1" si="1021"/>
        <v>-8.9555754335419506E-5</v>
      </c>
      <c r="FQ451" s="223">
        <f t="shared" ca="1" si="1022"/>
        <v>1.9760423612703813E-4</v>
      </c>
      <c r="FR451" s="223">
        <f t="shared" ca="1" si="1023"/>
        <v>-1.4586965771585121E-4</v>
      </c>
      <c r="FS451" s="223">
        <f t="shared" ca="1" si="1024"/>
        <v>-2.381532883127791E-5</v>
      </c>
      <c r="FT451" s="223">
        <f t="shared" ca="1" si="1025"/>
        <v>1.7424320735795199E-4</v>
      </c>
      <c r="FU451" s="223">
        <f t="shared" ca="1" si="1026"/>
        <v>-1.8377778604004578E-4</v>
      </c>
      <c r="FV451" s="223">
        <f t="shared" ca="1" si="1027"/>
        <v>4.4709391292475691E-5</v>
      </c>
      <c r="FW451" s="223">
        <f t="shared" ca="1" si="1028"/>
        <v>1.3051107944562316E-4</v>
      </c>
      <c r="FX451" s="223">
        <f t="shared" ca="1" si="1029"/>
        <v>-2.0020010980111071E-4</v>
      </c>
      <c r="FY451" s="223">
        <f t="shared" ca="1" si="1030"/>
        <v>1.0800705289003015E-4</v>
      </c>
      <c r="FZ451" s="223">
        <f t="shared" ca="1" si="1031"/>
        <v>7.1520657227367303E-5</v>
      </c>
      <c r="GA451" s="223">
        <f t="shared" ca="1" si="1032"/>
        <v>-1.9321666442440592E-4</v>
      </c>
      <c r="GB451" s="223">
        <f t="shared" ca="1" si="1033"/>
        <v>1.5867740800056532E-4</v>
      </c>
      <c r="GC451" s="223">
        <f t="shared" ca="1" si="1034"/>
        <v>4.1686212552111254E-6</v>
      </c>
      <c r="GD451" s="223">
        <f t="shared" ca="1" si="1035"/>
        <v>-1.6364389756540185E-4</v>
      </c>
      <c r="GE451" s="223">
        <f t="shared" ca="1" si="1036"/>
        <v>1.9079649067307587E-4</v>
      </c>
      <c r="GF451" s="223">
        <f t="shared" ca="1" si="1037"/>
        <v>-6.3670776021687602E-5</v>
      </c>
      <c r="GG451" s="223">
        <f t="shared" ca="1" si="1038"/>
        <v>-1.1493921668784333E-4</v>
      </c>
      <c r="GH451" s="223">
        <f t="shared" ca="1" si="1039"/>
        <v>2.0060919890140078E-4</v>
      </c>
      <c r="GI451" s="223">
        <f t="shared" ca="1" si="1040"/>
        <v>-1.240663038328554E-4</v>
      </c>
      <c r="GJ451" s="223">
        <f t="shared" ca="1" si="1041"/>
        <v>-5.2796777093047409E-5</v>
      </c>
      <c r="GK451" s="223">
        <f t="shared" ca="1" si="1042"/>
        <v>1.8696831062039416E-4</v>
      </c>
      <c r="GL451" s="223">
        <f t="shared" ca="1" si="1043"/>
        <v>-1.6995700810433964E-4</v>
      </c>
      <c r="GM451" s="223">
        <f t="shared" ca="1" si="1044"/>
        <v>1.5518232422343534E-5</v>
      </c>
      <c r="GN451" s="223">
        <f t="shared" ca="1" si="1045"/>
        <v>1.514686075824488E-4</v>
      </c>
      <c r="GO451" s="223">
        <f t="shared" ca="1" si="1046"/>
        <v>-1.9597772080095333E-4</v>
      </c>
      <c r="GP451" s="223">
        <f t="shared" ca="1" si="1047"/>
        <v>8.2018976371834538E-5</v>
      </c>
      <c r="GQ451" s="223">
        <f t="shared" ca="1" si="1048"/>
        <v>9.8260426441192564E-5</v>
      </c>
      <c r="GR451" s="223">
        <f t="shared" ca="1" si="1049"/>
        <v>-1.9908631175212746E-4</v>
      </c>
      <c r="GS451" s="223">
        <f t="shared" ca="1" si="1050"/>
        <v>1.3893072844822028E-4</v>
      </c>
      <c r="GT451" s="223">
        <f t="shared" ca="1" si="1051"/>
        <v>3.3564435133667372E-5</v>
      </c>
      <c r="GU451" s="223">
        <f t="shared" ca="1" si="1052"/>
        <v>-1.7891934977782794E-4</v>
      </c>
      <c r="GV451" s="223">
        <f t="shared" ca="1" si="1053"/>
        <v>1.7959982931211812E-4</v>
      </c>
      <c r="GW451" s="223">
        <f t="shared" ca="1" si="1054"/>
        <v>-3.5055637038542288E-5</v>
      </c>
      <c r="GX451" s="223">
        <f t="shared" ca="1" si="1055"/>
        <v>-1.3783459210731355E-4</v>
      </c>
      <c r="GY451" s="223">
        <f t="shared" ca="1" si="1056"/>
        <v>1.9927157834519809E-4</v>
      </c>
      <c r="GZ451" s="223">
        <f t="shared" ca="1" si="1057"/>
        <v>-9.9577289143376748E-5</v>
      </c>
      <c r="HA451" s="223">
        <f t="shared" ca="1" si="1058"/>
        <v>-8.0635334573300301E-5</v>
      </c>
      <c r="HB451" s="223">
        <f t="shared" ca="1" si="1059"/>
        <v>1.9564611458903301E-4</v>
      </c>
      <c r="HC451" s="223">
        <f t="shared" ca="1" si="1060"/>
        <v>-1.5245717420136746E-4</v>
      </c>
      <c r="HD451" s="223">
        <f t="shared" ca="1" si="1061"/>
        <v>-1.400884931576353E-5</v>
      </c>
      <c r="HE451" s="223">
        <f t="shared" ca="1" si="1062"/>
        <v>1.6914729778964009E-4</v>
      </c>
      <c r="HF451" s="223">
        <f t="shared" ca="1" si="1063"/>
        <v>-1.8751300598436764E-4</v>
      </c>
      <c r="HG451" s="223">
        <f t="shared" ca="1" si="1064"/>
        <v>5.4255436706710407E-5</v>
      </c>
      <c r="HH451" s="223">
        <f t="shared" ca="1" si="1065"/>
        <v>1.2287315416213251E-4</v>
      </c>
      <c r="HI451" s="223">
        <f t="shared" ca="1" si="1066"/>
        <v>-2.0064634165705352E-4</v>
      </c>
      <c r="HJ451" s="223">
        <f t="shared" ca="1" si="1067"/>
        <v>1.1617661818598506E-4</v>
      </c>
      <c r="HK451" s="223">
        <f t="shared" ca="1" si="1068"/>
        <v>6.2233680353709567E-5</v>
      </c>
      <c r="HL451" s="223">
        <f t="shared" ca="1" si="1069"/>
        <v>-1.903217383913975E-4</v>
      </c>
      <c r="HM451" s="223">
        <f t="shared" ca="1" si="1070"/>
        <v>1.6451537402538673E-4</v>
      </c>
      <c r="HN451" s="223">
        <f t="shared" ca="1" si="1071"/>
        <v>-5.6816493790671092E-6</v>
      </c>
      <c r="HO451" s="223">
        <f t="shared" ca="1" si="1072"/>
        <v>-1.5774626485841962E-4</v>
      </c>
      <c r="HP451" s="223">
        <f t="shared" ca="1" si="1073"/>
        <v>1.9362032990395204E-4</v>
      </c>
      <c r="HQ451" s="223">
        <f t="shared" ca="1" si="1074"/>
        <v>-7.2932726860343113E-5</v>
      </c>
      <c r="HR451" s="223">
        <f t="shared" ca="1" si="1075"/>
        <v>-1.0672838057307178E-4</v>
      </c>
      <c r="HS451" s="223">
        <f t="shared" ca="1" si="1076"/>
        <v>2.0008877101430339E-4</v>
      </c>
      <c r="HT451" s="223">
        <f t="shared" ca="1" si="1077"/>
        <v>-1.3165710288686288E-4</v>
      </c>
      <c r="HU451" s="223">
        <f t="shared" ca="1" si="1078"/>
        <v>-4.3232681771922468E-5</v>
      </c>
      <c r="HV451" s="223">
        <f t="shared" ca="1" si="1079"/>
        <v>1.8316445981261041E-4</v>
      </c>
      <c r="HW451" s="223">
        <f t="shared" ca="1" si="1080"/>
        <v>-1.7498920086429028E-4</v>
      </c>
      <c r="HX451" s="223">
        <f t="shared" ca="1" si="1081"/>
        <v>2.5317430684483162E-5</v>
      </c>
      <c r="HY451" s="223">
        <f t="shared" ca="1" si="1082"/>
        <v>1.4482604916373284E-4</v>
      </c>
      <c r="HZ451" s="223">
        <f t="shared" ca="1" si="1083"/>
        <v>-1.9786298420292287E-4</v>
      </c>
      <c r="IA451" s="223">
        <f t="shared" ca="1" si="1084"/>
        <v>9.0907634985226823E-5</v>
      </c>
      <c r="IB451" s="223">
        <f t="shared" ca="1" si="1085"/>
        <v>8.9555754335424994E-5</v>
      </c>
      <c r="IC451" s="223">
        <f t="shared" ca="1" si="1086"/>
        <v>-1.9760423612703718E-4</v>
      </c>
      <c r="ID451" s="223">
        <f t="shared" ca="1" si="1087"/>
        <v>1.45869657715847E-4</v>
      </c>
      <c r="IE451" s="223">
        <f t="shared" ca="1" si="1088"/>
        <v>-1.7946096391516464E-4</v>
      </c>
      <c r="IF451" s="223">
        <f t="shared" ca="1" si="1089"/>
        <v>-1.7424320735795503E-4</v>
      </c>
      <c r="IG451" s="223">
        <f t="shared" ca="1" si="1090"/>
        <v>1.8377778604004332E-4</v>
      </c>
      <c r="IH451" s="223">
        <f t="shared" ca="1" si="1091"/>
        <v>-4.4709391292480861E-5</v>
      </c>
      <c r="II451" s="223">
        <f t="shared" ca="1" si="1092"/>
        <v>-1.3051107944561909E-4</v>
      </c>
      <c r="IJ451" s="223">
        <f t="shared" ca="1" si="1093"/>
        <v>2.0020010980111028E-4</v>
      </c>
      <c r="IK451" s="223">
        <f t="shared" ca="1" si="1094"/>
        <v>-1.0800705289003461E-4</v>
      </c>
      <c r="IL451" s="223">
        <f t="shared" ca="1" si="1095"/>
        <v>-7.1520657227362315E-5</v>
      </c>
      <c r="IM451" s="223">
        <f t="shared" ca="1" si="1096"/>
        <v>1.9321666442440754E-4</v>
      </c>
      <c r="IN451" s="223">
        <f t="shared" ca="1" si="1097"/>
        <v>-1.5867740800056161E-4</v>
      </c>
      <c r="IO451" s="223">
        <f t="shared" ca="1" si="1098"/>
        <v>-4.1686212552058128E-6</v>
      </c>
      <c r="IP451" s="223">
        <f t="shared" ca="1" si="1099"/>
        <v>1.6364389756539879E-4</v>
      </c>
      <c r="IQ451" s="223">
        <f t="shared" ca="1" si="1100"/>
        <v>-1.9079649067307397E-4</v>
      </c>
      <c r="IR451" s="223">
        <f t="shared" ca="1" si="1101"/>
        <v>6.3670776021692644E-5</v>
      </c>
      <c r="IS451" s="223">
        <f t="shared" ca="1" si="1102"/>
        <v>1.1493921668783894E-4</v>
      </c>
      <c r="IT451" s="223">
        <f t="shared" ca="1" si="1103"/>
        <v>-2.0060919890140094E-4</v>
      </c>
      <c r="IU451" s="223">
        <f t="shared" ca="1" si="1104"/>
        <v>1.240663038328506E-4</v>
      </c>
      <c r="IV451" s="223">
        <f t="shared" ca="1" si="1105"/>
        <v>5.2796777093042286E-5</v>
      </c>
      <c r="IW451" s="223">
        <f t="shared" ca="1" si="1106"/>
        <v>-1.8696831062039635E-4</v>
      </c>
      <c r="IX451" s="223">
        <f t="shared" ca="1" si="1107"/>
        <v>1.6995700810433642E-4</v>
      </c>
      <c r="IY451" s="223">
        <f t="shared" ca="1" si="1108"/>
        <v>-1.5518232422348819E-5</v>
      </c>
      <c r="IZ451" s="223">
        <f t="shared" ca="1" si="1109"/>
        <v>-1.5146860758244533E-4</v>
      </c>
      <c r="JA451" s="223">
        <f t="shared" ca="1" si="1110"/>
        <v>1.9597772080095198E-4</v>
      </c>
      <c r="JB451" s="223">
        <f t="shared" ca="1" si="1111"/>
        <v>-8.2018976371828968E-5</v>
      </c>
    </row>
    <row r="452" spans="2:262">
      <c r="B452" s="230">
        <v>91</v>
      </c>
      <c r="C452" s="229">
        <f t="shared" si="1112"/>
        <v>1.7773437500000011E-3</v>
      </c>
      <c r="D452" s="226">
        <f t="shared" ca="1" si="855"/>
        <v>23.285812139904063</v>
      </c>
      <c r="E452" s="225">
        <f ca="1">CS361</f>
        <v>-0.71418786009593505</v>
      </c>
      <c r="F452" s="224">
        <v>91</v>
      </c>
      <c r="G452" s="223">
        <f t="shared" ca="1" si="856"/>
        <v>-2.0665294257690505E-4</v>
      </c>
      <c r="H452" s="223">
        <f t="shared" ca="1" si="857"/>
        <v>5.0491613329862843E-4</v>
      </c>
      <c r="I452" s="223">
        <f t="shared" ca="1" si="858"/>
        <v>-4.1462776902136469E-4</v>
      </c>
      <c r="J452" s="223">
        <f t="shared" ca="1" si="859"/>
        <v>5.2680703691936038E-6</v>
      </c>
      <c r="K452" s="223">
        <f t="shared" ca="1" si="860"/>
        <v>4.0814560239630542E-4</v>
      </c>
      <c r="L452" s="223">
        <f t="shared" ca="1" si="861"/>
        <v>-5.0747620667072782E-4</v>
      </c>
      <c r="M452" s="223">
        <f t="shared" ca="1" si="862"/>
        <v>2.1628518522740376E-4</v>
      </c>
      <c r="N452" s="223">
        <f t="shared" ca="1" si="863"/>
        <v>2.4134524961776541E-4</v>
      </c>
      <c r="O452" s="223">
        <f t="shared" ca="1" si="864"/>
        <v>-5.1325162883023641E-4</v>
      </c>
      <c r="P452" s="223">
        <f t="shared" ca="1" si="865"/>
        <v>3.9019198232888254E-4</v>
      </c>
      <c r="Q452" s="223">
        <f t="shared" ca="1" si="866"/>
        <v>3.3134760990223674E-5</v>
      </c>
      <c r="R452" s="223">
        <f t="shared" ca="1" si="867"/>
        <v>-4.30963085743932E-4</v>
      </c>
      <c r="S452" s="223">
        <f t="shared" ca="1" si="868"/>
        <v>4.9714944845732347E-4</v>
      </c>
      <c r="T452" s="223">
        <f t="shared" ca="1" si="869"/>
        <v>-1.8076100611742914E-4</v>
      </c>
      <c r="U452" s="223">
        <f t="shared" ca="1" si="870"/>
        <v>-2.7472968584016269E-4</v>
      </c>
      <c r="V452" s="223">
        <f t="shared" ca="1" si="871"/>
        <v>5.1880576931574772E-4</v>
      </c>
      <c r="W452" s="223">
        <f t="shared" ca="1" si="872"/>
        <v>-3.6364171147690403E-4</v>
      </c>
      <c r="X452" s="223">
        <f t="shared" ca="1" si="873"/>
        <v>-7.1358032208953349E-5</v>
      </c>
      <c r="Y452" s="223">
        <f t="shared" ca="1" si="874"/>
        <v>4.5144514279013998E-4</v>
      </c>
      <c r="Z452" s="223">
        <f t="shared" ca="1" si="875"/>
        <v>-4.8412859430839895E-4</v>
      </c>
      <c r="AA452" s="223">
        <f t="shared" ca="1" si="876"/>
        <v>1.4425726745369879E-4</v>
      </c>
      <c r="AB452" s="223">
        <f t="shared" ca="1" si="877"/>
        <v>3.0662533809169081E-4</v>
      </c>
      <c r="AC452" s="223">
        <f t="shared" ca="1" si="878"/>
        <v>-5.2154845638664586E-4</v>
      </c>
      <c r="AD452" s="223">
        <f t="shared" ca="1" si="879"/>
        <v>3.3512083468356023E-4</v>
      </c>
      <c r="AE452" s="223">
        <f t="shared" ca="1" si="880"/>
        <v>1.0919460806849772E-4</v>
      </c>
      <c r="AF452" s="223">
        <f t="shared" ca="1" si="881"/>
        <v>-4.6948077949318022E-4</v>
      </c>
      <c r="AG452" s="223">
        <f t="shared" ca="1" si="882"/>
        <v>4.6848420536074612E-4</v>
      </c>
      <c r="AH452" s="223">
        <f t="shared" ca="1" si="883"/>
        <v>-1.0697178615880578E-4</v>
      </c>
      <c r="AI452" s="223">
        <f t="shared" ca="1" si="884"/>
        <v>-3.3685936106927773E-4</v>
      </c>
      <c r="AJ452" s="223">
        <f t="shared" ca="1" si="885"/>
        <v>5.2146482718406031E-4</v>
      </c>
      <c r="AK452" s="223">
        <f t="shared" ca="1" si="886"/>
        <v>-3.0478390905132498E-4</v>
      </c>
      <c r="AL452" s="223">
        <f t="shared" ca="1" si="887"/>
        <v>-1.464394488860083E-4</v>
      </c>
      <c r="AM452" s="223">
        <f t="shared" ca="1" si="888"/>
        <v>4.8497225917510203E-4</v>
      </c>
      <c r="AN452" s="223">
        <f t="shared" ca="1" si="889"/>
        <v>-4.5030105991354625E-4</v>
      </c>
      <c r="AO452" s="223">
        <f t="shared" ca="1" si="890"/>
        <v>6.9106615486402389E-5</v>
      </c>
      <c r="AP452" s="223">
        <f t="shared" ca="1" si="891"/>
        <v>3.652679139828555E-4</v>
      </c>
      <c r="AQ452" s="223">
        <f t="shared" ca="1" si="892"/>
        <v>-5.1855533490188527E-4</v>
      </c>
      <c r="AR452" s="223">
        <f t="shared" ca="1" si="893"/>
        <v>2.7279533300865846E-4</v>
      </c>
      <c r="AS452" s="223">
        <f t="shared" ca="1" si="894"/>
        <v>1.8289072164211174E-4</v>
      </c>
      <c r="AT452" s="223">
        <f t="shared" ca="1" si="895"/>
        <v>-4.9783563216528439E-4</v>
      </c>
      <c r="AU452" s="223">
        <f t="shared" ca="1" si="896"/>
        <v>4.2967769400740948E-4</v>
      </c>
      <c r="AV452" s="223">
        <f t="shared" ca="1" si="897"/>
        <v>-3.0866950077107263E-5</v>
      </c>
      <c r="AW452" s="223">
        <f t="shared" ca="1" si="898"/>
        <v>-3.9169704842279105E-4</v>
      </c>
      <c r="AX452" s="223">
        <f t="shared" ca="1" si="899"/>
        <v>5.1283574633088555E-4</v>
      </c>
      <c r="AY452" s="223">
        <f t="shared" ca="1" si="900"/>
        <v>-2.3932845542071554E-4</v>
      </c>
      <c r="AZ452" s="223">
        <f t="shared" ca="1" si="901"/>
        <v>-2.1835089373149844E-4</v>
      </c>
      <c r="BA452" s="223">
        <f t="shared" ca="1" si="902"/>
        <v>5.0800119073098212E-4</v>
      </c>
      <c r="BB452" s="223">
        <f t="shared" ca="1" si="903"/>
        <v>-4.0672586744904525E-4</v>
      </c>
      <c r="BC452" s="223">
        <f t="shared" ca="1" si="904"/>
        <v>-7.5399860090564499E-6</v>
      </c>
      <c r="BD452" s="223">
        <f t="shared" ca="1" si="905"/>
        <v>4.1600354261966477E-4</v>
      </c>
      <c r="BE452" s="223">
        <f t="shared" ca="1" si="906"/>
        <v>-5.0433705641708486E-4</v>
      </c>
      <c r="BF452" s="223">
        <f t="shared" ca="1" si="907"/>
        <v>2.0456463619680326E-4</v>
      </c>
      <c r="BG452" s="223">
        <f t="shared" ca="1" si="908"/>
        <v>2.5262780340926756E-4</v>
      </c>
      <c r="BH452" s="223">
        <f t="shared" ca="1" si="909"/>
        <v>-5.1541384682955444E-4</v>
      </c>
      <c r="BI452" s="223">
        <f t="shared" ca="1" si="910"/>
        <v>3.8156995817518482E-4</v>
      </c>
      <c r="BJ452" s="223">
        <f t="shared" ca="1" si="911"/>
        <v>4.5906062257752953E-5</v>
      </c>
      <c r="BK452" s="223">
        <f t="shared" ca="1" si="912"/>
        <v>-4.3805567757544158E-4</v>
      </c>
      <c r="BL452" s="223">
        <f t="shared" ca="1" si="913"/>
        <v>4.9310532029747851E-4</v>
      </c>
      <c r="BM452" s="223">
        <f t="shared" ca="1" si="914"/>
        <v>-1.686922634853315E-4</v>
      </c>
      <c r="BN452" s="223">
        <f t="shared" ca="1" si="915"/>
        <v>-2.8553570113202696E-4</v>
      </c>
      <c r="BO452" s="223">
        <f t="shared" ca="1" si="916"/>
        <v>5.2003343063535131E-4</v>
      </c>
      <c r="BP452" s="223">
        <f t="shared" ca="1" si="917"/>
        <v>-3.5434628823775285E-4</v>
      </c>
      <c r="BQ452" s="223">
        <f t="shared" ca="1" si="918"/>
        <v>-8.4023369577645849E-5</v>
      </c>
      <c r="BR452" s="223">
        <f t="shared" ca="1" si="919"/>
        <v>4.5773395086014983E-4</v>
      </c>
      <c r="BS452" s="223">
        <f t="shared" ca="1" si="920"/>
        <v>-4.7920140372323817E-4</v>
      </c>
      <c r="BT452" s="223">
        <f t="shared" ca="1" si="921"/>
        <v>1.3190573278207892E-4</v>
      </c>
      <c r="BU452" s="223">
        <f t="shared" ca="1" si="922"/>
        <v>3.1689625615078466E-4</v>
      </c>
      <c r="BV452" s="223">
        <f t="shared" ca="1" si="923"/>
        <v>-5.2183490822347591E-4</v>
      </c>
      <c r="BW452" s="223">
        <f t="shared" ca="1" si="924"/>
        <v>3.2520238506285879E-4</v>
      </c>
      <c r="BX452" s="223">
        <f t="shared" ca="1" si="925"/>
        <v>1.2168534697780717E-4</v>
      </c>
      <c r="BY452" s="223">
        <f t="shared" ca="1" si="926"/>
        <v>-4.749317242058749E-4</v>
      </c>
      <c r="BZ452" s="223">
        <f t="shared" ca="1" si="927"/>
        <v>4.6270065322296224E-4</v>
      </c>
      <c r="CA452" s="223">
        <f t="shared" ca="1" si="928"/>
        <v>-9.4404393484236296E-5</v>
      </c>
      <c r="CB452" s="223">
        <f t="shared" ca="1" si="929"/>
        <v>-3.4653952290075111E-4</v>
      </c>
      <c r="CC452" s="223">
        <f t="shared" ca="1" si="930"/>
        <v>5.2080851723079486E-4</v>
      </c>
      <c r="CD452" s="223">
        <f t="shared" ca="1" si="931"/>
        <v>-2.9429618198693387E-4</v>
      </c>
      <c r="CE452" s="223">
        <f t="shared" ca="1" si="932"/>
        <v>-1.586879009395441E-4</v>
      </c>
      <c r="CF452" s="223">
        <f t="shared" ca="1" si="933"/>
        <v>4.8955580138880549E-4</v>
      </c>
      <c r="CG452" s="223">
        <f t="shared" ca="1" si="934"/>
        <v>-4.4369248779327504E-4</v>
      </c>
      <c r="CH452" s="223">
        <f t="shared" ca="1" si="935"/>
        <v>5.6391468598658773E-5</v>
      </c>
      <c r="CI452" s="223">
        <f t="shared" ca="1" si="936"/>
        <v>3.7430486195101501E-4</v>
      </c>
      <c r="CJ452" s="223">
        <f t="shared" ca="1" si="937"/>
        <v>-5.1695981975902465E-4</v>
      </c>
      <c r="CK452" s="223">
        <f t="shared" ca="1" si="938"/>
        <v>2.6179516240221721E-4</v>
      </c>
      <c r="CL452" s="223">
        <f t="shared" ca="1" si="939"/>
        <v>1.9483051141695436E-4</v>
      </c>
      <c r="CM452" s="223">
        <f t="shared" ca="1" si="940"/>
        <v>-5.0152693326760769E-4</v>
      </c>
      <c r="CN452" s="223">
        <f t="shared" ca="1" si="941"/>
        <v>4.222799143295485E-4</v>
      </c>
      <c r="CO452" s="223">
        <f t="shared" ca="1" si="942"/>
        <v>-1.8072953458825807E-5</v>
      </c>
      <c r="CP452" s="223">
        <f t="shared" ca="1" si="943"/>
        <v>-4.0004181052361314E-4</v>
      </c>
      <c r="CQ452" s="223">
        <f t="shared" ca="1" si="944"/>
        <v>5.1030967223322885E-4</v>
      </c>
      <c r="CR452" s="223">
        <f t="shared" ca="1" si="945"/>
        <v>-2.2787545214983688E-4</v>
      </c>
      <c r="CS452" s="223">
        <f t="shared" ca="1" si="946"/>
        <v>-2.2991731847238391E-4</v>
      </c>
      <c r="CT452" s="223">
        <f t="shared" ca="1" si="947"/>
        <v>5.1078024724142597E-4</v>
      </c>
      <c r="CU452" s="223">
        <f t="shared" ca="1" si="948"/>
        <v>-3.985789694226406E-4</v>
      </c>
      <c r="CV452" s="223">
        <f t="shared" ca="1" si="949"/>
        <v>-2.0343500581673801E-5</v>
      </c>
      <c r="CW452" s="223">
        <f t="shared" ca="1" si="950"/>
        <v>4.236108978643226E-4</v>
      </c>
      <c r="CX452" s="223">
        <f t="shared" ca="1" si="951"/>
        <v>-5.0089411237903099E-4</v>
      </c>
      <c r="CY452" s="223">
        <f t="shared" ca="1" si="952"/>
        <v>1.9272086507853079E-4</v>
      </c>
      <c r="CZ452" s="223">
        <f t="shared" ca="1" si="953"/>
        <v>2.6375818365835947E-4</v>
      </c>
      <c r="DA452" s="223">
        <f t="shared" ca="1" si="954"/>
        <v>-5.1726559880010709E-4</v>
      </c>
      <c r="DB452" s="223">
        <f t="shared" ca="1" si="955"/>
        <v>3.7271809054649561E-4</v>
      </c>
      <c r="DC452" s="223">
        <f t="shared" ca="1" si="956"/>
        <v>5.8649711429907146E-5</v>
      </c>
      <c r="DD452" s="223">
        <f t="shared" ca="1" si="957"/>
        <v>-4.4488440104673845E-4</v>
      </c>
      <c r="DE452" s="223">
        <f t="shared" ca="1" si="958"/>
        <v>4.8876416393107687E-4</v>
      </c>
      <c r="DF452" s="223">
        <f t="shared" ca="1" si="959"/>
        <v>-1.5652190694150965E-4</v>
      </c>
      <c r="DG452" s="223">
        <f t="shared" ca="1" si="960"/>
        <v>-2.9616972039439061E-4</v>
      </c>
      <c r="DH452" s="223">
        <f t="shared" ca="1" si="961"/>
        <v>5.2094784326164162E-4</v>
      </c>
      <c r="DI452" s="223">
        <f t="shared" ca="1" si="962"/>
        <v>-3.4483742004441751E-4</v>
      </c>
      <c r="DJ452" s="223">
        <f t="shared" ca="1" si="963"/>
        <v>-9.6638094410351843E-5</v>
      </c>
      <c r="DK452" s="223">
        <f t="shared" ca="1" si="964"/>
        <v>4.6374703711393278E-4</v>
      </c>
      <c r="DL452" s="223">
        <f t="shared" ca="1" si="965"/>
        <v>-4.7398556013097341E-4</v>
      </c>
      <c r="DM452" s="223">
        <f t="shared" ca="1" si="966"/>
        <v>1.1947474302931847E-4</v>
      </c>
      <c r="DN452" s="223">
        <f t="shared" ca="1" si="967"/>
        <v>3.2697628775469625E-4</v>
      </c>
      <c r="DO452" s="223">
        <f t="shared" ca="1" si="968"/>
        <v>-5.2180702622425606E-4</v>
      </c>
      <c r="DP452" s="223">
        <f t="shared" ca="1" si="969"/>
        <v>3.1508804568550176E-4</v>
      </c>
      <c r="DQ452" s="223">
        <f t="shared" ca="1" si="970"/>
        <v>1.3410278718420897E-4</v>
      </c>
      <c r="DR452" s="223">
        <f t="shared" ca="1" si="971"/>
        <v>-4.8009658780674919E-4</v>
      </c>
      <c r="DS452" s="223">
        <f t="shared" ca="1" si="972"/>
        <v>4.5663838751317041E-4</v>
      </c>
      <c r="DT452" s="223">
        <f t="shared" ca="1" si="973"/>
        <v>-8.1780135133046835E-5</v>
      </c>
      <c r="DU452" s="223">
        <f t="shared" ca="1" si="974"/>
        <v>-3.560109422815653E-4</v>
      </c>
      <c r="DV452" s="223">
        <f t="shared" ca="1" si="975"/>
        <v>5.198384917010333E-4</v>
      </c>
      <c r="DW452" s="223">
        <f t="shared" ca="1" si="976"/>
        <v>-2.8363118190695061E-4</v>
      </c>
      <c r="DX452" s="223">
        <f t="shared" ca="1" si="977"/>
        <v>-1.7084076533528368E-4</v>
      </c>
      <c r="DY452" s="223">
        <f t="shared" ca="1" si="978"/>
        <v>4.9384445349342511E-4</v>
      </c>
      <c r="DZ452" s="223">
        <f t="shared" ca="1" si="979"/>
        <v>-4.3681665190908794E-4</v>
      </c>
      <c r="EA452" s="223">
        <f t="shared" ca="1" si="980"/>
        <v>4.3642353598844175E-5</v>
      </c>
      <c r="EB452" s="223">
        <f t="shared" ca="1" si="981"/>
        <v>3.8311634266649037E-4</v>
      </c>
      <c r="EC452" s="223">
        <f t="shared" ca="1" si="982"/>
        <v>-5.1505290735111471E-4</v>
      </c>
      <c r="ED452" s="223">
        <f t="shared" ca="1" si="983"/>
        <v>2.5063729617910929E-4</v>
      </c>
      <c r="EE452" s="223">
        <f t="shared" ca="1" si="984"/>
        <v>2.0665294257691527E-4</v>
      </c>
      <c r="EF452" s="223">
        <f t="shared" ca="1" si="985"/>
        <v>-5.0491613329863212E-4</v>
      </c>
      <c r="EG452" s="223">
        <f t="shared" ca="1" si="986"/>
        <v>4.1462776902135385E-4</v>
      </c>
      <c r="EH452" s="223">
        <f t="shared" ca="1" si="987"/>
        <v>-5.268070369172001E-6</v>
      </c>
      <c r="EI452" s="223">
        <f t="shared" ca="1" si="988"/>
        <v>-4.0814560239630266E-4</v>
      </c>
      <c r="EJ452" s="223">
        <f t="shared" ca="1" si="989"/>
        <v>5.0747620667072814E-4</v>
      </c>
      <c r="EK452" s="223">
        <f t="shared" ca="1" si="990"/>
        <v>-2.1628518522740184E-4</v>
      </c>
      <c r="EL452" s="223">
        <f t="shared" ca="1" si="991"/>
        <v>-2.4134524961777056E-4</v>
      </c>
      <c r="EM452" s="223">
        <f t="shared" ca="1" si="992"/>
        <v>5.1325162883023815E-4</v>
      </c>
      <c r="EN452" s="223">
        <f t="shared" ca="1" si="993"/>
        <v>-3.9019198232887375E-4</v>
      </c>
      <c r="EO452" s="223">
        <f t="shared" ca="1" si="994"/>
        <v>-3.3134760990240615E-5</v>
      </c>
      <c r="EP452" s="223">
        <f t="shared" ca="1" si="995"/>
        <v>4.3096308574394263E-4</v>
      </c>
      <c r="EQ452" s="223">
        <f t="shared" ca="1" si="996"/>
        <v>-4.9714944845732564E-4</v>
      </c>
      <c r="ER452" s="223">
        <f t="shared" ca="1" si="997"/>
        <v>1.8076100611743234E-4</v>
      </c>
      <c r="ES452" s="223">
        <f t="shared" ca="1" si="998"/>
        <v>2.7472968584016291E-4</v>
      </c>
      <c r="ET452" s="223">
        <f t="shared" ca="1" si="999"/>
        <v>-5.1880576931574805E-4</v>
      </c>
      <c r="EU452" s="223">
        <f t="shared" ca="1" si="1000"/>
        <v>3.636417114768985E-4</v>
      </c>
      <c r="EV452" s="223">
        <f t="shared" ca="1" si="1001"/>
        <v>7.1358032208964679E-5</v>
      </c>
      <c r="EW452" s="223">
        <f t="shared" ca="1" si="1002"/>
        <v>-4.5144514279014757E-4</v>
      </c>
      <c r="EX452" s="223">
        <f t="shared" ca="1" si="1003"/>
        <v>4.841285943083919E-4</v>
      </c>
      <c r="EY452" s="223">
        <f t="shared" ca="1" si="1004"/>
        <v>-1.4425726745367716E-4</v>
      </c>
      <c r="EZ452" s="223">
        <f t="shared" ca="1" si="1005"/>
        <v>-3.0662533809168804E-4</v>
      </c>
      <c r="FA452" s="223">
        <f t="shared" ca="1" si="1006"/>
        <v>5.2154845638664586E-4</v>
      </c>
      <c r="FB452" s="223">
        <f t="shared" ca="1" si="1007"/>
        <v>-3.3512083468356001E-4</v>
      </c>
      <c r="FC452" s="223">
        <f t="shared" ca="1" si="1008"/>
        <v>-1.0919460806850157E-4</v>
      </c>
      <c r="FD452" s="223">
        <f t="shared" ca="1" si="1009"/>
        <v>4.6948077949318358E-4</v>
      </c>
      <c r="FE452" s="223">
        <f t="shared" ca="1" si="1010"/>
        <v>-4.6848420536074113E-4</v>
      </c>
      <c r="FF452" s="223">
        <f t="shared" ca="1" si="1011"/>
        <v>1.0697178615879106E-4</v>
      </c>
      <c r="FG452" s="223">
        <f t="shared" ca="1" si="1012"/>
        <v>3.3685936106929491E-4</v>
      </c>
      <c r="FH452" s="223">
        <f t="shared" ca="1" si="1013"/>
        <v>-5.2146482718406053E-4</v>
      </c>
      <c r="FI452" s="223">
        <f t="shared" ca="1" si="1014"/>
        <v>3.0478390905132476E-4</v>
      </c>
      <c r="FJ452" s="223">
        <f t="shared" ca="1" si="1015"/>
        <v>1.4643944888600855E-4</v>
      </c>
      <c r="FK452" s="223">
        <f t="shared" ca="1" si="1016"/>
        <v>-4.8497225917510208E-4</v>
      </c>
      <c r="FL452" s="223">
        <f t="shared" ca="1" si="1017"/>
        <v>4.503010599135424E-4</v>
      </c>
      <c r="FM452" s="223">
        <f t="shared" ca="1" si="1018"/>
        <v>-6.9106615486394773E-5</v>
      </c>
      <c r="FN452" s="223">
        <f t="shared" ca="1" si="1019"/>
        <v>-3.6526791398286629E-4</v>
      </c>
      <c r="FO452" s="223">
        <f t="shared" ca="1" si="1020"/>
        <v>5.1855533490188376E-4</v>
      </c>
      <c r="FP452" s="223">
        <f t="shared" ca="1" si="1021"/>
        <v>-2.7279533300863921E-4</v>
      </c>
      <c r="FQ452" s="223">
        <f t="shared" ca="1" si="1022"/>
        <v>-1.8289072164210502E-4</v>
      </c>
      <c r="FR452" s="223">
        <f t="shared" ca="1" si="1023"/>
        <v>4.9783563216528439E-4</v>
      </c>
      <c r="FS452" s="223">
        <f t="shared" ca="1" si="1024"/>
        <v>-4.2967769400740932E-4</v>
      </c>
      <c r="FT452" s="223">
        <f t="shared" ca="1" si="1025"/>
        <v>3.086695007709962E-5</v>
      </c>
      <c r="FU452" s="223">
        <f t="shared" ca="1" si="1026"/>
        <v>3.9169704842279609E-4</v>
      </c>
      <c r="FV452" s="223">
        <f t="shared" ca="1" si="1027"/>
        <v>-5.1283574633088273E-4</v>
      </c>
      <c r="FW452" s="223">
        <f t="shared" ca="1" si="1028"/>
        <v>2.3932845542070215E-4</v>
      </c>
      <c r="FX452" s="223">
        <f t="shared" ca="1" si="1029"/>
        <v>2.1835089373151883E-4</v>
      </c>
      <c r="FY452" s="223">
        <f t="shared" ca="1" si="1030"/>
        <v>-5.0800119073098049E-4</v>
      </c>
      <c r="FZ452" s="223">
        <f t="shared" ca="1" si="1031"/>
        <v>4.0672586744904974E-4</v>
      </c>
      <c r="GA452" s="223">
        <f t="shared" ca="1" si="1032"/>
        <v>7.5399860090567209E-6</v>
      </c>
      <c r="GB452" s="223">
        <f t="shared" ca="1" si="1033"/>
        <v>-4.1600354261966493E-4</v>
      </c>
      <c r="GC452" s="223">
        <f t="shared" ca="1" si="1034"/>
        <v>5.0433705641708291E-4</v>
      </c>
      <c r="GD452" s="223">
        <f t="shared" ca="1" si="1035"/>
        <v>-2.0456463619679624E-4</v>
      </c>
      <c r="GE452" s="223">
        <f t="shared" ca="1" si="1036"/>
        <v>-2.5262780340928073E-4</v>
      </c>
      <c r="GF452" s="223">
        <f t="shared" ca="1" si="1037"/>
        <v>5.1541384682955683E-4</v>
      </c>
      <c r="GG452" s="223">
        <f t="shared" ca="1" si="1038"/>
        <v>-3.8156995817516948E-4</v>
      </c>
      <c r="GH452" s="223">
        <f t="shared" ca="1" si="1039"/>
        <v>-4.5906062257745824E-5</v>
      </c>
      <c r="GI452" s="223">
        <f t="shared" ca="1" si="1040"/>
        <v>4.3805567757544174E-4</v>
      </c>
      <c r="GJ452" s="223">
        <f t="shared" ca="1" si="1041"/>
        <v>-4.9310532029747602E-4</v>
      </c>
      <c r="GK452" s="223">
        <f t="shared" ca="1" si="1042"/>
        <v>1.6869226348532423E-4</v>
      </c>
      <c r="GL452" s="223">
        <f t="shared" ca="1" si="1043"/>
        <v>2.8553570113203336E-4</v>
      </c>
      <c r="GM452" s="223">
        <f t="shared" ca="1" si="1044"/>
        <v>-5.2003343063535196E-4</v>
      </c>
      <c r="GN452" s="223">
        <f t="shared" ca="1" si="1045"/>
        <v>3.5434628823773637E-4</v>
      </c>
      <c r="GO452" s="223">
        <f t="shared" ca="1" si="1046"/>
        <v>8.402336957766813E-5</v>
      </c>
      <c r="GP452" s="223">
        <f t="shared" ca="1" si="1047"/>
        <v>-4.5773395086016062E-4</v>
      </c>
      <c r="GQ452" s="223">
        <f t="shared" ca="1" si="1048"/>
        <v>4.7920140372324099E-4</v>
      </c>
      <c r="GR452" s="223">
        <f t="shared" ca="1" si="1049"/>
        <v>-1.3190573278208586E-4</v>
      </c>
      <c r="GS452" s="223">
        <f t="shared" ca="1" si="1050"/>
        <v>-3.1689625615079079E-4</v>
      </c>
      <c r="GT452" s="223">
        <f t="shared" ca="1" si="1051"/>
        <v>5.2183490822347602E-4</v>
      </c>
      <c r="GU452" s="223">
        <f t="shared" ca="1" si="1052"/>
        <v>-3.2520238506285283E-4</v>
      </c>
      <c r="GV452" s="223">
        <f t="shared" ca="1" si="1053"/>
        <v>-1.2168534697781463E-4</v>
      </c>
      <c r="GW452" s="223">
        <f t="shared" ca="1" si="1054"/>
        <v>4.7493172420588428E-4</v>
      </c>
      <c r="GX452" s="223">
        <f t="shared" ca="1" si="1055"/>
        <v>-4.6270065322295178E-4</v>
      </c>
      <c r="GY452" s="223">
        <f t="shared" ca="1" si="1056"/>
        <v>9.4404393484243343E-5</v>
      </c>
      <c r="GZ452" s="223">
        <f t="shared" ca="1" si="1057"/>
        <v>3.465395229007458E-4</v>
      </c>
      <c r="HA452" s="223">
        <f t="shared" ca="1" si="1058"/>
        <v>-5.2080851723079443E-4</v>
      </c>
      <c r="HB452" s="223">
        <f t="shared" ca="1" si="1059"/>
        <v>2.9429618198692758E-4</v>
      </c>
      <c r="HC452" s="223">
        <f t="shared" ca="1" si="1060"/>
        <v>1.5868790093955139E-4</v>
      </c>
      <c r="HD452" s="223">
        <f t="shared" ca="1" si="1061"/>
        <v>-4.895558013888082E-4</v>
      </c>
      <c r="HE452" s="223">
        <f t="shared" ca="1" si="1062"/>
        <v>4.4369248779326317E-4</v>
      </c>
      <c r="HF452" s="223">
        <f t="shared" ca="1" si="1063"/>
        <v>-5.6391468598636385E-5</v>
      </c>
      <c r="HG452" s="223">
        <f t="shared" ca="1" si="1064"/>
        <v>-3.7430486195103068E-4</v>
      </c>
      <c r="HH452" s="223">
        <f t="shared" ca="1" si="1065"/>
        <v>5.1695981975902563E-4</v>
      </c>
      <c r="HI452" s="223">
        <f t="shared" ca="1" si="1066"/>
        <v>-2.6179516240222345E-4</v>
      </c>
      <c r="HJ452" s="223">
        <f t="shared" ca="1" si="1067"/>
        <v>-1.9483051141696152E-4</v>
      </c>
      <c r="HK452" s="223">
        <f t="shared" ca="1" si="1068"/>
        <v>5.0152693326760975E-4</v>
      </c>
      <c r="HL452" s="223">
        <f t="shared" ca="1" si="1069"/>
        <v>-4.2227991432954406E-4</v>
      </c>
      <c r="HM452" s="223">
        <f t="shared" ca="1" si="1070"/>
        <v>1.8072953458818136E-5</v>
      </c>
      <c r="HN452" s="223">
        <f t="shared" ca="1" si="1071"/>
        <v>4.0004181052362756E-4</v>
      </c>
      <c r="HO452" s="223">
        <f t="shared" ca="1" si="1072"/>
        <v>-5.1030967223322408E-4</v>
      </c>
      <c r="HP452" s="223">
        <f t="shared" ca="1" si="1073"/>
        <v>2.2787545214984331E-4</v>
      </c>
      <c r="HQ452" s="223">
        <f t="shared" ca="1" si="1074"/>
        <v>2.2991731847237746E-4</v>
      </c>
      <c r="HR452" s="223">
        <f t="shared" ca="1" si="1075"/>
        <v>-5.1078024724142759E-4</v>
      </c>
      <c r="HS452" s="223">
        <f t="shared" ca="1" si="1076"/>
        <v>3.9857896942263566E-4</v>
      </c>
      <c r="HT452" s="223">
        <f t="shared" ca="1" si="1077"/>
        <v>2.0343500581681444E-5</v>
      </c>
      <c r="HU452" s="223">
        <f t="shared" ca="1" si="1078"/>
        <v>-4.2361089786432704E-4</v>
      </c>
      <c r="HV452" s="223">
        <f t="shared" ca="1" si="1079"/>
        <v>5.0089411237902882E-4</v>
      </c>
      <c r="HW452" s="223">
        <f t="shared" ca="1" si="1080"/>
        <v>-1.9272086507850992E-4</v>
      </c>
      <c r="HX452" s="223">
        <f t="shared" ca="1" si="1081"/>
        <v>-2.6375818365837882E-4</v>
      </c>
      <c r="HY452" s="223">
        <f t="shared" ca="1" si="1082"/>
        <v>5.1726559880010611E-4</v>
      </c>
      <c r="HZ452" s="223">
        <f t="shared" ca="1" si="1083"/>
        <v>-3.727180905465006E-4</v>
      </c>
      <c r="IA452" s="223">
        <f t="shared" ca="1" si="1084"/>
        <v>-5.864971142991479E-5</v>
      </c>
      <c r="IB452" s="223">
        <f t="shared" ca="1" si="1085"/>
        <v>4.4488440104675802E-4</v>
      </c>
      <c r="IC452" s="223">
        <f t="shared" ca="1" si="1086"/>
        <v>-4.8876416393108467E-4</v>
      </c>
      <c r="ID452" s="223">
        <f t="shared" ca="1" si="1087"/>
        <v>1.5652190694153068E-4</v>
      </c>
      <c r="IE452" s="223">
        <f t="shared" ca="1" si="1088"/>
        <v>-5.6698094651584099E-4</v>
      </c>
      <c r="IF452" s="223">
        <f t="shared" ca="1" si="1089"/>
        <v>-5.2094784326164119E-4</v>
      </c>
      <c r="IG452" s="223">
        <f t="shared" ca="1" si="1090"/>
        <v>3.4483742004442282E-4</v>
      </c>
      <c r="IH452" s="223">
        <f t="shared" ca="1" si="1091"/>
        <v>9.663809441034485E-5</v>
      </c>
      <c r="II452" s="223">
        <f t="shared" ca="1" si="1092"/>
        <v>-4.6374703711393636E-4</v>
      </c>
      <c r="IJ452" s="223">
        <f t="shared" ca="1" si="1093"/>
        <v>4.7398556013097026E-4</v>
      </c>
      <c r="IK452" s="223">
        <f t="shared" ca="1" si="1094"/>
        <v>-1.1947474302931096E-4</v>
      </c>
      <c r="IL452" s="223">
        <f t="shared" ca="1" si="1095"/>
        <v>-3.2697628775470226E-4</v>
      </c>
      <c r="IM452" s="223">
        <f t="shared" ca="1" si="1096"/>
        <v>5.2180702622425584E-4</v>
      </c>
      <c r="IN452" s="223">
        <f t="shared" ca="1" si="1097"/>
        <v>-3.1508804568548376E-4</v>
      </c>
      <c r="IO452" s="223">
        <f t="shared" ca="1" si="1098"/>
        <v>-1.341027871842164E-4</v>
      </c>
      <c r="IP452" s="223">
        <f t="shared" ca="1" si="1099"/>
        <v>4.8009658780676388E-4</v>
      </c>
      <c r="IQ452" s="223">
        <f t="shared" ca="1" si="1100"/>
        <v>-4.5663838751315231E-4</v>
      </c>
      <c r="IR452" s="223">
        <f t="shared" ca="1" si="1101"/>
        <v>8.1780135133009945E-5</v>
      </c>
      <c r="IS452" s="223">
        <f t="shared" ca="1" si="1102"/>
        <v>3.5601094228159257E-4</v>
      </c>
      <c r="IT452" s="223">
        <f t="shared" ca="1" si="1103"/>
        <v>-5.1983849170103525E-4</v>
      </c>
      <c r="IU452" s="223">
        <f t="shared" ca="1" si="1104"/>
        <v>2.8363118190696899E-4</v>
      </c>
      <c r="IV452" s="223">
        <f t="shared" ca="1" si="1105"/>
        <v>1.7084076533526289E-4</v>
      </c>
      <c r="IW452" s="223">
        <f t="shared" ca="1" si="1106"/>
        <v>-4.9384445349341807E-4</v>
      </c>
      <c r="IX452" s="223">
        <f t="shared" ca="1" si="1107"/>
        <v>4.3681665190908382E-4</v>
      </c>
      <c r="IY452" s="223">
        <f t="shared" ca="1" si="1108"/>
        <v>-4.3642353598836558E-5</v>
      </c>
      <c r="IZ452" s="223">
        <f t="shared" ca="1" si="1109"/>
        <v>-3.8311634266649557E-4</v>
      </c>
      <c r="JA452" s="223">
        <f t="shared" ca="1" si="1110"/>
        <v>5.1505290735111352E-4</v>
      </c>
      <c r="JB452" s="223">
        <f t="shared" ca="1" si="1111"/>
        <v>-2.5063729617910257E-4</v>
      </c>
    </row>
    <row r="453" spans="2:262">
      <c r="B453" s="230">
        <v>92</v>
      </c>
      <c r="C453" s="229">
        <f t="shared" si="1112"/>
        <v>1.7968750000000012E-3</v>
      </c>
      <c r="D453" s="226">
        <f t="shared" ca="1" si="855"/>
        <v>23.286342133590445</v>
      </c>
      <c r="E453" s="225">
        <f ca="1">CT361</f>
        <v>-0.71365786640955553</v>
      </c>
      <c r="F453" s="224">
        <v>92</v>
      </c>
      <c r="G453" s="223">
        <f t="shared" ca="1" si="856"/>
        <v>-1.672270460815066E-4</v>
      </c>
      <c r="H453" s="223">
        <f t="shared" ca="1" si="857"/>
        <v>3.6261915193898847E-4</v>
      </c>
      <c r="I453" s="223">
        <f t="shared" ca="1" si="858"/>
        <v>-2.9285926331691506E-4</v>
      </c>
      <c r="J453" s="223">
        <f t="shared" ca="1" si="859"/>
        <v>8.9567477677385038E-6</v>
      </c>
      <c r="K453" s="223">
        <f t="shared" ca="1" si="860"/>
        <v>2.81495062053313E-4</v>
      </c>
      <c r="L453" s="223">
        <f t="shared" ca="1" si="861"/>
        <v>-3.6611390155143918E-4</v>
      </c>
      <c r="M453" s="223">
        <f t="shared" ca="1" si="862"/>
        <v>1.8302533871305323E-4</v>
      </c>
      <c r="N453" s="223">
        <f t="shared" ca="1" si="863"/>
        <v>1.3389381012876447E-4</v>
      </c>
      <c r="O453" s="223">
        <f t="shared" ca="1" si="864"/>
        <v>-3.5290800658659409E-4</v>
      </c>
      <c r="P453" s="223">
        <f t="shared" ca="1" si="865"/>
        <v>3.1387112848346488E-4</v>
      </c>
      <c r="Q453" s="223">
        <f t="shared" ca="1" si="866"/>
        <v>-4.5327465418955269E-5</v>
      </c>
      <c r="R453" s="223">
        <f t="shared" ca="1" si="867"/>
        <v>-2.5636024918357375E-4</v>
      </c>
      <c r="S453" s="223">
        <f t="shared" ca="1" si="868"/>
        <v>3.7059390623611209E-4</v>
      </c>
      <c r="T453" s="223">
        <f t="shared" ca="1" si="869"/>
        <v>-2.1384432135274837E-4</v>
      </c>
      <c r="U453" s="223">
        <f t="shared" ca="1" si="870"/>
        <v>-9.9271103590681557E-5</v>
      </c>
      <c r="V453" s="223">
        <f t="shared" ca="1" si="871"/>
        <v>3.397981642116305E-4</v>
      </c>
      <c r="W453" s="223">
        <f t="shared" ca="1" si="872"/>
        <v>-3.3186024310330795E-4</v>
      </c>
      <c r="X453" s="223">
        <f t="shared" ca="1" si="873"/>
        <v>8.126165479967506E-5</v>
      </c>
      <c r="Y453" s="223">
        <f t="shared" ca="1" si="874"/>
        <v>2.287565469734297E-4</v>
      </c>
      <c r="Z453" s="223">
        <f t="shared" ca="1" si="875"/>
        <v>-3.7150488901649479E-4</v>
      </c>
      <c r="AA453" s="223">
        <f t="shared" ca="1" si="876"/>
        <v>2.426038662786194E-4</v>
      </c>
      <c r="AB453" s="223">
        <f t="shared" ca="1" si="877"/>
        <v>6.36923620579138E-5</v>
      </c>
      <c r="AC453" s="223">
        <f t="shared" ca="1" si="878"/>
        <v>-3.2341587976273751E-4</v>
      </c>
      <c r="AD453" s="223">
        <f t="shared" ca="1" si="879"/>
        <v>3.4665336216880313E-4</v>
      </c>
      <c r="AE453" s="223">
        <f t="shared" ca="1" si="880"/>
        <v>-1.1641325002253482E-4</v>
      </c>
      <c r="AF453" s="223">
        <f t="shared" ca="1" si="881"/>
        <v>-1.989497941648828E-4</v>
      </c>
      <c r="AG453" s="223">
        <f t="shared" ca="1" si="882"/>
        <v>3.6883807663041856E-4</v>
      </c>
      <c r="AH453" s="223">
        <f t="shared" ca="1" si="883"/>
        <v>-2.6902700335146383E-4</v>
      </c>
      <c r="AI453" s="223">
        <f t="shared" ca="1" si="884"/>
        <v>-2.7500228260741598E-5</v>
      </c>
      <c r="AJ453" s="223">
        <f t="shared" ca="1" si="885"/>
        <v>3.0391892359462718E-4</v>
      </c>
      <c r="AK453" s="223">
        <f t="shared" ca="1" si="886"/>
        <v>-3.5810801985660892E-4</v>
      </c>
      <c r="AL453" s="223">
        <f t="shared" ca="1" si="887"/>
        <v>1.5044372200972184E-4</v>
      </c>
      <c r="AM453" s="223">
        <f t="shared" ca="1" si="888"/>
        <v>1.6722704608151002E-4</v>
      </c>
      <c r="AN453" s="223">
        <f t="shared" ca="1" si="889"/>
        <v>-3.6261915193898847E-4</v>
      </c>
      <c r="AO453" s="223">
        <f t="shared" ca="1" si="890"/>
        <v>2.9285926331691403E-4</v>
      </c>
      <c r="AP453" s="223">
        <f t="shared" ca="1" si="891"/>
        <v>-8.9567477677354951E-6</v>
      </c>
      <c r="AQ453" s="223">
        <f t="shared" ca="1" si="892"/>
        <v>-2.8149506205331587E-4</v>
      </c>
      <c r="AR453" s="223">
        <f t="shared" ca="1" si="893"/>
        <v>3.6611390155143902E-4</v>
      </c>
      <c r="AS453" s="223">
        <f t="shared" ca="1" si="894"/>
        <v>-1.8302533871305119E-4</v>
      </c>
      <c r="AT453" s="223">
        <f t="shared" ca="1" si="895"/>
        <v>-1.3389381012876792E-4</v>
      </c>
      <c r="AU453" s="223">
        <f t="shared" ca="1" si="896"/>
        <v>3.5290800658659398E-4</v>
      </c>
      <c r="AV453" s="223">
        <f t="shared" ca="1" si="897"/>
        <v>-3.1387112848346434E-4</v>
      </c>
      <c r="AW453" s="223">
        <f t="shared" ca="1" si="898"/>
        <v>4.5327465418952897E-5</v>
      </c>
      <c r="AX453" s="223">
        <f t="shared" ca="1" si="899"/>
        <v>2.5636024918357738E-4</v>
      </c>
      <c r="AY453" s="223">
        <f t="shared" ca="1" si="900"/>
        <v>-3.7059390623611198E-4</v>
      </c>
      <c r="AZ453" s="223">
        <f t="shared" ca="1" si="901"/>
        <v>2.1384432135274642E-4</v>
      </c>
      <c r="BA453" s="223">
        <f t="shared" ca="1" si="902"/>
        <v>9.927110359068382E-5</v>
      </c>
      <c r="BB453" s="223">
        <f t="shared" ca="1" si="903"/>
        <v>-3.3979816421163039E-4</v>
      </c>
      <c r="BC453" s="223">
        <f t="shared" ca="1" si="904"/>
        <v>3.3186024310330692E-4</v>
      </c>
      <c r="BD453" s="223">
        <f t="shared" ca="1" si="905"/>
        <v>-8.1261654799672756E-5</v>
      </c>
      <c r="BE453" s="223">
        <f t="shared" ca="1" si="906"/>
        <v>-2.2875654697343371E-4</v>
      </c>
      <c r="BF453" s="223">
        <f t="shared" ca="1" si="907"/>
        <v>3.7150488901649479E-4</v>
      </c>
      <c r="BG453" s="223">
        <f t="shared" ca="1" si="908"/>
        <v>-2.4260386627861761E-4</v>
      </c>
      <c r="BH453" s="223">
        <f t="shared" ca="1" si="909"/>
        <v>-6.3692362057916159E-5</v>
      </c>
      <c r="BI453" s="223">
        <f t="shared" ca="1" si="910"/>
        <v>3.2341587976274E-4</v>
      </c>
      <c r="BJ453" s="223">
        <f t="shared" ca="1" si="911"/>
        <v>-3.4665336216880226E-4</v>
      </c>
      <c r="BK453" s="223">
        <f t="shared" ca="1" si="912"/>
        <v>1.1641325002253761E-4</v>
      </c>
      <c r="BL453" s="223">
        <f t="shared" ca="1" si="913"/>
        <v>1.9894979416488703E-4</v>
      </c>
      <c r="BM453" s="223">
        <f t="shared" ca="1" si="914"/>
        <v>-3.6883807663041856E-4</v>
      </c>
      <c r="BN453" s="223">
        <f t="shared" ca="1" si="915"/>
        <v>2.6902700335145851E-4</v>
      </c>
      <c r="BO453" s="223">
        <f t="shared" ca="1" si="916"/>
        <v>2.7500228260743956E-5</v>
      </c>
      <c r="BP453" s="223">
        <f t="shared" ca="1" si="917"/>
        <v>-3.039189235946255E-4</v>
      </c>
      <c r="BQ453" s="223">
        <f t="shared" ca="1" si="918"/>
        <v>3.5810801985660691E-4</v>
      </c>
      <c r="BR453" s="223">
        <f t="shared" ca="1" si="919"/>
        <v>-1.5044372200971967E-4</v>
      </c>
      <c r="BS453" s="223">
        <f t="shared" ca="1" si="920"/>
        <v>-1.6722704608150741E-4</v>
      </c>
      <c r="BT453" s="223">
        <f t="shared" ca="1" si="921"/>
        <v>3.626191519389901E-4</v>
      </c>
      <c r="BU453" s="223">
        <f t="shared" ca="1" si="922"/>
        <v>-2.9285926331691257E-4</v>
      </c>
      <c r="BV453" s="223">
        <f t="shared" ca="1" si="923"/>
        <v>8.9567477677383954E-6</v>
      </c>
      <c r="BW453" s="223">
        <f t="shared" ca="1" si="924"/>
        <v>2.8149506205331739E-4</v>
      </c>
      <c r="BX453" s="223">
        <f t="shared" ca="1" si="925"/>
        <v>-3.6611390155143864E-4</v>
      </c>
      <c r="BY453" s="223">
        <f t="shared" ca="1" si="926"/>
        <v>1.8302533871304453E-4</v>
      </c>
      <c r="BZ453" s="223">
        <f t="shared" ca="1" si="927"/>
        <v>1.3389381012877011E-4</v>
      </c>
      <c r="CA453" s="223">
        <f t="shared" ca="1" si="928"/>
        <v>-3.5290800658659469E-4</v>
      </c>
      <c r="CB453" s="223">
        <f t="shared" ca="1" si="929"/>
        <v>3.1387112848346027E-4</v>
      </c>
      <c r="CC453" s="223">
        <f t="shared" ca="1" si="930"/>
        <v>-4.5327465418950553E-5</v>
      </c>
      <c r="CD453" s="223">
        <f t="shared" ca="1" si="931"/>
        <v>-2.5636024918357527E-4</v>
      </c>
      <c r="CE453" s="223">
        <f t="shared" ca="1" si="932"/>
        <v>3.7059390623611144E-4</v>
      </c>
      <c r="CF453" s="223">
        <f t="shared" ca="1" si="933"/>
        <v>-2.1384432135274447E-4</v>
      </c>
      <c r="CG453" s="223">
        <f t="shared" ca="1" si="934"/>
        <v>-9.9271103590681015E-5</v>
      </c>
      <c r="CH453" s="223">
        <f t="shared" ca="1" si="935"/>
        <v>3.3979816421163348E-4</v>
      </c>
      <c r="CI453" s="223">
        <f t="shared" ca="1" si="936"/>
        <v>-3.3186024310330578E-4</v>
      </c>
      <c r="CJ453" s="223">
        <f t="shared" ca="1" si="937"/>
        <v>8.1261654799675575E-5</v>
      </c>
      <c r="CK453" s="223">
        <f t="shared" ca="1" si="938"/>
        <v>2.2875654697343556E-4</v>
      </c>
      <c r="CL453" s="223">
        <f t="shared" ca="1" si="939"/>
        <v>-3.715048890164949E-4</v>
      </c>
      <c r="CM453" s="223">
        <f t="shared" ca="1" si="940"/>
        <v>2.4260386627861181E-4</v>
      </c>
      <c r="CN453" s="223">
        <f t="shared" ca="1" si="941"/>
        <v>6.3692362057918517E-5</v>
      </c>
      <c r="CO453" s="223">
        <f t="shared" ca="1" si="942"/>
        <v>-3.2341587976273854E-4</v>
      </c>
      <c r="CP453" s="223">
        <f t="shared" ca="1" si="943"/>
        <v>3.4665336216879955E-4</v>
      </c>
      <c r="CQ453" s="223">
        <f t="shared" ca="1" si="944"/>
        <v>-1.1641325002253035E-4</v>
      </c>
      <c r="CR453" s="223">
        <f t="shared" ca="1" si="945"/>
        <v>-1.9894979416488454E-4</v>
      </c>
      <c r="CS453" s="223">
        <f t="shared" ca="1" si="946"/>
        <v>3.6883807663041943E-4</v>
      </c>
      <c r="CT453" s="223">
        <f t="shared" ca="1" si="947"/>
        <v>-2.6902700335146052E-4</v>
      </c>
      <c r="CU453" s="223">
        <f t="shared" ca="1" si="948"/>
        <v>-2.7500228260741056E-5</v>
      </c>
      <c r="CV453" s="223">
        <f t="shared" ca="1" si="949"/>
        <v>3.0391892359462989E-4</v>
      </c>
      <c r="CW453" s="223">
        <f t="shared" ca="1" si="950"/>
        <v>-3.5810801985660773E-4</v>
      </c>
      <c r="CX453" s="223">
        <f t="shared" ca="1" si="951"/>
        <v>1.5044372200972235E-4</v>
      </c>
      <c r="CY453" s="223">
        <f t="shared" ca="1" si="952"/>
        <v>1.6722704608151425E-4</v>
      </c>
      <c r="CZ453" s="223">
        <f t="shared" ca="1" si="953"/>
        <v>-3.626191519389895E-4</v>
      </c>
      <c r="DA453" s="223">
        <f t="shared" ca="1" si="954"/>
        <v>2.9285926331690791E-4</v>
      </c>
      <c r="DB453" s="223">
        <f t="shared" ca="1" si="955"/>
        <v>-8.9567477677307246E-6</v>
      </c>
      <c r="DC453" s="223">
        <f t="shared" ca="1" si="956"/>
        <v>-2.8149506205331549E-4</v>
      </c>
      <c r="DD453" s="223">
        <f t="shared" ca="1" si="957"/>
        <v>3.6611390155143729E-4</v>
      </c>
      <c r="DE453" s="223">
        <f t="shared" ca="1" si="958"/>
        <v>-1.8302533871304707E-4</v>
      </c>
      <c r="DF453" s="223">
        <f t="shared" ca="1" si="959"/>
        <v>-1.338938101287674E-4</v>
      </c>
      <c r="DG453" s="223">
        <f t="shared" ca="1" si="960"/>
        <v>3.5290800658659707E-4</v>
      </c>
      <c r="DH453" s="223">
        <f t="shared" ca="1" si="961"/>
        <v>-3.1387112848346179E-4</v>
      </c>
      <c r="DI453" s="223">
        <f t="shared" ca="1" si="962"/>
        <v>4.5327465418953453E-5</v>
      </c>
      <c r="DJ453" s="223">
        <f t="shared" ca="1" si="963"/>
        <v>2.5636024918358085E-4</v>
      </c>
      <c r="DK453" s="223">
        <f t="shared" ca="1" si="964"/>
        <v>-3.7059390623611166E-4</v>
      </c>
      <c r="DL453" s="223">
        <f t="shared" ca="1" si="965"/>
        <v>2.1384432135273824E-4</v>
      </c>
      <c r="DM453" s="223">
        <f t="shared" ca="1" si="966"/>
        <v>9.9271103590688387E-5</v>
      </c>
      <c r="DN453" s="223">
        <f t="shared" ca="1" si="967"/>
        <v>-3.3979816421163229E-4</v>
      </c>
      <c r="DO453" s="223">
        <f t="shared" ca="1" si="968"/>
        <v>3.3186024310330236E-4</v>
      </c>
      <c r="DP453" s="223">
        <f t="shared" ca="1" si="969"/>
        <v>-8.1261654799678434E-5</v>
      </c>
      <c r="DQ453" s="223">
        <f t="shared" ca="1" si="970"/>
        <v>-2.2875654697344157E-4</v>
      </c>
      <c r="DR453" s="223">
        <f t="shared" ca="1" si="971"/>
        <v>3.7150488901649506E-4</v>
      </c>
      <c r="DS453" s="223">
        <f t="shared" ca="1" si="972"/>
        <v>-2.4260386627861404E-4</v>
      </c>
      <c r="DT453" s="223">
        <f t="shared" ca="1" si="973"/>
        <v>-6.3692362057915644E-5</v>
      </c>
      <c r="DU453" s="223">
        <f t="shared" ca="1" si="974"/>
        <v>3.2341587976273713E-4</v>
      </c>
      <c r="DV453" s="223">
        <f t="shared" ca="1" si="975"/>
        <v>-3.4665336216879679E-4</v>
      </c>
      <c r="DW453" s="223">
        <f t="shared" ca="1" si="976"/>
        <v>1.1641325002252306E-4</v>
      </c>
      <c r="DX453" s="223">
        <f t="shared" ca="1" si="977"/>
        <v>1.9894979416489099E-4</v>
      </c>
      <c r="DY453" s="223">
        <f t="shared" ca="1" si="978"/>
        <v>-3.6883807663041905E-4</v>
      </c>
      <c r="DZ453" s="223">
        <f t="shared" ca="1" si="979"/>
        <v>2.6902700335146258E-4</v>
      </c>
      <c r="EA453" s="223">
        <f t="shared" ca="1" si="980"/>
        <v>2.7500228260738156E-5</v>
      </c>
      <c r="EB453" s="223">
        <f t="shared" ca="1" si="981"/>
        <v>-3.0391892359463428E-4</v>
      </c>
      <c r="EC453" s="223">
        <f t="shared" ca="1" si="982"/>
        <v>3.5810801985660567E-4</v>
      </c>
      <c r="ED453" s="223">
        <f t="shared" ca="1" si="983"/>
        <v>-1.5044372200971536E-4</v>
      </c>
      <c r="EE453" s="223">
        <f t="shared" ca="1" si="984"/>
        <v>-1.672270460815117E-4</v>
      </c>
      <c r="EF453" s="223">
        <f t="shared" ca="1" si="985"/>
        <v>3.626191519389889E-4</v>
      </c>
      <c r="EG453" s="223">
        <f t="shared" ca="1" si="986"/>
        <v>-2.9285926331690319E-4</v>
      </c>
      <c r="EH453" s="223">
        <f t="shared" ca="1" si="987"/>
        <v>8.9567477677231081E-6</v>
      </c>
      <c r="EI453" s="223">
        <f t="shared" ca="1" si="988"/>
        <v>2.8149506205332053E-4</v>
      </c>
      <c r="EJ453" s="223">
        <f t="shared" ca="1" si="989"/>
        <v>-3.6611390155143783E-4</v>
      </c>
      <c r="EK453" s="223">
        <f t="shared" ca="1" si="990"/>
        <v>1.8302533871304962E-4</v>
      </c>
      <c r="EL453" s="223">
        <f t="shared" ca="1" si="991"/>
        <v>1.3389381012876469E-4</v>
      </c>
      <c r="EM453" s="223">
        <f t="shared" ca="1" si="992"/>
        <v>-3.5290800658659951E-4</v>
      </c>
      <c r="EN453" s="223">
        <f t="shared" ca="1" si="993"/>
        <v>3.1387112848345767E-4</v>
      </c>
      <c r="EO453" s="223">
        <f t="shared" ca="1" si="994"/>
        <v>-4.5327465418945864E-5</v>
      </c>
      <c r="EP453" s="223">
        <f t="shared" ca="1" si="995"/>
        <v>-2.5636024918357874E-4</v>
      </c>
      <c r="EQ453" s="223">
        <f t="shared" ca="1" si="996"/>
        <v>3.7059390623611188E-4</v>
      </c>
      <c r="ER453" s="223">
        <f t="shared" ca="1" si="997"/>
        <v>-2.13844321352732E-4</v>
      </c>
      <c r="ES453" s="223">
        <f t="shared" ca="1" si="998"/>
        <v>-9.927110359069576E-5</v>
      </c>
      <c r="ET453" s="223">
        <f t="shared" ca="1" si="999"/>
        <v>3.3979816421163538E-4</v>
      </c>
      <c r="EU453" s="223">
        <f t="shared" ca="1" si="1000"/>
        <v>-3.3186024310330372E-4</v>
      </c>
      <c r="EV453" s="223">
        <f t="shared" ca="1" si="1001"/>
        <v>8.126165479967098E-5</v>
      </c>
      <c r="EW453" s="223">
        <f t="shared" ca="1" si="1002"/>
        <v>2.2875654697343097E-4</v>
      </c>
      <c r="EX453" s="223">
        <f t="shared" ca="1" si="1003"/>
        <v>-3.7150488901649523E-4</v>
      </c>
      <c r="EY453" s="223">
        <f t="shared" ca="1" si="1004"/>
        <v>2.4260386627860824E-4</v>
      </c>
      <c r="EZ453" s="223">
        <f t="shared" ca="1" si="1005"/>
        <v>6.3692362057923152E-5</v>
      </c>
      <c r="FA453" s="223">
        <f t="shared" ca="1" si="1006"/>
        <v>-3.2341587976274087E-4</v>
      </c>
      <c r="FB453" s="223">
        <f t="shared" ca="1" si="1007"/>
        <v>3.4665336216880161E-4</v>
      </c>
      <c r="FC453" s="223">
        <f t="shared" ca="1" si="1008"/>
        <v>-1.1641325002253586E-4</v>
      </c>
      <c r="FD453" s="223">
        <f t="shared" ca="1" si="1009"/>
        <v>-1.989497941648975E-4</v>
      </c>
      <c r="FE453" s="223">
        <f t="shared" ca="1" si="1010"/>
        <v>3.6883807663042002E-4</v>
      </c>
      <c r="FF453" s="223">
        <f t="shared" ca="1" si="1011"/>
        <v>-2.6902700335145727E-4</v>
      </c>
      <c r="FG453" s="223">
        <f t="shared" ca="1" si="1012"/>
        <v>-2.7500228260745799E-5</v>
      </c>
      <c r="FH453" s="223">
        <f t="shared" ca="1" si="1013"/>
        <v>3.0391892359462648E-4</v>
      </c>
      <c r="FI453" s="223">
        <f t="shared" ca="1" si="1014"/>
        <v>-3.5810801985660361E-4</v>
      </c>
      <c r="FJ453" s="223">
        <f t="shared" ca="1" si="1015"/>
        <v>1.5044372200970836E-4</v>
      </c>
      <c r="FK453" s="223">
        <f t="shared" ca="1" si="1016"/>
        <v>1.6722704608151853E-4</v>
      </c>
      <c r="FL453" s="223">
        <f t="shared" ca="1" si="1017"/>
        <v>-3.6261915193899053E-4</v>
      </c>
      <c r="FM453" s="223">
        <f t="shared" ca="1" si="1018"/>
        <v>2.9285926331691148E-4</v>
      </c>
      <c r="FN453" s="223">
        <f t="shared" ca="1" si="1019"/>
        <v>-8.9567477677365793E-6</v>
      </c>
      <c r="FO453" s="223">
        <f t="shared" ca="1" si="1020"/>
        <v>-2.8149506205332552E-4</v>
      </c>
      <c r="FP453" s="223">
        <f t="shared" ca="1" si="1021"/>
        <v>3.6611390155143653E-4</v>
      </c>
      <c r="FQ453" s="223">
        <f t="shared" ca="1" si="1022"/>
        <v>-1.8302533871304295E-4</v>
      </c>
      <c r="FR453" s="223">
        <f t="shared" ca="1" si="1023"/>
        <v>-1.3389381012877182E-4</v>
      </c>
      <c r="FS453" s="223">
        <f t="shared" ca="1" si="1024"/>
        <v>3.5290800658659529E-4</v>
      </c>
      <c r="FT453" s="223">
        <f t="shared" ca="1" si="1025"/>
        <v>-3.138711284834536E-4</v>
      </c>
      <c r="FU453" s="223">
        <f t="shared" ca="1" si="1026"/>
        <v>4.5327465418938288E-5</v>
      </c>
      <c r="FV453" s="223">
        <f t="shared" ca="1" si="1027"/>
        <v>2.5636024918358427E-4</v>
      </c>
      <c r="FW453" s="223">
        <f t="shared" ca="1" si="1028"/>
        <v>-3.7059390623611128E-4</v>
      </c>
      <c r="FX453" s="223">
        <f t="shared" ca="1" si="1029"/>
        <v>2.1384432135274301E-4</v>
      </c>
      <c r="FY453" s="223">
        <f t="shared" ca="1" si="1030"/>
        <v>9.927110359068275E-5</v>
      </c>
      <c r="FZ453" s="223">
        <f t="shared" ca="1" si="1031"/>
        <v>-3.3979816421163847E-4</v>
      </c>
      <c r="GA453" s="223">
        <f t="shared" ca="1" si="1032"/>
        <v>3.3186024310330025E-4</v>
      </c>
      <c r="GB453" s="223">
        <f t="shared" ca="1" si="1033"/>
        <v>-8.1261654799663499E-5</v>
      </c>
      <c r="GC453" s="223">
        <f t="shared" ca="1" si="1034"/>
        <v>-2.2875654697343702E-4</v>
      </c>
      <c r="GD453" s="223">
        <f t="shared" ca="1" si="1035"/>
        <v>3.715048890164949E-4</v>
      </c>
      <c r="GE453" s="223">
        <f t="shared" ca="1" si="1036"/>
        <v>-2.4260386627860244E-4</v>
      </c>
      <c r="GF453" s="223">
        <f t="shared" ca="1" si="1037"/>
        <v>-6.3692362057930687E-5</v>
      </c>
      <c r="GG453" s="223">
        <f t="shared" ca="1" si="1038"/>
        <v>3.2341587976274466E-4</v>
      </c>
      <c r="GH453" s="223">
        <f t="shared" ca="1" si="1039"/>
        <v>-3.466533621687989E-4</v>
      </c>
      <c r="GI453" s="223">
        <f t="shared" ca="1" si="1040"/>
        <v>1.1641325002252858E-4</v>
      </c>
      <c r="GJ453" s="223">
        <f t="shared" ca="1" si="1041"/>
        <v>1.9894979416488606E-4</v>
      </c>
      <c r="GK453" s="223">
        <f t="shared" ca="1" si="1042"/>
        <v>-3.68838076630421E-4</v>
      </c>
      <c r="GL453" s="223">
        <f t="shared" ca="1" si="1043"/>
        <v>2.6902700335145201E-4</v>
      </c>
      <c r="GM453" s="223">
        <f t="shared" ca="1" si="1044"/>
        <v>2.7500228260753389E-5</v>
      </c>
      <c r="GN453" s="223">
        <f t="shared" ca="1" si="1045"/>
        <v>-3.0391892359463092E-4</v>
      </c>
      <c r="GO453" s="223">
        <f t="shared" ca="1" si="1046"/>
        <v>3.5810801985660718E-4</v>
      </c>
      <c r="GP453" s="223">
        <f t="shared" ca="1" si="1047"/>
        <v>-1.5044372200972067E-4</v>
      </c>
      <c r="GQ453" s="223">
        <f t="shared" ca="1" si="1048"/>
        <v>-1.672270460815253E-4</v>
      </c>
      <c r="GR453" s="223">
        <f t="shared" ca="1" si="1049"/>
        <v>3.6261915193899221E-4</v>
      </c>
      <c r="GS453" s="223">
        <f t="shared" ca="1" si="1050"/>
        <v>-2.9285926331690671E-4</v>
      </c>
      <c r="GT453" s="223">
        <f t="shared" ca="1" si="1051"/>
        <v>8.9567477677289628E-6</v>
      </c>
      <c r="GU453" s="223">
        <f t="shared" ca="1" si="1052"/>
        <v>2.8149506205331668E-4</v>
      </c>
      <c r="GV453" s="223">
        <f t="shared" ca="1" si="1053"/>
        <v>-3.6611390155143517E-4</v>
      </c>
      <c r="GW453" s="223">
        <f t="shared" ca="1" si="1054"/>
        <v>1.8302533871303631E-4</v>
      </c>
      <c r="GX453" s="223">
        <f t="shared" ca="1" si="1055"/>
        <v>1.3389381012877898E-4</v>
      </c>
      <c r="GY453" s="223">
        <f t="shared" ca="1" si="1056"/>
        <v>-3.5290800658659767E-4</v>
      </c>
      <c r="GZ453" s="223">
        <f t="shared" ca="1" si="1057"/>
        <v>3.1387112848346081E-4</v>
      </c>
      <c r="HA453" s="223">
        <f t="shared" ca="1" si="1058"/>
        <v>-4.5327465418951651E-5</v>
      </c>
      <c r="HB453" s="223">
        <f t="shared" ca="1" si="1059"/>
        <v>-2.5636024918358974E-4</v>
      </c>
      <c r="HC453" s="223">
        <f t="shared" ca="1" si="1060"/>
        <v>3.7059390623611074E-4</v>
      </c>
      <c r="HD453" s="223">
        <f t="shared" ca="1" si="1061"/>
        <v>-2.1384432135273675E-4</v>
      </c>
      <c r="HE453" s="223">
        <f t="shared" ca="1" si="1062"/>
        <v>-9.9271103590690136E-5</v>
      </c>
      <c r="HF453" s="223">
        <f t="shared" ca="1" si="1063"/>
        <v>3.3979816421163305E-4</v>
      </c>
      <c r="HG453" s="223">
        <f t="shared" ca="1" si="1064"/>
        <v>-3.3186024310329684E-4</v>
      </c>
      <c r="HH453" s="223">
        <f t="shared" ca="1" si="1065"/>
        <v>8.1261654799656046E-5</v>
      </c>
      <c r="HI453" s="223">
        <f t="shared" ca="1" si="1066"/>
        <v>2.2875654697344304E-4</v>
      </c>
      <c r="HJ453" s="223">
        <f t="shared" ca="1" si="1067"/>
        <v>-3.7150488901649506E-4</v>
      </c>
      <c r="HK453" s="223">
        <f t="shared" ca="1" si="1068"/>
        <v>2.4260386627861268E-4</v>
      </c>
      <c r="HL453" s="223">
        <f t="shared" ca="1" si="1069"/>
        <v>6.3692362057917405E-5</v>
      </c>
      <c r="HM453" s="223">
        <f t="shared" ca="1" si="1070"/>
        <v>-3.234158797627484E-4</v>
      </c>
      <c r="HN453" s="223">
        <f t="shared" ca="1" si="1071"/>
        <v>3.4665336216879608E-4</v>
      </c>
      <c r="HO453" s="223">
        <f t="shared" ca="1" si="1072"/>
        <v>-1.1641325002252132E-4</v>
      </c>
      <c r="HP453" s="223">
        <f t="shared" ca="1" si="1073"/>
        <v>-1.9894979416489253E-4</v>
      </c>
      <c r="HQ453" s="223">
        <f t="shared" ca="1" si="1074"/>
        <v>3.6883807663041932E-4</v>
      </c>
      <c r="HR453" s="223">
        <f t="shared" ca="1" si="1075"/>
        <v>-2.6902700335144669E-4</v>
      </c>
      <c r="HS453" s="223">
        <f t="shared" ca="1" si="1076"/>
        <v>-2.7500228260761059E-5</v>
      </c>
      <c r="HT453" s="223">
        <f t="shared" ca="1" si="1077"/>
        <v>3.0391892359463531E-4</v>
      </c>
      <c r="HU453" s="223">
        <f t="shared" ca="1" si="1078"/>
        <v>-3.5810801985660518E-4</v>
      </c>
      <c r="HV453" s="223">
        <f t="shared" ca="1" si="1079"/>
        <v>1.5044372200971368E-4</v>
      </c>
      <c r="HW453" s="223">
        <f t="shared" ca="1" si="1080"/>
        <v>1.6722704608151327E-4</v>
      </c>
      <c r="HX453" s="223">
        <f t="shared" ca="1" si="1081"/>
        <v>-3.6261915193899389E-4</v>
      </c>
      <c r="HY453" s="223">
        <f t="shared" ca="1" si="1082"/>
        <v>2.9285926331690205E-4</v>
      </c>
      <c r="HZ453" s="223">
        <f t="shared" ca="1" si="1083"/>
        <v>-8.956747767742434E-6</v>
      </c>
      <c r="IA453" s="223">
        <f t="shared" ca="1" si="1084"/>
        <v>-2.8149506205332172E-4</v>
      </c>
      <c r="IB453" s="223">
        <f t="shared" ca="1" si="1085"/>
        <v>3.6611390155143393E-4</v>
      </c>
      <c r="IC453" s="223">
        <f t="shared" ca="1" si="1086"/>
        <v>-1.8302533871304805E-4</v>
      </c>
      <c r="ID453" s="223">
        <f t="shared" ca="1" si="1087"/>
        <v>-1.338938101287861E-4</v>
      </c>
      <c r="IE453" s="223">
        <f t="shared" ca="1" si="1088"/>
        <v>-2.4792146955712106E-4</v>
      </c>
      <c r="IF453" s="223">
        <f t="shared" ca="1" si="1089"/>
        <v>-3.1387112848345669E-4</v>
      </c>
      <c r="IG453" s="223">
        <f t="shared" ca="1" si="1090"/>
        <v>4.5327465418923082E-5</v>
      </c>
      <c r="IH453" s="223">
        <f t="shared" ca="1" si="1091"/>
        <v>2.5636024918358009E-4</v>
      </c>
      <c r="II453" s="223">
        <f t="shared" ca="1" si="1092"/>
        <v>-3.705939062361102E-4</v>
      </c>
      <c r="IJ453" s="223">
        <f t="shared" ca="1" si="1093"/>
        <v>2.1384432135274778E-4</v>
      </c>
      <c r="IK453" s="223">
        <f t="shared" ca="1" si="1094"/>
        <v>9.9271103590697495E-5</v>
      </c>
      <c r="IL453" s="223">
        <f t="shared" ca="1" si="1095"/>
        <v>-3.397981642116447E-4</v>
      </c>
      <c r="IM453" s="223">
        <f t="shared" ca="1" si="1096"/>
        <v>3.3186024310330291E-4</v>
      </c>
      <c r="IN453" s="223">
        <f t="shared" ca="1" si="1097"/>
        <v>-8.1261654799648592E-5</v>
      </c>
      <c r="IO453" s="223">
        <f t="shared" ca="1" si="1098"/>
        <v>-2.2875654697343238E-4</v>
      </c>
      <c r="IP453" s="223">
        <f t="shared" ca="1" si="1099"/>
        <v>3.7150488901649528E-4</v>
      </c>
      <c r="IQ453" s="223">
        <f t="shared" ca="1" si="1100"/>
        <v>-2.4260386627859089E-4</v>
      </c>
      <c r="IR453" s="223">
        <f t="shared" ca="1" si="1101"/>
        <v>-6.3692362057924941E-5</v>
      </c>
      <c r="IS453" s="223">
        <f t="shared" ca="1" si="1102"/>
        <v>3.234158797627522E-4</v>
      </c>
      <c r="IT453" s="223">
        <f t="shared" ca="1" si="1103"/>
        <v>-3.4665336216880096E-4</v>
      </c>
      <c r="IU453" s="223">
        <f t="shared" ca="1" si="1104"/>
        <v>1.1641325002251406E-4</v>
      </c>
      <c r="IV453" s="223">
        <f t="shared" ca="1" si="1105"/>
        <v>1.9894979416488118E-4</v>
      </c>
      <c r="IW453" s="223">
        <f t="shared" ca="1" si="1106"/>
        <v>-3.6883807663042024E-4</v>
      </c>
      <c r="IX453" s="223">
        <f t="shared" ca="1" si="1107"/>
        <v>2.6902700335144144E-4</v>
      </c>
      <c r="IY453" s="223">
        <f t="shared" ca="1" si="1108"/>
        <v>2.7500228260747615E-5</v>
      </c>
      <c r="IZ453" s="223">
        <f t="shared" ca="1" si="1109"/>
        <v>-3.0391892359463971E-4</v>
      </c>
      <c r="JA453" s="223">
        <f t="shared" ca="1" si="1110"/>
        <v>3.5810801985660876E-4</v>
      </c>
      <c r="JB453" s="223">
        <f t="shared" ca="1" si="1111"/>
        <v>-1.5044372200970668E-4</v>
      </c>
    </row>
    <row r="454" spans="2:262">
      <c r="B454" s="230">
        <v>93</v>
      </c>
      <c r="C454" s="229">
        <f t="shared" si="1112"/>
        <v>1.8164062500000012E-3</v>
      </c>
      <c r="D454" s="226">
        <f t="shared" ca="1" si="855"/>
        <v>23.290047377924658</v>
      </c>
      <c r="E454" s="225">
        <f ca="1">CU361</f>
        <v>-0.70995262207534082</v>
      </c>
      <c r="F454" s="224">
        <v>93</v>
      </c>
      <c r="G454" s="223">
        <f t="shared" ca="1" si="856"/>
        <v>-6.736493859329056E-5</v>
      </c>
      <c r="H454" s="223">
        <f t="shared" ca="1" si="857"/>
        <v>7.6472690618033527E-5</v>
      </c>
      <c r="I454" s="223">
        <f t="shared" ca="1" si="858"/>
        <v>-3.2534830885320525E-5</v>
      </c>
      <c r="J454" s="223">
        <f t="shared" ca="1" si="859"/>
        <v>-3.3970954649263207E-5</v>
      </c>
      <c r="K454" s="223">
        <f t="shared" ca="1" si="860"/>
        <v>7.691264093754666E-5</v>
      </c>
      <c r="L454" s="223">
        <f t="shared" ca="1" si="861"/>
        <v>-6.6503542031257521E-5</v>
      </c>
      <c r="M454" s="223">
        <f t="shared" ca="1" si="862"/>
        <v>9.9639742925582228E-6</v>
      </c>
      <c r="N454" s="223">
        <f t="shared" ca="1" si="863"/>
        <v>5.3487147199680306E-5</v>
      </c>
      <c r="O454" s="223">
        <f t="shared" ca="1" si="864"/>
        <v>-7.9836678288362894E-5</v>
      </c>
      <c r="P454" s="223">
        <f t="shared" ca="1" si="865"/>
        <v>5.0807153059511818E-5</v>
      </c>
      <c r="Q454" s="223">
        <f t="shared" ca="1" si="866"/>
        <v>1.3464973075824995E-5</v>
      </c>
      <c r="R454" s="223">
        <f t="shared" ca="1" si="867"/>
        <v>-6.8397062547977122E-5</v>
      </c>
      <c r="S454" s="223">
        <f t="shared" ca="1" si="868"/>
        <v>7.5885234512473943E-5</v>
      </c>
      <c r="T454" s="223">
        <f t="shared" ca="1" si="869"/>
        <v>-3.0735286181476171E-5</v>
      </c>
      <c r="U454" s="223">
        <f t="shared" ca="1" si="870"/>
        <v>-3.5734326004168336E-5</v>
      </c>
      <c r="V454" s="223">
        <f t="shared" ca="1" si="871"/>
        <v>7.7416668795835748E-5</v>
      </c>
      <c r="W454" s="223">
        <f t="shared" ca="1" si="872"/>
        <v>-6.5398605294605426E-5</v>
      </c>
      <c r="X454" s="223">
        <f t="shared" ca="1" si="873"/>
        <v>8.016517095142776E-6</v>
      </c>
      <c r="Y454" s="223">
        <f t="shared" ca="1" si="874"/>
        <v>5.4926262771361117E-5</v>
      </c>
      <c r="Z454" s="223">
        <f t="shared" ca="1" si="875"/>
        <v>-7.9769203509535465E-5</v>
      </c>
      <c r="AA454" s="223">
        <f t="shared" ca="1" si="876"/>
        <v>4.9279892101602023E-5</v>
      </c>
      <c r="AB454" s="223">
        <f t="shared" ca="1" si="877"/>
        <v>1.5392629060618064E-5</v>
      </c>
      <c r="AC454" s="223">
        <f t="shared" ca="1" si="878"/>
        <v>-6.9387986669715621E-5</v>
      </c>
      <c r="AD454" s="223">
        <f t="shared" ca="1" si="879"/>
        <v>7.5252067979175624E-5</v>
      </c>
      <c r="AE454" s="223">
        <f t="shared" ca="1" si="880"/>
        <v>-2.8917227690502731E-5</v>
      </c>
      <c r="AF454" s="223">
        <f t="shared" ca="1" si="881"/>
        <v>-3.747617233728119E-5</v>
      </c>
      <c r="AG454" s="223">
        <f t="shared" ca="1" si="882"/>
        <v>7.7874063747637913E-5</v>
      </c>
      <c r="AH454" s="223">
        <f t="shared" ca="1" si="883"/>
        <v>-6.425427488353523E-5</v>
      </c>
      <c r="AI454" s="223">
        <f t="shared" ca="1" si="884"/>
        <v>6.0642310475867973E-6</v>
      </c>
      <c r="AJ454" s="223">
        <f t="shared" ca="1" si="885"/>
        <v>5.6332292816173912E-5</v>
      </c>
      <c r="AK454" s="223">
        <f t="shared" ca="1" si="886"/>
        <v>-7.9653678745276514E-5</v>
      </c>
      <c r="AL454" s="223">
        <f t="shared" ca="1" si="887"/>
        <v>4.7722946779384067E-5</v>
      </c>
      <c r="AM454" s="223">
        <f t="shared" ca="1" si="888"/>
        <v>1.7311013101232485E-5</v>
      </c>
      <c r="AN454" s="223">
        <f t="shared" ca="1" si="889"/>
        <v>-7.0337114062868228E-5</v>
      </c>
      <c r="AO454" s="223">
        <f t="shared" ca="1" si="890"/>
        <v>7.4573572413982756E-5</v>
      </c>
      <c r="AP454" s="223">
        <f t="shared" ca="1" si="891"/>
        <v>-2.7081750542852512E-5</v>
      </c>
      <c r="AQ454" s="223">
        <f t="shared" ca="1" si="892"/>
        <v>-3.9195444425502896E-5</v>
      </c>
      <c r="AR454" s="223">
        <f t="shared" ca="1" si="893"/>
        <v>7.8284550275337176E-5</v>
      </c>
      <c r="AS454" s="223">
        <f t="shared" ca="1" si="894"/>
        <v>-6.3071240099897598E-5</v>
      </c>
      <c r="AT454" s="223">
        <f t="shared" ca="1" si="895"/>
        <v>4.1082921340033947E-6</v>
      </c>
      <c r="AU454" s="223">
        <f t="shared" ca="1" si="896"/>
        <v>5.7704390394194336E-5</v>
      </c>
      <c r="AV454" s="223">
        <f t="shared" ca="1" si="897"/>
        <v>-7.9490173583384292E-5</v>
      </c>
      <c r="AW454" s="223">
        <f t="shared" ca="1" si="898"/>
        <v>4.6137254938502115E-5</v>
      </c>
      <c r="AX454" s="223">
        <f t="shared" ca="1" si="899"/>
        <v>1.9218969634855194E-5</v>
      </c>
      <c r="AY454" s="223">
        <f t="shared" ca="1" si="900"/>
        <v>-7.1243873008583429E-5</v>
      </c>
      <c r="AZ454" s="223">
        <f t="shared" ca="1" si="901"/>
        <v>7.3850156517253184E-5</v>
      </c>
      <c r="BA454" s="223">
        <f t="shared" ca="1" si="902"/>
        <v>-2.5229960361327685E-5</v>
      </c>
      <c r="BB454" s="223">
        <f t="shared" ca="1" si="903"/>
        <v>-4.089110664361424E-5</v>
      </c>
      <c r="BC454" s="223">
        <f t="shared" ca="1" si="904"/>
        <v>7.8647881117198566E-5</v>
      </c>
      <c r="BD454" s="223">
        <f t="shared" ca="1" si="905"/>
        <v>-6.1850213559609015E-5</v>
      </c>
      <c r="BE454" s="223">
        <f t="shared" ca="1" si="906"/>
        <v>2.1498785388574034E-6</v>
      </c>
      <c r="BF454" s="223">
        <f t="shared" ca="1" si="907"/>
        <v>5.9041729005147419E-5</v>
      </c>
      <c r="BG454" s="223">
        <f t="shared" ca="1" si="908"/>
        <v>-7.9278786513254463E-5</v>
      </c>
      <c r="BH454" s="223">
        <f t="shared" ca="1" si="909"/>
        <v>4.4523771740428297E-5</v>
      </c>
      <c r="BI454" s="223">
        <f t="shared" ca="1" si="910"/>
        <v>2.1115349379813428E-5</v>
      </c>
      <c r="BJ454" s="223">
        <f t="shared" ca="1" si="911"/>
        <v>-7.2107717309178248E-5</v>
      </c>
      <c r="BK454" s="223">
        <f t="shared" ca="1" si="912"/>
        <v>7.3082256047673274E-5</v>
      </c>
      <c r="BL454" s="223">
        <f t="shared" ca="1" si="913"/>
        <v>-2.3362972595091267E-5</v>
      </c>
      <c r="BM454" s="223">
        <f t="shared" ca="1" si="914"/>
        <v>-4.2562137588099459E-5</v>
      </c>
      <c r="BN454" s="223">
        <f t="shared" ca="1" si="915"/>
        <v>7.8963837416308615E-5</v>
      </c>
      <c r="BO454" s="223">
        <f t="shared" ca="1" si="916"/>
        <v>-6.0591930763400567E-5</v>
      </c>
      <c r="BP454" s="223">
        <f t="shared" ca="1" si="917"/>
        <v>1.9016993726873984E-7</v>
      </c>
      <c r="BQ454" s="223">
        <f t="shared" ca="1" si="918"/>
        <v>6.0343503086260247E-5</v>
      </c>
      <c r="BR454" s="223">
        <f t="shared" ca="1" si="919"/>
        <v>-7.9019644866553803E-5</v>
      </c>
      <c r="BS454" s="223">
        <f t="shared" ca="1" si="920"/>
        <v>4.2883469087109077E-5</v>
      </c>
      <c r="BT454" s="223">
        <f t="shared" ca="1" si="921"/>
        <v>2.2999010027859024E-5</v>
      </c>
      <c r="BU454" s="223">
        <f t="shared" ca="1" si="922"/>
        <v>-7.2928126617147218E-5</v>
      </c>
      <c r="BV454" s="223">
        <f t="shared" ca="1" si="923"/>
        <v>7.2270333559770893E-5</v>
      </c>
      <c r="BW454" s="223">
        <f t="shared" ca="1" si="924"/>
        <v>-2.1481911847759202E-5</v>
      </c>
      <c r="BX454" s="223">
        <f t="shared" ca="1" si="925"/>
        <v>-4.4207530692404361E-5</v>
      </c>
      <c r="BY454" s="223">
        <f t="shared" ca="1" si="926"/>
        <v>7.9232228852407283E-5</v>
      </c>
      <c r="BZ454" s="223">
        <f t="shared" ca="1" si="927"/>
        <v>-5.929714965377769E-5</v>
      </c>
      <c r="CA454" s="223">
        <f t="shared" ca="1" si="928"/>
        <v>-1.7696532155803552E-6</v>
      </c>
      <c r="CB454" s="223">
        <f t="shared" ca="1" si="929"/>
        <v>6.1608928497503516E-5</v>
      </c>
      <c r="CC454" s="223">
        <f t="shared" ca="1" si="930"/>
        <v>-7.8712904740520527E-5</v>
      </c>
      <c r="CD454" s="223">
        <f t="shared" ca="1" si="931"/>
        <v>4.1217335035528951E-5</v>
      </c>
      <c r="CE454" s="223">
        <f t="shared" ca="1" si="932"/>
        <v>2.4868816932251135E-5</v>
      </c>
      <c r="CF454" s="223">
        <f t="shared" ca="1" si="933"/>
        <v>-7.3704606748599874E-5</v>
      </c>
      <c r="CG454" s="223">
        <f t="shared" ca="1" si="934"/>
        <v>7.1414878125294882E-5</v>
      </c>
      <c r="CH454" s="223">
        <f t="shared" ca="1" si="935"/>
        <v>-1.9587911199992644E-5</v>
      </c>
      <c r="CI454" s="223">
        <f t="shared" ca="1" si="936"/>
        <v>-4.5826294833244297E-5</v>
      </c>
      <c r="CJ454" s="223">
        <f t="shared" ca="1" si="937"/>
        <v>7.9452893756528826E-5</v>
      </c>
      <c r="CK454" s="223">
        <f t="shared" ca="1" si="938"/>
        <v>-5.796665015846814E-5</v>
      </c>
      <c r="CL454" s="223">
        <f t="shared" ca="1" si="939"/>
        <v>-3.7284103955017131E-6</v>
      </c>
      <c r="CM454" s="223">
        <f t="shared" ca="1" si="940"/>
        <v>6.2837242993924673E-5</v>
      </c>
      <c r="CN454" s="223">
        <f t="shared" ca="1" si="941"/>
        <v>-7.8358750903936278E-5</v>
      </c>
      <c r="CO454" s="223">
        <f t="shared" ca="1" si="942"/>
        <v>3.9526373202536882E-5</v>
      </c>
      <c r="CP454" s="223">
        <f t="shared" ca="1" si="943"/>
        <v>2.6723643791230363E-5</v>
      </c>
      <c r="CQ454" s="223">
        <f t="shared" ca="1" si="944"/>
        <v>-7.4436689980940781E-5</v>
      </c>
      <c r="CR454" s="223">
        <f t="shared" ca="1" si="945"/>
        <v>7.0516405038609464E-5</v>
      </c>
      <c r="CS454" s="223">
        <f t="shared" ca="1" si="946"/>
        <v>-1.7682111526956183E-5</v>
      </c>
      <c r="CT454" s="223">
        <f t="shared" ca="1" si="947"/>
        <v>-4.7417454927634067E-5</v>
      </c>
      <c r="CU454" s="223">
        <f t="shared" ca="1" si="948"/>
        <v>7.9625699208386703E-5</v>
      </c>
      <c r="CV454" s="223">
        <f t="shared" ca="1" si="949"/>
        <v>-5.6601233720614215E-5</v>
      </c>
      <c r="CW454" s="223">
        <f t="shared" ca="1" si="950"/>
        <v>-5.6849217204173319E-6</v>
      </c>
      <c r="CX454" s="223">
        <f t="shared" ca="1" si="951"/>
        <v>6.4027706684803519E-5</v>
      </c>
      <c r="CY454" s="223">
        <f t="shared" ca="1" si="952"/>
        <v>-7.7957396685830301E-5</v>
      </c>
      <c r="CZ454" s="223">
        <f t="shared" ca="1" si="953"/>
        <v>3.7811602160315887E-5</v>
      </c>
      <c r="DA454" s="223">
        <f t="shared" ca="1" si="954"/>
        <v>2.8562373326449021E-5</v>
      </c>
      <c r="DB454" s="223">
        <f t="shared" ca="1" si="955"/>
        <v>-7.5123935334603476E-5</v>
      </c>
      <c r="DC454" s="223">
        <f t="shared" ca="1" si="956"/>
        <v>6.9575455506308071E-5</v>
      </c>
      <c r="DD454" s="223">
        <f t="shared" ca="1" si="957"/>
        <v>-1.5765660811114835E-5</v>
      </c>
      <c r="DE454" s="223">
        <f t="shared" ca="1" si="958"/>
        <v>-4.8980052520226451E-5</v>
      </c>
      <c r="DF454" s="223">
        <f t="shared" ca="1" si="959"/>
        <v>7.975054111643794E-5</v>
      </c>
      <c r="DG454" s="223">
        <f t="shared" ca="1" si="960"/>
        <v>-5.5201722816025013E-5</v>
      </c>
      <c r="DH454" s="223">
        <f t="shared" ca="1" si="961"/>
        <v>-7.6380086610592224E-6</v>
      </c>
      <c r="DI454" s="223">
        <f t="shared" ca="1" si="962"/>
        <v>6.5179602479324236E-5</v>
      </c>
      <c r="DJ454" s="223">
        <f t="shared" ca="1" si="963"/>
        <v>-7.7509083846975118E-5</v>
      </c>
      <c r="DK454" s="223">
        <f t="shared" ca="1" si="964"/>
        <v>3.6074054822818357E-5</v>
      </c>
      <c r="DL454" s="223">
        <f t="shared" ca="1" si="965"/>
        <v>3.0383897955993867E-5</v>
      </c>
      <c r="DM454" s="223">
        <f t="shared" ca="1" si="966"/>
        <v>-7.5765928838686212E-5</v>
      </c>
      <c r="DN454" s="223">
        <f t="shared" ca="1" si="967"/>
        <v>6.8592596321202375E-5</v>
      </c>
      <c r="DO454" s="223">
        <f t="shared" ca="1" si="968"/>
        <v>-1.3839713450714672E-5</v>
      </c>
      <c r="DP454" s="223">
        <f t="shared" ca="1" si="969"/>
        <v>-5.0513146360662802E-5</v>
      </c>
      <c r="DQ454" s="223">
        <f t="shared" ca="1" si="970"/>
        <v>7.9827344280585533E-5</v>
      </c>
      <c r="DR454" s="223">
        <f t="shared" ca="1" si="971"/>
        <v>-5.3768960457736852E-5</v>
      </c>
      <c r="DS454" s="223">
        <f t="shared" ca="1" si="972"/>
        <v>-9.586494750889484E-6</v>
      </c>
      <c r="DT454" s="223">
        <f t="shared" ca="1" si="973"/>
        <v>6.6292236518533771E-5</v>
      </c>
      <c r="DU454" s="223">
        <f t="shared" ca="1" si="974"/>
        <v>-7.7014082434261774E-5</v>
      </c>
      <c r="DV454" s="223">
        <f t="shared" ca="1" si="975"/>
        <v>3.4314777823593387E-5</v>
      </c>
      <c r="DW454" s="223">
        <f t="shared" ca="1" si="976"/>
        <v>3.2187120461537116E-5</v>
      </c>
      <c r="DX454" s="223">
        <f t="shared" ca="1" si="977"/>
        <v>-7.6362283780306354E-5</v>
      </c>
      <c r="DY454" s="223">
        <f t="shared" ca="1" si="978"/>
        <v>6.7568419520915119E-5</v>
      </c>
      <c r="DZ454" s="223">
        <f t="shared" ca="1" si="979"/>
        <v>-1.1905429564434249E-5</v>
      </c>
      <c r="EA454" s="223">
        <f t="shared" ca="1" si="980"/>
        <v>-5.2015812970543155E-5</v>
      </c>
      <c r="EB454" s="223">
        <f t="shared" ca="1" si="981"/>
        <v>7.9856062437475087E-5</v>
      </c>
      <c r="EC454" s="223">
        <f t="shared" ca="1" si="982"/>
        <v>-5.2303809688216469E-5</v>
      </c>
      <c r="ED454" s="223">
        <f t="shared" ca="1" si="983"/>
        <v>-1.1529206294741685E-5</v>
      </c>
      <c r="EE454" s="223">
        <f t="shared" ca="1" si="984"/>
        <v>6.7364938593290953E-5</v>
      </c>
      <c r="EF454" s="223">
        <f t="shared" ca="1" si="985"/>
        <v>-7.6472690618032619E-5</v>
      </c>
      <c r="EG454" s="223">
        <f t="shared" ca="1" si="986"/>
        <v>3.2534830885319691E-5</v>
      </c>
      <c r="EH454" s="223">
        <f t="shared" ca="1" si="987"/>
        <v>3.3970954649266215E-5</v>
      </c>
      <c r="EI454" s="223">
        <f t="shared" ca="1" si="988"/>
        <v>-7.6912640937546999E-5</v>
      </c>
      <c r="EJ454" s="223">
        <f t="shared" ca="1" si="989"/>
        <v>6.650354203125561E-5</v>
      </c>
      <c r="EK454" s="223">
        <f t="shared" ca="1" si="990"/>
        <v>-9.9639742925569014E-6</v>
      </c>
      <c r="EL454" s="223">
        <f t="shared" ca="1" si="991"/>
        <v>-5.3487147199683091E-5</v>
      </c>
      <c r="EM454" s="223">
        <f t="shared" ca="1" si="992"/>
        <v>7.9836678288362854E-5</v>
      </c>
      <c r="EN454" s="223">
        <f t="shared" ca="1" si="993"/>
        <v>-5.0807153059508715E-5</v>
      </c>
      <c r="EO454" s="223">
        <f t="shared" ca="1" si="994"/>
        <v>-1.3464973075826732E-5</v>
      </c>
      <c r="EP454" s="223">
        <f t="shared" ca="1" si="995"/>
        <v>6.8397062547979209E-5</v>
      </c>
      <c r="EQ454" s="223">
        <f t="shared" ca="1" si="996"/>
        <v>-7.588523451247332E-5</v>
      </c>
      <c r="ER454" s="223">
        <f t="shared" ca="1" si="997"/>
        <v>3.0735286181472193E-5</v>
      </c>
      <c r="ES454" s="223">
        <f t="shared" ca="1" si="998"/>
        <v>3.5734326004170416E-5</v>
      </c>
      <c r="ET454" s="223">
        <f t="shared" ca="1" si="999"/>
        <v>-7.7416668795836886E-5</v>
      </c>
      <c r="EU454" s="223">
        <f t="shared" ca="1" si="1000"/>
        <v>6.5398605294604098E-5</v>
      </c>
      <c r="EV454" s="223">
        <f t="shared" ca="1" si="1001"/>
        <v>-8.0165170951382003E-6</v>
      </c>
      <c r="EW454" s="223">
        <f t="shared" ca="1" si="1002"/>
        <v>-5.4926262771363217E-5</v>
      </c>
      <c r="EX454" s="223">
        <f t="shared" ca="1" si="1003"/>
        <v>7.9769203509535221E-5</v>
      </c>
      <c r="EY454" s="223">
        <f t="shared" ca="1" si="1004"/>
        <v>-4.9279892101599746E-5</v>
      </c>
      <c r="EZ454" s="223">
        <f t="shared" ca="1" si="1005"/>
        <v>-1.5392629060618677E-5</v>
      </c>
      <c r="FA454" s="223">
        <f t="shared" ca="1" si="1006"/>
        <v>6.9387986669717071E-5</v>
      </c>
      <c r="FB454" s="223">
        <f t="shared" ca="1" si="1007"/>
        <v>-7.5252067979175393E-5</v>
      </c>
      <c r="FC454" s="223">
        <f t="shared" ca="1" si="1008"/>
        <v>2.8917227690499495E-5</v>
      </c>
      <c r="FD454" s="223">
        <f t="shared" ca="1" si="1009"/>
        <v>3.747617233728224E-5</v>
      </c>
      <c r="FE454" s="223">
        <f t="shared" ca="1" si="1010"/>
        <v>-7.7874063747638685E-5</v>
      </c>
      <c r="FF454" s="223">
        <f t="shared" ca="1" si="1011"/>
        <v>6.4254274883534512E-5</v>
      </c>
      <c r="FG454" s="223">
        <f t="shared" ca="1" si="1012"/>
        <v>-6.0642310475827773E-6</v>
      </c>
      <c r="FH454" s="223">
        <f t="shared" ca="1" si="1013"/>
        <v>-5.6332292816175165E-5</v>
      </c>
      <c r="FI454" s="223">
        <f t="shared" ca="1" si="1014"/>
        <v>7.9653678745276243E-5</v>
      </c>
      <c r="FJ454" s="223">
        <f t="shared" ca="1" si="1015"/>
        <v>-4.7722946779382651E-5</v>
      </c>
      <c r="FK454" s="223">
        <f t="shared" ca="1" si="1016"/>
        <v>-1.7311013101236422E-5</v>
      </c>
      <c r="FL454" s="223">
        <f t="shared" ca="1" si="1017"/>
        <v>7.0337114062869055E-5</v>
      </c>
      <c r="FM454" s="223">
        <f t="shared" ca="1" si="1018"/>
        <v>-7.4573572413981319E-5</v>
      </c>
      <c r="FN454" s="223">
        <f t="shared" ca="1" si="1019"/>
        <v>2.7081750542850862E-5</v>
      </c>
      <c r="FO454" s="223">
        <f t="shared" ca="1" si="1020"/>
        <v>3.9195444425506406E-5</v>
      </c>
      <c r="FP454" s="223">
        <f t="shared" ca="1" si="1021"/>
        <v>-7.8284550275337745E-5</v>
      </c>
      <c r="FQ454" s="223">
        <f t="shared" ca="1" si="1022"/>
        <v>6.3071240099894427E-5</v>
      </c>
      <c r="FR454" s="223">
        <f t="shared" ca="1" si="1023"/>
        <v>-4.1082921340004995E-6</v>
      </c>
      <c r="FS454" s="223">
        <f t="shared" ca="1" si="1024"/>
        <v>-5.7704390394197907E-5</v>
      </c>
      <c r="FT454" s="223">
        <f t="shared" ca="1" si="1025"/>
        <v>7.9490173583384021E-5</v>
      </c>
      <c r="FU454" s="223">
        <f t="shared" ca="1" si="1026"/>
        <v>-4.6137254938501606E-5</v>
      </c>
      <c r="FV454" s="223">
        <f t="shared" ca="1" si="1027"/>
        <v>-1.9218969634858006E-5</v>
      </c>
      <c r="FW454" s="223">
        <f t="shared" ca="1" si="1028"/>
        <v>7.1243873008583713E-5</v>
      </c>
      <c r="FX454" s="223">
        <f t="shared" ca="1" si="1029"/>
        <v>-7.3850156517252087E-5</v>
      </c>
      <c r="FY454" s="223">
        <f t="shared" ca="1" si="1030"/>
        <v>2.5229960361327096E-5</v>
      </c>
      <c r="FZ454" s="223">
        <f t="shared" ca="1" si="1031"/>
        <v>4.0891106643616727E-5</v>
      </c>
      <c r="GA454" s="223">
        <f t="shared" ca="1" si="1032"/>
        <v>-7.8647881117198864E-5</v>
      </c>
      <c r="GB454" s="223">
        <f t="shared" ca="1" si="1033"/>
        <v>6.1850213559606467E-5</v>
      </c>
      <c r="GC454" s="223">
        <f t="shared" ca="1" si="1034"/>
        <v>-2.1498785388556416E-6</v>
      </c>
      <c r="GD454" s="223">
        <f t="shared" ca="1" si="1035"/>
        <v>-5.904172900515013E-5</v>
      </c>
      <c r="GE454" s="223">
        <f t="shared" ca="1" si="1036"/>
        <v>7.9278786513254247E-5</v>
      </c>
      <c r="GF454" s="223">
        <f t="shared" ca="1" si="1037"/>
        <v>-4.452377174042495E-5</v>
      </c>
      <c r="GG454" s="223">
        <f t="shared" ca="1" si="1038"/>
        <v>-2.1115349379815125E-5</v>
      </c>
      <c r="GH454" s="223">
        <f t="shared" ca="1" si="1039"/>
        <v>7.2107717309179969E-5</v>
      </c>
      <c r="GI454" s="223">
        <f t="shared" ca="1" si="1040"/>
        <v>-7.3082256047672122E-5</v>
      </c>
      <c r="GJ454" s="223">
        <f t="shared" ca="1" si="1041"/>
        <v>2.3362972595086327E-5</v>
      </c>
      <c r="GK454" s="223">
        <f t="shared" ca="1" si="1042"/>
        <v>4.2562137588101912E-5</v>
      </c>
      <c r="GL454" s="223">
        <f t="shared" ca="1" si="1043"/>
        <v>-7.8963837416309388E-5</v>
      </c>
      <c r="GM454" s="223">
        <f t="shared" ca="1" si="1044"/>
        <v>6.0591930763398683E-5</v>
      </c>
      <c r="GN454" s="223">
        <f t="shared" ca="1" si="1045"/>
        <v>-1.9016993726357463E-7</v>
      </c>
      <c r="GO454" s="223">
        <f t="shared" ca="1" si="1046"/>
        <v>-6.0343503086262131E-5</v>
      </c>
      <c r="GP454" s="223">
        <f t="shared" ca="1" si="1047"/>
        <v>7.9019644866553057E-5</v>
      </c>
      <c r="GQ454" s="223">
        <f t="shared" ca="1" si="1048"/>
        <v>-4.2883469087106638E-5</v>
      </c>
      <c r="GR454" s="223">
        <f t="shared" ca="1" si="1049"/>
        <v>-2.2999010027859624E-5</v>
      </c>
      <c r="GS454" s="223">
        <f t="shared" ca="1" si="1050"/>
        <v>7.2928126617148397E-5</v>
      </c>
      <c r="GT454" s="223">
        <f t="shared" ca="1" si="1051"/>
        <v>-7.2270333559770636E-5</v>
      </c>
      <c r="GU454" s="223">
        <f t="shared" ca="1" si="1052"/>
        <v>2.1481911847756403E-5</v>
      </c>
      <c r="GV454" s="223">
        <f t="shared" ca="1" si="1053"/>
        <v>4.4207530692404882E-5</v>
      </c>
      <c r="GW454" s="223">
        <f t="shared" ca="1" si="1054"/>
        <v>-7.9232228852407649E-5</v>
      </c>
      <c r="GX454" s="223">
        <f t="shared" ca="1" si="1055"/>
        <v>5.9297149653777277E-5</v>
      </c>
      <c r="GY454" s="223">
        <f t="shared" ca="1" si="1056"/>
        <v>1.7696532155832504E-6</v>
      </c>
      <c r="GZ454" s="223">
        <f t="shared" ca="1" si="1057"/>
        <v>-6.1608928497503923E-5</v>
      </c>
      <c r="HA454" s="223">
        <f t="shared" ca="1" si="1058"/>
        <v>7.8712904740519659E-5</v>
      </c>
      <c r="HB454" s="223">
        <f t="shared" ca="1" si="1059"/>
        <v>-4.1217335035526464E-5</v>
      </c>
      <c r="HC454" s="223">
        <f t="shared" ca="1" si="1060"/>
        <v>-2.4868816932256041E-5</v>
      </c>
      <c r="HD454" s="223">
        <f t="shared" ca="1" si="1061"/>
        <v>7.3704606748600985E-5</v>
      </c>
      <c r="HE454" s="223">
        <f t="shared" ca="1" si="1062"/>
        <v>-7.1414878125292578E-5</v>
      </c>
      <c r="HF454" s="223">
        <f t="shared" ca="1" si="1063"/>
        <v>1.9587911199989835E-5</v>
      </c>
      <c r="HG454" s="223">
        <f t="shared" ca="1" si="1064"/>
        <v>4.5826294833248532E-5</v>
      </c>
      <c r="HH454" s="223">
        <f t="shared" ca="1" si="1065"/>
        <v>-7.9452893756529124E-5</v>
      </c>
      <c r="HI454" s="223">
        <f t="shared" ca="1" si="1066"/>
        <v>5.7966650158464589E-5</v>
      </c>
      <c r="HJ454" s="223">
        <f t="shared" ca="1" si="1067"/>
        <v>3.7284103955046066E-6</v>
      </c>
      <c r="HK454" s="223">
        <f t="shared" ca="1" si="1068"/>
        <v>-6.2837242993927858E-5</v>
      </c>
      <c r="HL454" s="223">
        <f t="shared" ca="1" si="1069"/>
        <v>7.8358750903935708E-5</v>
      </c>
      <c r="HM454" s="223">
        <f t="shared" ca="1" si="1070"/>
        <v>-3.9526373202536346E-5</v>
      </c>
      <c r="HN454" s="223">
        <f t="shared" ca="1" si="1071"/>
        <v>-2.6723643791233094E-5</v>
      </c>
      <c r="HO454" s="223">
        <f t="shared" ca="1" si="1072"/>
        <v>7.4436689980941024E-5</v>
      </c>
      <c r="HP454" s="223">
        <f t="shared" ca="1" si="1073"/>
        <v>-7.0516405038608095E-5</v>
      </c>
      <c r="HQ454" s="223">
        <f t="shared" ca="1" si="1074"/>
        <v>1.7682111526955576E-5</v>
      </c>
      <c r="HR454" s="223">
        <f t="shared" ca="1" si="1075"/>
        <v>4.7417454927636398E-5</v>
      </c>
      <c r="HS454" s="223">
        <f t="shared" ca="1" si="1076"/>
        <v>-7.9625699208386757E-5</v>
      </c>
      <c r="HT454" s="223">
        <f t="shared" ca="1" si="1077"/>
        <v>5.6601233720612155E-5</v>
      </c>
      <c r="HU454" s="223">
        <f t="shared" ca="1" si="1078"/>
        <v>5.6849217204179561E-6</v>
      </c>
      <c r="HV454" s="223">
        <f t="shared" ca="1" si="1079"/>
        <v>-6.4027706684805253E-5</v>
      </c>
      <c r="HW454" s="223">
        <f t="shared" ca="1" si="1080"/>
        <v>7.7957396685828702E-5</v>
      </c>
      <c r="HX454" s="223">
        <f t="shared" ca="1" si="1081"/>
        <v>-3.7811602160311341E-5</v>
      </c>
      <c r="HY454" s="223">
        <f t="shared" ca="1" si="1082"/>
        <v>-2.8562373326451728E-5</v>
      </c>
      <c r="HZ454" s="223">
        <f t="shared" ca="1" si="1083"/>
        <v>7.5123935334603693E-5</v>
      </c>
      <c r="IA454" s="223">
        <f t="shared" ca="1" si="1084"/>
        <v>-6.9575455506304412E-5</v>
      </c>
      <c r="IB454" s="223">
        <f t="shared" ca="1" si="1085"/>
        <v>1.5765660811109773E-5</v>
      </c>
      <c r="IC454" s="223">
        <f t="shared" ca="1" si="1086"/>
        <v>4.8980052520228735E-5</v>
      </c>
      <c r="ID454" s="223">
        <f t="shared" ca="1" si="1087"/>
        <v>-7.9750541116437954E-5</v>
      </c>
      <c r="IE454" s="223">
        <f t="shared" ca="1" si="1088"/>
        <v>-1.2906177617250428E-5</v>
      </c>
      <c r="IF454" s="223">
        <f t="shared" ca="1" si="1089"/>
        <v>7.6380086610643622E-6</v>
      </c>
      <c r="IG454" s="223">
        <f t="shared" ca="1" si="1090"/>
        <v>-6.5179602479325917E-5</v>
      </c>
      <c r="IH454" s="223">
        <f t="shared" ca="1" si="1091"/>
        <v>7.7509083846974969E-5</v>
      </c>
      <c r="II454" s="223">
        <f t="shared" ca="1" si="1092"/>
        <v>-3.6074054822819834E-5</v>
      </c>
      <c r="IJ454" s="223">
        <f t="shared" ca="1" si="1093"/>
        <v>-3.0383897955998648E-5</v>
      </c>
      <c r="IK454" s="223">
        <f t="shared" ca="1" si="1094"/>
        <v>7.5765928838687134E-5</v>
      </c>
      <c r="IL454" s="223">
        <f t="shared" ca="1" si="1095"/>
        <v>-6.859259632120205E-5</v>
      </c>
      <c r="IM454" s="223">
        <f t="shared" ca="1" si="1096"/>
        <v>1.3839713450716288E-5</v>
      </c>
      <c r="IN454" s="223">
        <f t="shared" ca="1" si="1097"/>
        <v>5.0513146360668562E-5</v>
      </c>
      <c r="IO454" s="223">
        <f t="shared" ca="1" si="1098"/>
        <v>-7.9827344280585601E-5</v>
      </c>
      <c r="IP454" s="223">
        <f t="shared" ca="1" si="1099"/>
        <v>5.3768960457734718E-5</v>
      </c>
      <c r="IQ454" s="223">
        <f t="shared" ca="1" si="1100"/>
        <v>9.5864947508878543E-6</v>
      </c>
      <c r="IR454" s="223">
        <f t="shared" ca="1" si="1101"/>
        <v>-6.6292236518537918E-5</v>
      </c>
      <c r="IS454" s="223">
        <f t="shared" ca="1" si="1102"/>
        <v>7.7014082434261001E-5</v>
      </c>
      <c r="IT454" s="223">
        <f t="shared" ca="1" si="1103"/>
        <v>-3.4314777823590771E-5</v>
      </c>
      <c r="IU454" s="223">
        <f t="shared" ca="1" si="1104"/>
        <v>-3.2187120461535619E-5</v>
      </c>
      <c r="IV454" s="223">
        <f t="shared" ca="1" si="1105"/>
        <v>7.6362283780308536E-5</v>
      </c>
      <c r="IW454" s="223">
        <f t="shared" ca="1" si="1106"/>
        <v>-6.7568419520913587E-5</v>
      </c>
      <c r="IX454" s="223">
        <f t="shared" ca="1" si="1107"/>
        <v>1.1905429564431386E-5</v>
      </c>
      <c r="IY454" s="223">
        <f t="shared" ca="1" si="1108"/>
        <v>5.2015812970541908E-5</v>
      </c>
      <c r="IZ454" s="223">
        <f t="shared" ca="1" si="1109"/>
        <v>-7.9856062437475101E-5</v>
      </c>
      <c r="JA454" s="223">
        <f t="shared" ca="1" si="1110"/>
        <v>5.230380968821428E-5</v>
      </c>
      <c r="JB454" s="223">
        <f t="shared" ca="1" si="1111"/>
        <v>1.1529206294744551E-5</v>
      </c>
    </row>
    <row r="455" spans="2:262">
      <c r="B455" s="230">
        <v>94</v>
      </c>
      <c r="C455" s="229">
        <f t="shared" si="1112"/>
        <v>1.8359375000000012E-3</v>
      </c>
      <c r="D455" s="226">
        <f t="shared" ca="1" si="855"/>
        <v>23.292035056286952</v>
      </c>
      <c r="E455" s="225">
        <f ca="1">CV361</f>
        <v>-0.70796494371304886</v>
      </c>
      <c r="F455" s="224">
        <v>94</v>
      </c>
      <c r="G455" s="223">
        <f t="shared" ca="1" si="856"/>
        <v>-7.5375032339596891E-5</v>
      </c>
      <c r="H455" s="223">
        <f t="shared" ca="1" si="857"/>
        <v>1.8304271993038721E-4</v>
      </c>
      <c r="I455" s="223">
        <f t="shared" ca="1" si="858"/>
        <v>-1.7047292303801583E-4</v>
      </c>
      <c r="J455" s="223">
        <f t="shared" ca="1" si="859"/>
        <v>4.5922516119865018E-5</v>
      </c>
      <c r="K455" s="223">
        <f t="shared" ca="1" si="860"/>
        <v>1.0879356917921186E-4</v>
      </c>
      <c r="L455" s="223">
        <f t="shared" ca="1" si="861"/>
        <v>-1.9204510734400186E-4</v>
      </c>
      <c r="M455" s="223">
        <f t="shared" ca="1" si="862"/>
        <v>1.4914565396363059E-4</v>
      </c>
      <c r="N455" s="223">
        <f t="shared" ca="1" si="863"/>
        <v>-8.2750916475799445E-6</v>
      </c>
      <c r="O455" s="223">
        <f t="shared" ca="1" si="864"/>
        <v>-1.3803123016740637E-4</v>
      </c>
      <c r="P455" s="223">
        <f t="shared" ca="1" si="865"/>
        <v>1.936673089825235E-4</v>
      </c>
      <c r="Q455" s="223">
        <f t="shared" ca="1" si="866"/>
        <v>-1.2208680104926946E-4</v>
      </c>
      <c r="R455" s="223">
        <f t="shared" ca="1" si="867"/>
        <v>-2.9690339955996739E-5</v>
      </c>
      <c r="S455" s="223">
        <f t="shared" ca="1" si="868"/>
        <v>1.6196442838907319E-4</v>
      </c>
      <c r="T455" s="223">
        <f t="shared" ca="1" si="869"/>
        <v>-1.8784698454672483E-4</v>
      </c>
      <c r="U455" s="223">
        <f t="shared" ca="1" si="870"/>
        <v>9.0336220837651765E-5</v>
      </c>
      <c r="V455" s="223">
        <f t="shared" ca="1" si="871"/>
        <v>6.6514788445598964E-5</v>
      </c>
      <c r="W455" s="223">
        <f t="shared" ca="1" si="872"/>
        <v>-1.7967342445844581E-4</v>
      </c>
      <c r="X455" s="223">
        <f t="shared" ca="1" si="873"/>
        <v>1.7480780584059846E-4</v>
      </c>
      <c r="Y455" s="223">
        <f t="shared" ca="1" si="874"/>
        <v>-5.5114070320380081E-5</v>
      </c>
      <c r="Z455" s="223">
        <f t="shared" ca="1" si="875"/>
        <v>-1.0078311091715933E-4</v>
      </c>
      <c r="AA455" s="223">
        <f t="shared" ca="1" si="876"/>
        <v>1.904776715878978E-4</v>
      </c>
      <c r="AB455" s="223">
        <f t="shared" ca="1" si="877"/>
        <v>-1.5505086118936426E-4</v>
      </c>
      <c r="AC455" s="223">
        <f t="shared" ca="1" si="878"/>
        <v>1.7773916989021622E-5</v>
      </c>
      <c r="AD455" s="223">
        <f t="shared" ca="1" si="879"/>
        <v>1.3117839495599418E-4</v>
      </c>
      <c r="AE455" s="223">
        <f t="shared" ca="1" si="880"/>
        <v>-1.9396196861933549E-4</v>
      </c>
      <c r="AF455" s="223">
        <f t="shared" ca="1" si="881"/>
        <v>1.2933539889614835E-4</v>
      </c>
      <c r="AG455" s="223">
        <f t="shared" ca="1" si="882"/>
        <v>2.0249278004496121E-5</v>
      </c>
      <c r="AH455" s="223">
        <f t="shared" ca="1" si="883"/>
        <v>-1.5653256684236146E-4</v>
      </c>
      <c r="AI455" s="223">
        <f t="shared" ca="1" si="884"/>
        <v>1.8999241597185735E-4</v>
      </c>
      <c r="AJ455" s="223">
        <f t="shared" ca="1" si="885"/>
        <v>-9.8649649755479791E-5</v>
      </c>
      <c r="AK455" s="223">
        <f t="shared" ca="1" si="886"/>
        <v>-5.7494304600228343E-5</v>
      </c>
      <c r="AL455" s="223">
        <f t="shared" ca="1" si="887"/>
        <v>1.758712799694508E-4</v>
      </c>
      <c r="AM455" s="223">
        <f t="shared" ca="1" si="888"/>
        <v>-1.7872156132755539E-4</v>
      </c>
      <c r="AN455" s="223">
        <f t="shared" ca="1" si="889"/>
        <v>6.4172849898070264E-5</v>
      </c>
      <c r="AO455" s="223">
        <f t="shared" ca="1" si="890"/>
        <v>9.2529857313349971E-5</v>
      </c>
      <c r="AP455" s="223">
        <f t="shared" ca="1" si="891"/>
        <v>-1.8845135843706452E-4</v>
      </c>
      <c r="AQ455" s="223">
        <f t="shared" ca="1" si="892"/>
        <v>1.6058253730964208E-4</v>
      </c>
      <c r="AR455" s="223">
        <f t="shared" ca="1" si="893"/>
        <v>-2.7229923407626838E-5</v>
      </c>
      <c r="AS455" s="223">
        <f t="shared" ca="1" si="894"/>
        <v>-1.2400953950126152E-4</v>
      </c>
      <c r="AT455" s="223">
        <f t="shared" ca="1" si="895"/>
        <v>1.9378935688468151E-4</v>
      </c>
      <c r="AU455" s="223">
        <f t="shared" ca="1" si="896"/>
        <v>-1.362724164386419E-4</v>
      </c>
      <c r="AV455" s="223">
        <f t="shared" ca="1" si="897"/>
        <v>-1.0759433768657423E-5</v>
      </c>
      <c r="AW455" s="223">
        <f t="shared" ca="1" si="898"/>
        <v>1.5072360463149251E-4</v>
      </c>
      <c r="AX455" s="223">
        <f t="shared" ca="1" si="899"/>
        <v>-1.9168013902554347E-4</v>
      </c>
      <c r="AY455" s="223">
        <f t="shared" ca="1" si="900"/>
        <v>1.0672542302635806E-4</v>
      </c>
      <c r="AZ455" s="223">
        <f t="shared" ca="1" si="901"/>
        <v>4.8335311939169445E-5</v>
      </c>
      <c r="BA455" s="223">
        <f t="shared" ca="1" si="902"/>
        <v>-1.7164544616250459E-4</v>
      </c>
      <c r="BB455" s="223">
        <f t="shared" ca="1" si="903"/>
        <v>1.822047609191143E-4</v>
      </c>
      <c r="BC455" s="223">
        <f t="shared" ca="1" si="904"/>
        <v>-7.3077031459478203E-5</v>
      </c>
      <c r="BD455" s="223">
        <f t="shared" ca="1" si="905"/>
        <v>-8.4053691178614481E-5</v>
      </c>
      <c r="BE455" s="223">
        <f t="shared" ca="1" si="906"/>
        <v>1.859710494573671E-4</v>
      </c>
      <c r="BF455" s="223">
        <f t="shared" ca="1" si="907"/>
        <v>-1.6572735603217104E-4</v>
      </c>
      <c r="BG455" s="223">
        <f t="shared" ca="1" si="908"/>
        <v>3.6620330555682109E-5</v>
      </c>
      <c r="BH455" s="223">
        <f t="shared" ca="1" si="909"/>
        <v>1.1654193420391858E-4</v>
      </c>
      <c r="BI455" s="223">
        <f t="shared" ca="1" si="910"/>
        <v>-1.9314988961534931E-4</v>
      </c>
      <c r="BJ455" s="223">
        <f t="shared" ca="1" si="911"/>
        <v>1.4288114179388179E-4</v>
      </c>
      <c r="BK455" s="223">
        <f t="shared" ca="1" si="912"/>
        <v>1.2436691144508189E-6</v>
      </c>
      <c r="BL455" s="223">
        <f t="shared" ca="1" si="913"/>
        <v>-1.4455153605523775E-4</v>
      </c>
      <c r="BM455" s="223">
        <f t="shared" ca="1" si="914"/>
        <v>1.9290608783512E-4</v>
      </c>
      <c r="BN455" s="223">
        <f t="shared" ca="1" si="915"/>
        <v>-1.1454408540512281E-4</v>
      </c>
      <c r="BO455" s="223">
        <f t="shared" ca="1" si="916"/>
        <v>-3.9059875277973086E-5</v>
      </c>
      <c r="BP455" s="223">
        <f t="shared" ca="1" si="917"/>
        <v>1.6700610344138749E-4</v>
      </c>
      <c r="BQ455" s="223">
        <f t="shared" ca="1" si="918"/>
        <v>-1.8524901328236773E-4</v>
      </c>
      <c r="BR455" s="223">
        <f t="shared" ca="1" si="919"/>
        <v>8.1805164051308271E-5</v>
      </c>
      <c r="BS455" s="223">
        <f t="shared" ca="1" si="920"/>
        <v>7.5375032339598395E-5</v>
      </c>
      <c r="BT455" s="223">
        <f t="shared" ca="1" si="921"/>
        <v>-1.830427199303868E-4</v>
      </c>
      <c r="BU455" s="223">
        <f t="shared" ca="1" si="922"/>
        <v>1.7047292303801518E-4</v>
      </c>
      <c r="BV455" s="223">
        <f t="shared" ca="1" si="923"/>
        <v>-4.5922516119866617E-5</v>
      </c>
      <c r="BW455" s="223">
        <f t="shared" ca="1" si="924"/>
        <v>-1.0879356917921278E-4</v>
      </c>
      <c r="BX455" s="223">
        <f t="shared" ca="1" si="925"/>
        <v>1.9204510734400156E-4</v>
      </c>
      <c r="BY455" s="223">
        <f t="shared" ca="1" si="926"/>
        <v>-1.4914565396363031E-4</v>
      </c>
      <c r="BZ455" s="223">
        <f t="shared" ca="1" si="927"/>
        <v>8.2750916475822891E-6</v>
      </c>
      <c r="CA455" s="223">
        <f t="shared" ca="1" si="928"/>
        <v>1.3803123016740669E-4</v>
      </c>
      <c r="CB455" s="223">
        <f t="shared" ca="1" si="929"/>
        <v>-1.9366730898252361E-4</v>
      </c>
      <c r="CC455" s="223">
        <f t="shared" ca="1" si="930"/>
        <v>1.2208680104926965E-4</v>
      </c>
      <c r="CD455" s="223">
        <f t="shared" ca="1" si="931"/>
        <v>2.9690339955993757E-5</v>
      </c>
      <c r="CE455" s="223">
        <f t="shared" ca="1" si="932"/>
        <v>-1.6196442838907303E-4</v>
      </c>
      <c r="CF455" s="223">
        <f t="shared" ca="1" si="933"/>
        <v>1.8784698454672575E-4</v>
      </c>
      <c r="CG455" s="223">
        <f t="shared" ca="1" si="934"/>
        <v>-9.0336220837652605E-5</v>
      </c>
      <c r="CH455" s="223">
        <f t="shared" ca="1" si="935"/>
        <v>-6.6514788445595468E-5</v>
      </c>
      <c r="CI455" s="223">
        <f t="shared" ca="1" si="936"/>
        <v>1.7967342445844543E-4</v>
      </c>
      <c r="CJ455" s="223">
        <f t="shared" ca="1" si="937"/>
        <v>-1.7480780584059767E-4</v>
      </c>
      <c r="CK455" s="223">
        <f t="shared" ca="1" si="938"/>
        <v>5.5114070320380989E-5</v>
      </c>
      <c r="CL455" s="223">
        <f t="shared" ca="1" si="939"/>
        <v>1.0078311091716086E-4</v>
      </c>
      <c r="CM455" s="223">
        <f t="shared" ca="1" si="940"/>
        <v>-1.9047767158789731E-4</v>
      </c>
      <c r="CN455" s="223">
        <f t="shared" ca="1" si="941"/>
        <v>1.5505086118936402E-4</v>
      </c>
      <c r="CO455" s="223">
        <f t="shared" ca="1" si="942"/>
        <v>-1.777391698902394E-5</v>
      </c>
      <c r="CP455" s="223">
        <f t="shared" ca="1" si="943"/>
        <v>-1.3117839495599447E-4</v>
      </c>
      <c r="CQ455" s="223">
        <f t="shared" ca="1" si="944"/>
        <v>1.9396196861933549E-4</v>
      </c>
      <c r="CR455" s="223">
        <f t="shared" ca="1" si="945"/>
        <v>-1.2933539889614803E-4</v>
      </c>
      <c r="CS455" s="223">
        <f t="shared" ca="1" si="946"/>
        <v>-2.024927800449379E-5</v>
      </c>
      <c r="CT455" s="223">
        <f t="shared" ca="1" si="947"/>
        <v>1.5653256684236086E-4</v>
      </c>
      <c r="CU455" s="223">
        <f t="shared" ca="1" si="948"/>
        <v>-1.8999241597185808E-4</v>
      </c>
      <c r="CV455" s="223">
        <f t="shared" ca="1" si="949"/>
        <v>9.8649649755480604E-5</v>
      </c>
      <c r="CW455" s="223">
        <f t="shared" ca="1" si="950"/>
        <v>5.7494304600224786E-5</v>
      </c>
      <c r="CX455" s="223">
        <f t="shared" ca="1" si="951"/>
        <v>-1.758712799694504E-4</v>
      </c>
      <c r="CY455" s="223">
        <f t="shared" ca="1" si="952"/>
        <v>1.7872156132755468E-4</v>
      </c>
      <c r="CZ455" s="223">
        <f t="shared" ca="1" si="953"/>
        <v>-6.4172849898071172E-5</v>
      </c>
      <c r="DA455" s="223">
        <f t="shared" ca="1" si="954"/>
        <v>-9.2529857313351571E-5</v>
      </c>
      <c r="DB455" s="223">
        <f t="shared" ca="1" si="955"/>
        <v>1.8845135843706428E-4</v>
      </c>
      <c r="DC455" s="223">
        <f t="shared" ca="1" si="956"/>
        <v>-1.6058253730964105E-4</v>
      </c>
      <c r="DD455" s="223">
        <f t="shared" ca="1" si="957"/>
        <v>2.722992340762778E-5</v>
      </c>
      <c r="DE455" s="223">
        <f t="shared" ca="1" si="958"/>
        <v>1.240095395012629E-4</v>
      </c>
      <c r="DF455" s="223">
        <f t="shared" ca="1" si="959"/>
        <v>-1.9378935688468146E-4</v>
      </c>
      <c r="DG455" s="223">
        <f t="shared" ca="1" si="960"/>
        <v>1.3627241643864257E-4</v>
      </c>
      <c r="DH455" s="223">
        <f t="shared" ca="1" si="961"/>
        <v>1.0759433768653723E-5</v>
      </c>
      <c r="DI455" s="223">
        <f t="shared" ca="1" si="962"/>
        <v>-1.5072360463149189E-4</v>
      </c>
      <c r="DJ455" s="223">
        <f t="shared" ca="1" si="963"/>
        <v>1.9168013902554401E-4</v>
      </c>
      <c r="DK455" s="223">
        <f t="shared" ca="1" si="964"/>
        <v>-1.0672542302635885E-4</v>
      </c>
      <c r="DL455" s="223">
        <f t="shared" ca="1" si="965"/>
        <v>-4.8335311939165854E-5</v>
      </c>
      <c r="DM455" s="223">
        <f t="shared" ca="1" si="966"/>
        <v>1.7164544616250416E-4</v>
      </c>
      <c r="DN455" s="223">
        <f t="shared" ca="1" si="967"/>
        <v>-1.8220476091911371E-4</v>
      </c>
      <c r="DO455" s="223">
        <f t="shared" ca="1" si="968"/>
        <v>7.3077031459473974E-5</v>
      </c>
      <c r="DP455" s="223">
        <f t="shared" ca="1" si="969"/>
        <v>8.4053691178611134E-5</v>
      </c>
      <c r="DQ455" s="223">
        <f t="shared" ca="1" si="970"/>
        <v>-1.8597104945736683E-4</v>
      </c>
      <c r="DR455" s="223">
        <f t="shared" ca="1" si="971"/>
        <v>1.6572735603217009E-4</v>
      </c>
      <c r="DS455" s="223">
        <f t="shared" ca="1" si="972"/>
        <v>-3.6620330555677623E-5</v>
      </c>
      <c r="DT455" s="223">
        <f t="shared" ca="1" si="973"/>
        <v>-1.165419342039156E-4</v>
      </c>
      <c r="DU455" s="223">
        <f t="shared" ca="1" si="974"/>
        <v>1.9314988961534926E-4</v>
      </c>
      <c r="DV455" s="223">
        <f t="shared" ca="1" si="975"/>
        <v>-1.4288114179388244E-4</v>
      </c>
      <c r="DW455" s="223">
        <f t="shared" ca="1" si="976"/>
        <v>-1.2436691144553861E-6</v>
      </c>
      <c r="DX455" s="223">
        <f t="shared" ca="1" si="977"/>
        <v>1.4455153605523344E-4</v>
      </c>
      <c r="DY455" s="223">
        <f t="shared" ca="1" si="978"/>
        <v>-1.929060878351201E-4</v>
      </c>
      <c r="DZ455" s="223">
        <f t="shared" ca="1" si="979"/>
        <v>1.1454408540512357E-4</v>
      </c>
      <c r="EA455" s="223">
        <f t="shared" ca="1" si="980"/>
        <v>3.9059875277977545E-5</v>
      </c>
      <c r="EB455" s="223">
        <f t="shared" ca="1" si="981"/>
        <v>-1.6700610344138421E-4</v>
      </c>
      <c r="EC455" s="223">
        <f t="shared" ca="1" si="982"/>
        <v>1.85249013282368E-4</v>
      </c>
      <c r="ED455" s="223">
        <f t="shared" ca="1" si="983"/>
        <v>-8.1805164051309125E-5</v>
      </c>
      <c r="EE455" s="223">
        <f t="shared" ca="1" si="984"/>
        <v>-7.5375032339597528E-5</v>
      </c>
      <c r="EF455" s="223">
        <f t="shared" ca="1" si="985"/>
        <v>1.8304271993038832E-4</v>
      </c>
      <c r="EG455" s="223">
        <f t="shared" ca="1" si="986"/>
        <v>-1.7047292303801827E-4</v>
      </c>
      <c r="EH455" s="223">
        <f t="shared" ca="1" si="987"/>
        <v>4.5922516119867525E-5</v>
      </c>
      <c r="EI455" s="223">
        <f t="shared" ca="1" si="988"/>
        <v>1.08793569179212E-4</v>
      </c>
      <c r="EJ455" s="223">
        <f t="shared" ca="1" si="989"/>
        <v>-1.9204510734400221E-4</v>
      </c>
      <c r="EK455" s="223">
        <f t="shared" ca="1" si="990"/>
        <v>1.4914565396363443E-4</v>
      </c>
      <c r="EL455" s="223">
        <f t="shared" ca="1" si="991"/>
        <v>-8.2750916475832513E-6</v>
      </c>
      <c r="EM455" s="223">
        <f t="shared" ca="1" si="992"/>
        <v>-1.3803123016740604E-4</v>
      </c>
      <c r="EN455" s="223">
        <f t="shared" ca="1" si="993"/>
        <v>1.9366730898252337E-4</v>
      </c>
      <c r="EO455" s="223">
        <f t="shared" ca="1" si="994"/>
        <v>-1.2208680104927469E-4</v>
      </c>
      <c r="EP455" s="223">
        <f t="shared" ca="1" si="995"/>
        <v>-2.9690339955992809E-5</v>
      </c>
      <c r="EQ455" s="223">
        <f t="shared" ca="1" si="996"/>
        <v>1.6196442838907252E-4</v>
      </c>
      <c r="ER455" s="223">
        <f t="shared" ca="1" si="997"/>
        <v>-1.8784698454672459E-4</v>
      </c>
      <c r="ES455" s="223">
        <f t="shared" ca="1" si="998"/>
        <v>9.0336220837658324E-5</v>
      </c>
      <c r="ET455" s="223">
        <f t="shared" ca="1" si="999"/>
        <v>6.6514788445594587E-5</v>
      </c>
      <c r="EU455" s="223">
        <f t="shared" ca="1" si="1000"/>
        <v>-1.7967342445844508E-4</v>
      </c>
      <c r="EV455" s="223">
        <f t="shared" ca="1" si="1001"/>
        <v>1.7480780584059808E-4</v>
      </c>
      <c r="EW455" s="223">
        <f t="shared" ca="1" si="1002"/>
        <v>-5.5114070320376612E-5</v>
      </c>
      <c r="EX455" s="223">
        <f t="shared" ca="1" si="1003"/>
        <v>-1.0078311091715533E-4</v>
      </c>
      <c r="EY455" s="223">
        <f t="shared" ca="1" si="1004"/>
        <v>1.9047767158789715E-4</v>
      </c>
      <c r="EZ455" s="223">
        <f t="shared" ca="1" si="1005"/>
        <v>-1.5505086118936456E-4</v>
      </c>
      <c r="FA455" s="223">
        <f t="shared" ca="1" si="1006"/>
        <v>1.7773916989019393E-5</v>
      </c>
      <c r="FB455" s="223">
        <f t="shared" ca="1" si="1007"/>
        <v>1.3117839495598973E-4</v>
      </c>
      <c r="FC455" s="223">
        <f t="shared" ca="1" si="1008"/>
        <v>-1.9396196861933552E-4</v>
      </c>
      <c r="FD455" s="223">
        <f t="shared" ca="1" si="1009"/>
        <v>1.2933539889614873E-4</v>
      </c>
      <c r="FE455" s="223">
        <f t="shared" ca="1" si="1010"/>
        <v>2.024927800449833E-5</v>
      </c>
      <c r="FF455" s="223">
        <f t="shared" ca="1" si="1011"/>
        <v>-1.5653256684235704E-4</v>
      </c>
      <c r="FG455" s="223">
        <f t="shared" ca="1" si="1012"/>
        <v>1.8999241597185827E-4</v>
      </c>
      <c r="FH455" s="223">
        <f t="shared" ca="1" si="1013"/>
        <v>-9.8649649755481431E-5</v>
      </c>
      <c r="FI455" s="223">
        <f t="shared" ca="1" si="1014"/>
        <v>-5.7494304600229143E-5</v>
      </c>
      <c r="FJ455" s="223">
        <f t="shared" ca="1" si="1015"/>
        <v>1.7587127996944766E-4</v>
      </c>
      <c r="FK455" s="223">
        <f t="shared" ca="1" si="1016"/>
        <v>-1.787215613275572E-4</v>
      </c>
      <c r="FL455" s="223">
        <f t="shared" ca="1" si="1017"/>
        <v>6.4172849898072067E-5</v>
      </c>
      <c r="FM455" s="223">
        <f t="shared" ca="1" si="1018"/>
        <v>9.252985731335073E-5</v>
      </c>
      <c r="FN455" s="223">
        <f t="shared" ca="1" si="1019"/>
        <v>-1.8845135843706539E-4</v>
      </c>
      <c r="FO455" s="223">
        <f t="shared" ca="1" si="1020"/>
        <v>1.6058253730964468E-4</v>
      </c>
      <c r="FP455" s="223">
        <f t="shared" ca="1" si="1021"/>
        <v>-2.7229923407628722E-5</v>
      </c>
      <c r="FQ455" s="223">
        <f t="shared" ca="1" si="1022"/>
        <v>-1.240095395012622E-4</v>
      </c>
      <c r="FR455" s="223">
        <f t="shared" ca="1" si="1023"/>
        <v>1.9378935688468168E-4</v>
      </c>
      <c r="FS455" s="223">
        <f t="shared" ca="1" si="1024"/>
        <v>-1.3627241643864718E-4</v>
      </c>
      <c r="FT455" s="223">
        <f t="shared" ca="1" si="1025"/>
        <v>-1.0759433768652775E-5</v>
      </c>
      <c r="FU455" s="223">
        <f t="shared" ca="1" si="1026"/>
        <v>1.5072360463149129E-4</v>
      </c>
      <c r="FV455" s="223">
        <f t="shared" ca="1" si="1027"/>
        <v>-1.9168013902554331E-4</v>
      </c>
      <c r="FW455" s="223">
        <f t="shared" ca="1" si="1028"/>
        <v>1.0672542302636424E-4</v>
      </c>
      <c r="FX455" s="223">
        <f t="shared" ca="1" si="1029"/>
        <v>4.8335311939164932E-5</v>
      </c>
      <c r="FY455" s="223">
        <f t="shared" ca="1" si="1030"/>
        <v>-1.7164544616250373E-4</v>
      </c>
      <c r="FZ455" s="223">
        <f t="shared" ca="1" si="1031"/>
        <v>1.8220476091911401E-4</v>
      </c>
      <c r="GA455" s="223">
        <f t="shared" ca="1" si="1032"/>
        <v>-7.3077031459474869E-5</v>
      </c>
      <c r="GB455" s="223">
        <f t="shared" ca="1" si="1033"/>
        <v>-8.405369117861028E-5</v>
      </c>
      <c r="GC455" s="223">
        <f t="shared" ca="1" si="1034"/>
        <v>1.8597104945736656E-4</v>
      </c>
      <c r="GD455" s="223">
        <f t="shared" ca="1" si="1035"/>
        <v>-1.6572735603217058E-4</v>
      </c>
      <c r="GE455" s="223">
        <f t="shared" ca="1" si="1036"/>
        <v>3.6620330555678558E-5</v>
      </c>
      <c r="GF455" s="223">
        <f t="shared" ca="1" si="1037"/>
        <v>1.1654193420391484E-4</v>
      </c>
      <c r="GG455" s="223">
        <f t="shared" ca="1" si="1038"/>
        <v>-1.9314988961534918E-4</v>
      </c>
      <c r="GH455" s="223">
        <f t="shared" ca="1" si="1039"/>
        <v>1.4288114179388309E-4</v>
      </c>
      <c r="GI455" s="223">
        <f t="shared" ca="1" si="1040"/>
        <v>1.2436691144544374E-6</v>
      </c>
      <c r="GJ455" s="223">
        <f t="shared" ca="1" si="1041"/>
        <v>-1.4455153605523279E-4</v>
      </c>
      <c r="GK455" s="223">
        <f t="shared" ca="1" si="1042"/>
        <v>1.9290608783512021E-4</v>
      </c>
      <c r="GL455" s="223">
        <f t="shared" ca="1" si="1043"/>
        <v>-1.1454408540512433E-4</v>
      </c>
      <c r="GM455" s="223">
        <f t="shared" ca="1" si="1044"/>
        <v>-3.9059875277976623E-5</v>
      </c>
      <c r="GN455" s="223">
        <f t="shared" ca="1" si="1045"/>
        <v>1.6700610344138372E-4</v>
      </c>
      <c r="GO455" s="223">
        <f t="shared" ca="1" si="1046"/>
        <v>-1.8524901328236828E-4</v>
      </c>
      <c r="GP455" s="223">
        <f t="shared" ca="1" si="1047"/>
        <v>8.1805164051309992E-5</v>
      </c>
      <c r="GQ455" s="223">
        <f t="shared" ca="1" si="1048"/>
        <v>7.5375032339596647E-5</v>
      </c>
      <c r="GR455" s="223">
        <f t="shared" ca="1" si="1049"/>
        <v>-1.83042719930388E-4</v>
      </c>
      <c r="GS455" s="223">
        <f t="shared" ca="1" si="1050"/>
        <v>1.7047292303801873E-4</v>
      </c>
      <c r="GT455" s="223">
        <f t="shared" ca="1" si="1051"/>
        <v>-4.5922516119868454E-5</v>
      </c>
      <c r="GU455" s="223">
        <f t="shared" ca="1" si="1052"/>
        <v>-1.0879356917921122E-4</v>
      </c>
      <c r="GV455" s="223">
        <f t="shared" ca="1" si="1053"/>
        <v>1.9204510734400208E-4</v>
      </c>
      <c r="GW455" s="223">
        <f t="shared" ca="1" si="1054"/>
        <v>-1.4914565396363503E-4</v>
      </c>
      <c r="GX455" s="223">
        <f t="shared" ca="1" si="1055"/>
        <v>8.2750916475841729E-6</v>
      </c>
      <c r="GY455" s="223">
        <f t="shared" ca="1" si="1056"/>
        <v>1.3803123016740537E-4</v>
      </c>
      <c r="GZ455" s="223">
        <f t="shared" ca="1" si="1057"/>
        <v>-1.9366730898252345E-4</v>
      </c>
      <c r="HA455" s="223">
        <f t="shared" ca="1" si="1058"/>
        <v>1.2208680104927542E-4</v>
      </c>
      <c r="HB455" s="223">
        <f t="shared" ca="1" si="1059"/>
        <v>2.9690339955991887E-5</v>
      </c>
      <c r="HC455" s="223">
        <f t="shared" ca="1" si="1060"/>
        <v>-1.6196442838907197E-4</v>
      </c>
      <c r="HD455" s="223">
        <f t="shared" ca="1" si="1061"/>
        <v>1.8784698454672483E-4</v>
      </c>
      <c r="HE455" s="223">
        <f t="shared" ca="1" si="1062"/>
        <v>-9.0336220837659165E-5</v>
      </c>
      <c r="HF455" s="223">
        <f t="shared" ca="1" si="1063"/>
        <v>-6.6514788445593679E-5</v>
      </c>
      <c r="HG455" s="223">
        <f t="shared" ca="1" si="1064"/>
        <v>1.7967342445844472E-4</v>
      </c>
      <c r="HH455" s="223">
        <f t="shared" ca="1" si="1065"/>
        <v>-1.7480780584059848E-4</v>
      </c>
      <c r="HI455" s="223">
        <f t="shared" ca="1" si="1066"/>
        <v>5.5114070320377533E-5</v>
      </c>
      <c r="HJ455" s="223">
        <f t="shared" ca="1" si="1067"/>
        <v>1.0078311091715454E-4</v>
      </c>
      <c r="HK455" s="223">
        <f t="shared" ca="1" si="1068"/>
        <v>-1.9047767158789699E-4</v>
      </c>
      <c r="HL455" s="223">
        <f t="shared" ca="1" si="1069"/>
        <v>1.5505086118936516E-4</v>
      </c>
      <c r="HM455" s="223">
        <f t="shared" ca="1" si="1070"/>
        <v>-1.7773916989020348E-5</v>
      </c>
      <c r="HN455" s="223">
        <f t="shared" ca="1" si="1071"/>
        <v>-1.3117839495598905E-4</v>
      </c>
      <c r="HO455" s="223">
        <f t="shared" ca="1" si="1072"/>
        <v>1.9396196861933555E-4</v>
      </c>
      <c r="HP455" s="223">
        <f t="shared" ca="1" si="1073"/>
        <v>-1.2933539889614946E-4</v>
      </c>
      <c r="HQ455" s="223">
        <f t="shared" ca="1" si="1074"/>
        <v>-2.0249278004497382E-5</v>
      </c>
      <c r="HR455" s="223">
        <f t="shared" ca="1" si="1075"/>
        <v>1.565325668423565E-4</v>
      </c>
      <c r="HS455" s="223">
        <f t="shared" ca="1" si="1076"/>
        <v>-1.8999241597185846E-4</v>
      </c>
      <c r="HT455" s="223">
        <f t="shared" ca="1" si="1077"/>
        <v>9.8649649755482244E-5</v>
      </c>
      <c r="HU455" s="223">
        <f t="shared" ca="1" si="1078"/>
        <v>5.7494304600228235E-5</v>
      </c>
      <c r="HV455" s="223">
        <f t="shared" ca="1" si="1079"/>
        <v>-1.7587127996945192E-4</v>
      </c>
      <c r="HW455" s="223">
        <f t="shared" ca="1" si="1080"/>
        <v>1.787215613275533E-4</v>
      </c>
      <c r="HX455" s="223">
        <f t="shared" ca="1" si="1081"/>
        <v>-6.4172849898062553E-5</v>
      </c>
      <c r="HY455" s="223">
        <f t="shared" ca="1" si="1082"/>
        <v>-9.25298573133402E-5</v>
      </c>
      <c r="HZ455" s="223">
        <f t="shared" ca="1" si="1083"/>
        <v>1.8845135843706252E-4</v>
      </c>
      <c r="IA455" s="223">
        <f t="shared" ca="1" si="1084"/>
        <v>-1.6058253730964522E-4</v>
      </c>
      <c r="IB455" s="223">
        <f t="shared" ca="1" si="1085"/>
        <v>2.7229923407629657E-5</v>
      </c>
      <c r="IC455" s="223">
        <f t="shared" ca="1" si="1086"/>
        <v>1.2400953950126149E-4</v>
      </c>
      <c r="ID455" s="223">
        <f t="shared" ca="1" si="1087"/>
        <v>-1.9378935688468162E-4</v>
      </c>
      <c r="IE455" s="223">
        <f t="shared" ca="1" si="1088"/>
        <v>1.9513109967772395E-4</v>
      </c>
      <c r="IF455" s="223">
        <f t="shared" ca="1" si="1089"/>
        <v>1.0759433768662831E-5</v>
      </c>
      <c r="IG455" s="223">
        <f t="shared" ca="1" si="1090"/>
        <v>-1.5072360463148376E-4</v>
      </c>
      <c r="IH455" s="223">
        <f t="shared" ca="1" si="1091"/>
        <v>1.9168013902554513E-4</v>
      </c>
      <c r="II455" s="223">
        <f t="shared" ca="1" si="1092"/>
        <v>-1.0672542302636504E-4</v>
      </c>
      <c r="IJ455" s="223">
        <f t="shared" ca="1" si="1093"/>
        <v>-4.8335311939164011E-5</v>
      </c>
      <c r="IK455" s="223">
        <f t="shared" ca="1" si="1094"/>
        <v>1.7164544616250326E-4</v>
      </c>
      <c r="IL455" s="223">
        <f t="shared" ca="1" si="1095"/>
        <v>-1.8220476091911433E-4</v>
      </c>
      <c r="IM455" s="223">
        <f t="shared" ca="1" si="1096"/>
        <v>7.3077031459475736E-5</v>
      </c>
      <c r="IN455" s="223">
        <f t="shared" ca="1" si="1097"/>
        <v>8.405369117861936E-5</v>
      </c>
      <c r="IO455" s="223">
        <f t="shared" ca="1" si="1098"/>
        <v>-1.8597104945736943E-4</v>
      </c>
      <c r="IP455" s="223">
        <f t="shared" ca="1" si="1099"/>
        <v>1.6572735603217678E-4</v>
      </c>
      <c r="IQ455" s="223">
        <f t="shared" ca="1" si="1100"/>
        <v>-3.6620330555690322E-5</v>
      </c>
      <c r="IR455" s="223">
        <f t="shared" ca="1" si="1101"/>
        <v>-1.1654193420391408E-4</v>
      </c>
      <c r="IS455" s="223">
        <f t="shared" ca="1" si="1102"/>
        <v>1.931498896153491E-4</v>
      </c>
      <c r="IT455" s="223">
        <f t="shared" ca="1" si="1103"/>
        <v>-1.4288114179388374E-4</v>
      </c>
      <c r="IU455" s="223">
        <f t="shared" ca="1" si="1104"/>
        <v>-1.2436691144534752E-6</v>
      </c>
      <c r="IV455" s="223">
        <f t="shared" ca="1" si="1105"/>
        <v>1.4455153605523951E-4</v>
      </c>
      <c r="IW455" s="223">
        <f t="shared" ca="1" si="1106"/>
        <v>-1.9290608783511918E-4</v>
      </c>
      <c r="IX455" s="223">
        <f t="shared" ca="1" si="1107"/>
        <v>1.1454408540513401E-4</v>
      </c>
      <c r="IY455" s="223">
        <f t="shared" ca="1" si="1108"/>
        <v>3.90598752779649E-5</v>
      </c>
      <c r="IZ455" s="223">
        <f t="shared" ca="1" si="1109"/>
        <v>-1.6700610344138323E-4</v>
      </c>
      <c r="JA455" s="223">
        <f t="shared" ca="1" si="1110"/>
        <v>1.8524901328236857E-4</v>
      </c>
      <c r="JB455" s="223">
        <f t="shared" ca="1" si="1111"/>
        <v>-8.1805164051310846E-5</v>
      </c>
    </row>
    <row r="456" spans="2:262">
      <c r="B456" s="230">
        <v>95</v>
      </c>
      <c r="C456" s="229">
        <f t="shared" si="1112"/>
        <v>1.8554687500000012E-3</v>
      </c>
      <c r="D456" s="226">
        <f t="shared" ca="1" si="855"/>
        <v>23.294192349450583</v>
      </c>
      <c r="E456" s="225">
        <f ca="1">CW361</f>
        <v>-0.70580765054941585</v>
      </c>
      <c r="F456" s="224">
        <v>95</v>
      </c>
      <c r="G456" s="223">
        <f t="shared" ca="1" si="856"/>
        <v>-1.3580296097655148E-4</v>
      </c>
      <c r="H456" s="223">
        <f t="shared" ca="1" si="857"/>
        <v>4.2459046006238188E-4</v>
      </c>
      <c r="I456" s="223">
        <f t="shared" ca="1" si="858"/>
        <v>-4.4974171326660184E-4</v>
      </c>
      <c r="J456" s="223">
        <f t="shared" ca="1" si="859"/>
        <v>1.9563983185128691E-4</v>
      </c>
      <c r="K456" s="223">
        <f t="shared" ca="1" si="860"/>
        <v>1.799385208125928E-4</v>
      </c>
      <c r="L456" s="223">
        <f t="shared" ca="1" si="861"/>
        <v>-4.4378964317188147E-4</v>
      </c>
      <c r="M456" s="223">
        <f t="shared" ca="1" si="862"/>
        <v>4.3208338379022257E-4</v>
      </c>
      <c r="N456" s="223">
        <f t="shared" ca="1" si="863"/>
        <v>-1.5208838048920903E-4</v>
      </c>
      <c r="O456" s="223">
        <f t="shared" ca="1" si="864"/>
        <v>-2.2234117432880758E-4</v>
      </c>
      <c r="P456" s="223">
        <f t="shared" ca="1" si="865"/>
        <v>4.5871488941753933E-4</v>
      </c>
      <c r="Q456" s="223">
        <f t="shared" ca="1" si="866"/>
        <v>-4.1026385512713936E-4</v>
      </c>
      <c r="R456" s="223">
        <f t="shared" ca="1" si="867"/>
        <v>1.0707223488305424E-4</v>
      </c>
      <c r="S456" s="223">
        <f t="shared" ca="1" si="868"/>
        <v>2.6260256079218658E-4</v>
      </c>
      <c r="T456" s="223">
        <f t="shared" ca="1" si="869"/>
        <v>-4.6922246051904032E-4</v>
      </c>
      <c r="U456" s="223">
        <f t="shared" ca="1" si="870"/>
        <v>3.8449326126614437E-4</v>
      </c>
      <c r="V456" s="223">
        <f t="shared" ca="1" si="871"/>
        <v>-6.1024925123338169E-5</v>
      </c>
      <c r="W456" s="223">
        <f t="shared" ca="1" si="872"/>
        <v>-3.0033494104197338E-4</v>
      </c>
      <c r="X456" s="223">
        <f t="shared" ca="1" si="873"/>
        <v>4.7521116282265441E-4</v>
      </c>
      <c r="Y456" s="223">
        <f t="shared" ca="1" si="874"/>
        <v>-3.5501978711376038E-4</v>
      </c>
      <c r="Z456" s="223">
        <f t="shared" ca="1" si="875"/>
        <v>1.4389911975066903E-5</v>
      </c>
      <c r="AA456" s="223">
        <f t="shared" ca="1" si="876"/>
        <v>3.3517493162974821E-4</v>
      </c>
      <c r="AB456" s="223">
        <f t="shared" ca="1" si="877"/>
        <v>-4.7662332185144005E-4</v>
      </c>
      <c r="AC456" s="223">
        <f t="shared" ca="1" si="878"/>
        <v>3.2212727833791398E-4</v>
      </c>
      <c r="AD456" s="223">
        <f t="shared" ca="1" si="879"/>
        <v>3.2383683891850301E-5</v>
      </c>
      <c r="AE456" s="223">
        <f t="shared" ca="1" si="880"/>
        <v>-3.6678700440067301E-4</v>
      </c>
      <c r="AF456" s="223">
        <f t="shared" ca="1" si="881"/>
        <v>4.7344533774198528E-4</v>
      </c>
      <c r="AG456" s="223">
        <f t="shared" ca="1" si="882"/>
        <v>-2.8613250777899087E-4</v>
      </c>
      <c r="AH456" s="223">
        <f t="shared" ca="1" si="883"/>
        <v>-7.884540718016664E-5</v>
      </c>
      <c r="AI456" s="223">
        <f t="shared" ca="1" si="884"/>
        <v>3.9486671781304713E-4</v>
      </c>
      <c r="AJ456" s="223">
        <f t="shared" ca="1" si="885"/>
        <v>-4.6570781621852635E-4</v>
      </c>
      <c r="AK456" s="223">
        <f t="shared" ca="1" si="886"/>
        <v>2.4738212475421654E-4</v>
      </c>
      <c r="AL456" s="223">
        <f t="shared" ca="1" si="887"/>
        <v>1.2454780609605411E-4</v>
      </c>
      <c r="AM456" s="223">
        <f t="shared" ca="1" si="888"/>
        <v>-4.1914364887677661E-4</v>
      </c>
      <c r="AN456" s="223">
        <f t="shared" ca="1" si="889"/>
        <v>4.5348527384309696E-4</v>
      </c>
      <c r="AO456" s="223">
        <f t="shared" ca="1" si="890"/>
        <v>-2.0624931663523375E-4</v>
      </c>
      <c r="AP456" s="223">
        <f t="shared" ca="1" si="891"/>
        <v>-1.6905074155448011E-4</v>
      </c>
      <c r="AQ456" s="223">
        <f t="shared" ca="1" si="892"/>
        <v>4.3938399747459728E-4</v>
      </c>
      <c r="AR456" s="223">
        <f t="shared" ca="1" si="893"/>
        <v>-4.3689542038028703E-4</v>
      </c>
      <c r="AS456" s="223">
        <f t="shared" ca="1" si="894"/>
        <v>1.6313021484970836E-4</v>
      </c>
      <c r="AT456" s="223">
        <f t="shared" ca="1" si="895"/>
        <v>2.1192562595920096E-4</v>
      </c>
      <c r="AU456" s="223">
        <f t="shared" ca="1" si="896"/>
        <v>-4.5539283798501199E-4</v>
      </c>
      <c r="AV456" s="223">
        <f t="shared" ca="1" si="897"/>
        <v>4.1609802518788953E-4</v>
      </c>
      <c r="AW456" s="223">
        <f t="shared" ca="1" si="898"/>
        <v>-1.1844007991913385E-4</v>
      </c>
      <c r="AX456" s="223">
        <f t="shared" ca="1" si="899"/>
        <v>-2.5275955073560303E-4</v>
      </c>
      <c r="AY456" s="223">
        <f t="shared" ca="1" si="900"/>
        <v>4.6701599652258319E-4</v>
      </c>
      <c r="AZ456" s="223">
        <f t="shared" ca="1" si="901"/>
        <v>-3.9129337855060782E-4</v>
      </c>
      <c r="BA456" s="223">
        <f t="shared" ca="1" si="902"/>
        <v>7.2609302273004406E-5</v>
      </c>
      <c r="BB456" s="223">
        <f t="shared" ca="1" si="903"/>
        <v>2.9115926286599588E-4</v>
      </c>
      <c r="BC456" s="223">
        <f t="shared" ca="1" si="904"/>
        <v>-4.7414153571672914E-4</v>
      </c>
      <c r="BD456" s="223">
        <f t="shared" ca="1" si="905"/>
        <v>3.6272036277517239E-4</v>
      </c>
      <c r="BE456" s="223">
        <f t="shared" ca="1" si="906"/>
        <v>-2.6079257353703702E-5</v>
      </c>
      <c r="BF456" s="223">
        <f t="shared" ca="1" si="907"/>
        <v>-3.267549521311458E-4</v>
      </c>
      <c r="BG456" s="223">
        <f t="shared" ca="1" si="908"/>
        <v>4.7670083272979445E-4</v>
      </c>
      <c r="BH456" s="223">
        <f t="shared" ca="1" si="909"/>
        <v>-3.306541516230835E-4</v>
      </c>
      <c r="BI456" s="223">
        <f t="shared" ca="1" si="910"/>
        <v>-2.0701945070285353E-5</v>
      </c>
      <c r="BJ456" s="223">
        <f t="shared" ca="1" si="911"/>
        <v>3.5920381258484636E-4</v>
      </c>
      <c r="BK456" s="223">
        <f t="shared" ca="1" si="912"/>
        <v>-4.7466924013248903E-4</v>
      </c>
      <c r="BL456" s="223">
        <f t="shared" ca="1" si="913"/>
        <v>2.9540356023692832E-4</v>
      </c>
      <c r="BM456" s="223">
        <f t="shared" ca="1" si="914"/>
        <v>6.7283776446406532E-5</v>
      </c>
      <c r="BN456" s="223">
        <f t="shared" ca="1" si="915"/>
        <v>-3.8819334396258091E-4</v>
      </c>
      <c r="BO456" s="223">
        <f t="shared" ca="1" si="916"/>
        <v>4.6806632327210521E-4</v>
      </c>
      <c r="BP456" s="223">
        <f t="shared" ca="1" si="917"/>
        <v>-2.5730807108166858E-4</v>
      </c>
      <c r="BQ456" s="223">
        <f t="shared" ca="1" si="918"/>
        <v>-1.1321762827430854E-4</v>
      </c>
      <c r="BR456" s="223">
        <f t="shared" ca="1" si="919"/>
        <v>4.1344436122988011E-4</v>
      </c>
      <c r="BS456" s="223">
        <f t="shared" ca="1" si="920"/>
        <v>-4.5695567184753398E-4</v>
      </c>
      <c r="BT456" s="223">
        <f t="shared" ca="1" si="921"/>
        <v>2.167345645430042E-4</v>
      </c>
      <c r="BU456" s="223">
        <f t="shared" ca="1" si="922"/>
        <v>1.5806113245086465E-4</v>
      </c>
      <c r="BV456" s="223">
        <f t="shared" ca="1" si="923"/>
        <v>-4.3471368328685883E-4</v>
      </c>
      <c r="BW456" s="223">
        <f t="shared" ca="1" si="924"/>
        <v>4.4144428750568726E-4</v>
      </c>
      <c r="BX456" s="223">
        <f t="shared" ca="1" si="925"/>
        <v>-1.7407378566861392E-4</v>
      </c>
      <c r="BY456" s="223">
        <f t="shared" ca="1" si="926"/>
        <v>-2.0138242151692751E-4</v>
      </c>
      <c r="BZ456" s="223">
        <f t="shared" ca="1" si="927"/>
        <v>4.5179647493511855E-4</v>
      </c>
      <c r="CA456" s="223">
        <f t="shared" ca="1" si="928"/>
        <v>-4.2168155335717131E-4</v>
      </c>
      <c r="CB456" s="223">
        <f t="shared" ca="1" si="929"/>
        <v>1.2973658107983652E-4</v>
      </c>
      <c r="CC456" s="223">
        <f t="shared" ca="1" si="930"/>
        <v>2.4276428777694037E-4</v>
      </c>
      <c r="CD456" s="223">
        <f t="shared" ca="1" si="931"/>
        <v>-4.6452821955267592E-4</v>
      </c>
      <c r="CE456" s="223">
        <f t="shared" ca="1" si="932"/>
        <v>3.978577953352343E-4</v>
      </c>
      <c r="CF456" s="223">
        <f t="shared" ca="1" si="933"/>
        <v>-8.4149942294018011E-5</v>
      </c>
      <c r="CG456" s="223">
        <f t="shared" ca="1" si="934"/>
        <v>-2.81808201237214E-4</v>
      </c>
      <c r="CH456" s="223">
        <f t="shared" ca="1" si="935"/>
        <v>4.727863034789825E-4</v>
      </c>
      <c r="CI456" s="223">
        <f t="shared" ca="1" si="936"/>
        <v>-3.7020244925303205E-4</v>
      </c>
      <c r="CJ456" s="223">
        <f t="shared" ca="1" si="937"/>
        <v>3.7752893562883626E-5</v>
      </c>
      <c r="CK456" s="223">
        <f t="shared" ca="1" si="938"/>
        <v>3.1813814766752928E-4</v>
      </c>
      <c r="CL456" s="223">
        <f t="shared" ca="1" si="939"/>
        <v>-4.764911968515045E-4</v>
      </c>
      <c r="CM456" s="223">
        <f t="shared" ca="1" si="940"/>
        <v>3.3898185121127039E-4</v>
      </c>
      <c r="CN456" s="223">
        <f t="shared" ca="1" si="941"/>
        <v>9.0077361711056599E-6</v>
      </c>
      <c r="CO456" s="223">
        <f t="shared" ca="1" si="942"/>
        <v>-3.5140424982381434E-4</v>
      </c>
      <c r="CP456" s="223">
        <f t="shared" ca="1" si="943"/>
        <v>4.7560721952176276E-4</v>
      </c>
      <c r="CQ456" s="223">
        <f t="shared" ca="1" si="944"/>
        <v>-3.0449667263602421E-4</v>
      </c>
      <c r="CR456" s="223">
        <f t="shared" ca="1" si="945"/>
        <v>-5.5681616481624211E-5</v>
      </c>
      <c r="CS456" s="223">
        <f t="shared" ca="1" si="946"/>
        <v>3.8128613695718376E-4</v>
      </c>
      <c r="CT456" s="223">
        <f t="shared" ca="1" si="947"/>
        <v>-4.7014288467467228E-4</v>
      </c>
      <c r="CU456" s="223">
        <f t="shared" ca="1" si="948"/>
        <v>2.6707902464846961E-4</v>
      </c>
      <c r="CV456" s="223">
        <f t="shared" ca="1" si="949"/>
        <v>1.0181925238677035E-4</v>
      </c>
      <c r="CW456" s="223">
        <f t="shared" ca="1" si="950"/>
        <v>-4.0749603015945922E-4</v>
      </c>
      <c r="CX456" s="223">
        <f t="shared" ca="1" si="951"/>
        <v>4.601508168419233E-4</v>
      </c>
      <c r="CY456" s="223">
        <f t="shared" ca="1" si="952"/>
        <v>-2.2708925965331527E-4</v>
      </c>
      <c r="CZ456" s="223">
        <f t="shared" ca="1" si="953"/>
        <v>-1.4697631323135356E-4</v>
      </c>
      <c r="DA456" s="223">
        <f t="shared" ca="1" si="954"/>
        <v>4.2978151383130271E-4</v>
      </c>
      <c r="DB456" s="223">
        <f t="shared" ca="1" si="955"/>
        <v>-4.4572724509896406E-4</v>
      </c>
      <c r="DC456" s="223">
        <f t="shared" ca="1" si="956"/>
        <v>1.8491250094807075E-4</v>
      </c>
      <c r="DD456" s="223">
        <f t="shared" ca="1" si="957"/>
        <v>1.907179118341061E-4</v>
      </c>
      <c r="DE456" s="223">
        <f t="shared" ca="1" si="958"/>
        <v>-4.479279665824826E-4</v>
      </c>
      <c r="DF456" s="223">
        <f t="shared" ca="1" si="959"/>
        <v>4.2701107632639966E-4</v>
      </c>
      <c r="DG456" s="223">
        <f t="shared" ca="1" si="960"/>
        <v>-1.4095493377525343E-4</v>
      </c>
      <c r="DH456" s="223">
        <f t="shared" ca="1" si="961"/>
        <v>-2.3262279268886803E-4</v>
      </c>
      <c r="DI456" s="223">
        <f t="shared" ca="1" si="962"/>
        <v>4.617606281531344E-4</v>
      </c>
      <c r="DJ456" s="223">
        <f t="shared" ca="1" si="963"/>
        <v>-4.041825574608121E-4</v>
      </c>
      <c r="DK456" s="223">
        <f t="shared" ca="1" si="964"/>
        <v>9.5639893536362749E-5</v>
      </c>
      <c r="DL456" s="223">
        <f t="shared" ca="1" si="965"/>
        <v>2.722873888854943E-4</v>
      </c>
      <c r="DM456" s="223">
        <f t="shared" ca="1" si="966"/>
        <v>-4.7114628245063876E-4</v>
      </c>
      <c r="DN456" s="223">
        <f t="shared" ca="1" si="967"/>
        <v>3.7746153961822304E-4</v>
      </c>
      <c r="DO456" s="223">
        <f t="shared" ca="1" si="968"/>
        <v>-4.9403788840646126E-5</v>
      </c>
      <c r="DP456" s="223">
        <f t="shared" ca="1" si="969"/>
        <v>-3.0932970867971442E-4</v>
      </c>
      <c r="DQ456" s="223">
        <f t="shared" ca="1" si="970"/>
        <v>4.7599454049338479E-4</v>
      </c>
      <c r="DR456" s="223">
        <f t="shared" ca="1" si="971"/>
        <v>-3.4710536080764478E-4</v>
      </c>
      <c r="DS456" s="223">
        <f t="shared" ca="1" si="972"/>
        <v>2.6918986515361116E-6</v>
      </c>
      <c r="DT456" s="223">
        <f t="shared" ca="1" si="973"/>
        <v>3.4339301428253034E-4</v>
      </c>
      <c r="DU456" s="223">
        <f t="shared" ca="1" si="974"/>
        <v>-4.7625871090609671E-4</v>
      </c>
      <c r="DV456" s="223">
        <f t="shared" ca="1" si="975"/>
        <v>3.1340636762537807E-4</v>
      </c>
      <c r="DW456" s="223">
        <f t="shared" ca="1" si="976"/>
        <v>4.4045915993156694E-5</v>
      </c>
      <c r="DX456" s="223">
        <f t="shared" ca="1" si="977"/>
        <v>-3.7414925744010694E-4</v>
      </c>
      <c r="DY456" s="223">
        <f t="shared" ca="1" si="978"/>
        <v>4.7193624958328606E-4</v>
      </c>
      <c r="DZ456" s="223">
        <f t="shared" ca="1" si="979"/>
        <v>-2.7668909979755042E-4</v>
      </c>
      <c r="EA456" s="223">
        <f t="shared" ca="1" si="980"/>
        <v>-9.0359544388861498E-5</v>
      </c>
      <c r="EB456" s="223">
        <f t="shared" ca="1" si="981"/>
        <v>4.0130223871772834E-4</v>
      </c>
      <c r="EC456" s="223">
        <f t="shared" ca="1" si="982"/>
        <v>-4.6306878419039433E-4</v>
      </c>
      <c r="ED456" s="223">
        <f t="shared" ca="1" si="983"/>
        <v>2.373071646850256E-4</v>
      </c>
      <c r="EE456" s="223">
        <f t="shared" ca="1" si="984"/>
        <v>1.3580296097655029E-4</v>
      </c>
      <c r="EF456" s="223">
        <f t="shared" ca="1" si="985"/>
        <v>-4.2459046006238058E-4</v>
      </c>
      <c r="EG456" s="223">
        <f t="shared" ca="1" si="986"/>
        <v>4.4974171326660342E-4</v>
      </c>
      <c r="EH456" s="223">
        <f t="shared" ca="1" si="987"/>
        <v>-1.9563983185129266E-4</v>
      </c>
      <c r="EI456" s="223">
        <f t="shared" ca="1" si="988"/>
        <v>-1.799385208125854E-4</v>
      </c>
      <c r="EJ456" s="223">
        <f t="shared" ca="1" si="989"/>
        <v>4.4378964317187789E-4</v>
      </c>
      <c r="EK456" s="223">
        <f t="shared" ca="1" si="990"/>
        <v>-4.3208338379022734E-4</v>
      </c>
      <c r="EL456" s="223">
        <f t="shared" ca="1" si="991"/>
        <v>1.5208838048922144E-4</v>
      </c>
      <c r="EM456" s="223">
        <f t="shared" ca="1" si="992"/>
        <v>2.223411743288185E-4</v>
      </c>
      <c r="EN456" s="223">
        <f t="shared" ca="1" si="993"/>
        <v>-4.5871488941754221E-4</v>
      </c>
      <c r="EO456" s="223">
        <f t="shared" ca="1" si="994"/>
        <v>4.102638551271348E-4</v>
      </c>
      <c r="EP456" s="223">
        <f t="shared" ca="1" si="995"/>
        <v>-1.0707223488304717E-4</v>
      </c>
      <c r="EQ456" s="223">
        <f t="shared" ca="1" si="996"/>
        <v>-2.6260256079219124E-4</v>
      </c>
      <c r="ER456" s="223">
        <f t="shared" ca="1" si="997"/>
        <v>4.6922246051904107E-4</v>
      </c>
      <c r="ES456" s="223">
        <f t="shared" ca="1" si="998"/>
        <v>-3.844932612661441E-4</v>
      </c>
      <c r="ET456" s="223">
        <f t="shared" ca="1" si="999"/>
        <v>6.1024925123337708E-5</v>
      </c>
      <c r="EU456" s="223">
        <f t="shared" ca="1" si="1000"/>
        <v>3.003349410419737E-4</v>
      </c>
      <c r="EV456" s="223">
        <f t="shared" ca="1" si="1001"/>
        <v>-4.7521116282265419E-4</v>
      </c>
      <c r="EW456" s="223">
        <f t="shared" ca="1" si="1002"/>
        <v>3.5501978711376461E-4</v>
      </c>
      <c r="EX456" s="223">
        <f t="shared" ca="1" si="1003"/>
        <v>-1.4389911975073245E-5</v>
      </c>
      <c r="EY456" s="223">
        <f t="shared" ca="1" si="1004"/>
        <v>-3.3517493162974366E-4</v>
      </c>
      <c r="EZ456" s="223">
        <f t="shared" ca="1" si="1005"/>
        <v>4.7662332185144016E-4</v>
      </c>
      <c r="FA456" s="223">
        <f t="shared" ca="1" si="1006"/>
        <v>-3.2212727833792363E-4</v>
      </c>
      <c r="FB456" s="223">
        <f t="shared" ca="1" si="1007"/>
        <v>-3.2383683891864287E-5</v>
      </c>
      <c r="FC456" s="223">
        <f t="shared" ca="1" si="1008"/>
        <v>3.6678700440068195E-4</v>
      </c>
      <c r="FD456" s="223">
        <f t="shared" ca="1" si="1009"/>
        <v>-4.7344533774198408E-4</v>
      </c>
      <c r="FE456" s="223">
        <f t="shared" ca="1" si="1010"/>
        <v>2.8613250777898507E-4</v>
      </c>
      <c r="FF456" s="223">
        <f t="shared" ca="1" si="1011"/>
        <v>7.8845407180173715E-5</v>
      </c>
      <c r="FG456" s="223">
        <f t="shared" ca="1" si="1012"/>
        <v>-3.9486671781305125E-4</v>
      </c>
      <c r="FH456" s="223">
        <f t="shared" ca="1" si="1013"/>
        <v>4.6570781621852635E-4</v>
      </c>
      <c r="FI456" s="223">
        <f t="shared" ca="1" si="1014"/>
        <v>-2.4738212475421611E-4</v>
      </c>
      <c r="FJ456" s="223">
        <f t="shared" ca="1" si="1015"/>
        <v>-1.2454780609605454E-4</v>
      </c>
      <c r="FK456" s="223">
        <f t="shared" ca="1" si="1016"/>
        <v>4.1914364887677682E-4</v>
      </c>
      <c r="FL456" s="223">
        <f t="shared" ca="1" si="1017"/>
        <v>-4.5348527384309685E-4</v>
      </c>
      <c r="FM456" s="223">
        <f t="shared" ca="1" si="1018"/>
        <v>2.0624931663523939E-4</v>
      </c>
      <c r="FN456" s="223">
        <f t="shared" ca="1" si="1019"/>
        <v>1.6905074155447426E-4</v>
      </c>
      <c r="FO456" s="223">
        <f t="shared" ca="1" si="1020"/>
        <v>-4.3938399747459479E-4</v>
      </c>
      <c r="FP456" s="223">
        <f t="shared" ca="1" si="1021"/>
        <v>4.3689542038029229E-4</v>
      </c>
      <c r="FQ456" s="223">
        <f t="shared" ca="1" si="1022"/>
        <v>-1.6313021484972066E-4</v>
      </c>
      <c r="FR456" s="223">
        <f t="shared" ca="1" si="1023"/>
        <v>-2.1192562595918917E-4</v>
      </c>
      <c r="FS456" s="223">
        <f t="shared" ca="1" si="1024"/>
        <v>4.5539283798501611E-4</v>
      </c>
      <c r="FT456" s="223">
        <f t="shared" ca="1" si="1025"/>
        <v>-4.1609802518788265E-4</v>
      </c>
      <c r="FU456" s="223">
        <f t="shared" ca="1" si="1026"/>
        <v>1.1844007991912682E-4</v>
      </c>
      <c r="FV456" s="223">
        <f t="shared" ca="1" si="1027"/>
        <v>2.5275955073560916E-4</v>
      </c>
      <c r="FW456" s="223">
        <f t="shared" ca="1" si="1028"/>
        <v>-4.670159965225846E-4</v>
      </c>
      <c r="FX456" s="223">
        <f t="shared" ca="1" si="1029"/>
        <v>3.9129337855060755E-4</v>
      </c>
      <c r="FY456" s="223">
        <f t="shared" ca="1" si="1030"/>
        <v>-7.2609302273003945E-5</v>
      </c>
      <c r="FZ456" s="223">
        <f t="shared" ca="1" si="1031"/>
        <v>-2.9115926286599626E-4</v>
      </c>
      <c r="GA456" s="223">
        <f t="shared" ca="1" si="1032"/>
        <v>4.7414153571672925E-4</v>
      </c>
      <c r="GB456" s="223">
        <f t="shared" ca="1" si="1033"/>
        <v>-3.6272036277517207E-4</v>
      </c>
      <c r="GC456" s="223">
        <f t="shared" ca="1" si="1034"/>
        <v>2.6079257353710017E-5</v>
      </c>
      <c r="GD456" s="223">
        <f t="shared" ca="1" si="1035"/>
        <v>3.2675495213114125E-4</v>
      </c>
      <c r="GE456" s="223">
        <f t="shared" ca="1" si="1036"/>
        <v>-4.7670083272979439E-4</v>
      </c>
      <c r="GF456" s="223">
        <f t="shared" ca="1" si="1037"/>
        <v>3.3065415162309293E-4</v>
      </c>
      <c r="GG456" s="223">
        <f t="shared" ca="1" si="1038"/>
        <v>2.0701945070272261E-5</v>
      </c>
      <c r="GH456" s="223">
        <f t="shared" ca="1" si="1039"/>
        <v>-3.5920381258485557E-4</v>
      </c>
      <c r="GI456" s="223">
        <f t="shared" ca="1" si="1040"/>
        <v>4.7466924013248772E-4</v>
      </c>
      <c r="GJ456" s="223">
        <f t="shared" ca="1" si="1041"/>
        <v>-2.9540356023691731E-4</v>
      </c>
      <c r="GK456" s="223">
        <f t="shared" ca="1" si="1042"/>
        <v>-6.7283776446420409E-5</v>
      </c>
      <c r="GL456" s="223">
        <f t="shared" ca="1" si="1043"/>
        <v>3.8819334396258113E-4</v>
      </c>
      <c r="GM456" s="223">
        <f t="shared" ca="1" si="1044"/>
        <v>-4.6806632327210521E-4</v>
      </c>
      <c r="GN456" s="223">
        <f t="shared" ca="1" si="1045"/>
        <v>2.573080710816682E-4</v>
      </c>
      <c r="GO456" s="223">
        <f t="shared" ca="1" si="1046"/>
        <v>1.1321762827430903E-4</v>
      </c>
      <c r="GP456" s="223">
        <f t="shared" ca="1" si="1047"/>
        <v>-4.1344436122988033E-4</v>
      </c>
      <c r="GQ456" s="223">
        <f t="shared" ca="1" si="1048"/>
        <v>4.5695567184753382E-4</v>
      </c>
      <c r="GR456" s="223">
        <f t="shared" ca="1" si="1049"/>
        <v>-2.1673456454300376E-4</v>
      </c>
      <c r="GS456" s="223">
        <f t="shared" ca="1" si="1050"/>
        <v>-1.5806113245086511E-4</v>
      </c>
      <c r="GT456" s="223">
        <f t="shared" ca="1" si="1051"/>
        <v>4.3471368328685904E-4</v>
      </c>
      <c r="GU456" s="223">
        <f t="shared" ca="1" si="1052"/>
        <v>-4.4144428750569225E-4</v>
      </c>
      <c r="GV456" s="223">
        <f t="shared" ca="1" si="1053"/>
        <v>1.7407378566862606E-4</v>
      </c>
      <c r="GW456" s="223">
        <f t="shared" ca="1" si="1054"/>
        <v>2.0138242151691564E-4</v>
      </c>
      <c r="GX456" s="223">
        <f t="shared" ca="1" si="1055"/>
        <v>-4.5179647493511432E-4</v>
      </c>
      <c r="GY456" s="223">
        <f t="shared" ca="1" si="1056"/>
        <v>4.2168155335716481E-4</v>
      </c>
      <c r="GZ456" s="223">
        <f t="shared" ca="1" si="1057"/>
        <v>-1.2973658107982305E-4</v>
      </c>
      <c r="HA456" s="223">
        <f t="shared" ca="1" si="1058"/>
        <v>-2.4276428777695241E-4</v>
      </c>
      <c r="HB456" s="223">
        <f t="shared" ca="1" si="1059"/>
        <v>4.6452821955267603E-4</v>
      </c>
      <c r="HC456" s="223">
        <f t="shared" ca="1" si="1060"/>
        <v>-3.9785779533523403E-4</v>
      </c>
      <c r="HD456" s="223">
        <f t="shared" ca="1" si="1061"/>
        <v>8.414994229401755E-5</v>
      </c>
      <c r="HE456" s="223">
        <f t="shared" ca="1" si="1062"/>
        <v>2.8180820123721432E-4</v>
      </c>
      <c r="HF456" s="223">
        <f t="shared" ca="1" si="1063"/>
        <v>-4.7278630347898261E-4</v>
      </c>
      <c r="HG456" s="223">
        <f t="shared" ca="1" si="1064"/>
        <v>3.7020244925303178E-4</v>
      </c>
      <c r="HH456" s="223">
        <f t="shared" ca="1" si="1065"/>
        <v>-3.7752893562883192E-5</v>
      </c>
      <c r="HI456" s="223">
        <f t="shared" ca="1" si="1066"/>
        <v>-3.1813814766752966E-4</v>
      </c>
      <c r="HJ456" s="223">
        <f t="shared" ca="1" si="1067"/>
        <v>4.7649119685150445E-4</v>
      </c>
      <c r="HK456" s="223">
        <f t="shared" ca="1" si="1068"/>
        <v>-3.3898185121127955E-4</v>
      </c>
      <c r="HL456" s="223">
        <f t="shared" ca="1" si="1069"/>
        <v>-9.0077361710925682E-6</v>
      </c>
      <c r="HM456" s="223">
        <f t="shared" ca="1" si="1070"/>
        <v>3.5140424982380551E-4</v>
      </c>
      <c r="HN456" s="223">
        <f t="shared" ca="1" si="1071"/>
        <v>-4.7560721952176184E-4</v>
      </c>
      <c r="HO456" s="223">
        <f t="shared" ca="1" si="1072"/>
        <v>3.0449667263601342E-4</v>
      </c>
      <c r="HP456" s="223">
        <f t="shared" ca="1" si="1073"/>
        <v>5.568161648163817E-5</v>
      </c>
      <c r="HQ456" s="223">
        <f t="shared" ca="1" si="1074"/>
        <v>-3.8128613695719216E-4</v>
      </c>
      <c r="HR456" s="223">
        <f t="shared" ca="1" si="1075"/>
        <v>4.7014288467467222E-4</v>
      </c>
      <c r="HS456" s="223">
        <f t="shared" ca="1" si="1076"/>
        <v>-2.6707902464849167E-4</v>
      </c>
      <c r="HT456" s="223">
        <f t="shared" ca="1" si="1077"/>
        <v>-1.0181925238677078E-4</v>
      </c>
      <c r="HU456" s="223">
        <f t="shared" ca="1" si="1078"/>
        <v>4.0749603015944539E-4</v>
      </c>
      <c r="HV456" s="223">
        <f t="shared" ca="1" si="1079"/>
        <v>-4.6015081684192319E-4</v>
      </c>
      <c r="HW456" s="223">
        <f t="shared" ca="1" si="1080"/>
        <v>2.2708925965329104E-4</v>
      </c>
      <c r="HX456" s="223">
        <f t="shared" ca="1" si="1081"/>
        <v>1.4697631323135402E-4</v>
      </c>
      <c r="HY456" s="223">
        <f t="shared" ca="1" si="1082"/>
        <v>-4.2978151383131458E-4</v>
      </c>
      <c r="HZ456" s="223">
        <f t="shared" ca="1" si="1083"/>
        <v>4.4572724509896384E-4</v>
      </c>
      <c r="IA456" s="223">
        <f t="shared" ca="1" si="1084"/>
        <v>-1.8491250094805782E-4</v>
      </c>
      <c r="IB456" s="223">
        <f t="shared" ca="1" si="1085"/>
        <v>-1.9071791183409409E-4</v>
      </c>
      <c r="IC456" s="223">
        <f t="shared" ca="1" si="1086"/>
        <v>4.4792796658248732E-4</v>
      </c>
      <c r="ID456" s="223">
        <f t="shared" ca="1" si="1087"/>
        <v>-4.2701107632640552E-4</v>
      </c>
      <c r="IE456" s="223">
        <f t="shared" ca="1" si="1088"/>
        <v>6.4486094557469962E-4</v>
      </c>
      <c r="IF456" s="223">
        <f t="shared" ca="1" si="1089"/>
        <v>2.3262279268885665E-4</v>
      </c>
      <c r="IG456" s="223">
        <f t="shared" ca="1" si="1090"/>
        <v>-4.6176062815313787E-4</v>
      </c>
      <c r="IH456" s="223">
        <f t="shared" ca="1" si="1091"/>
        <v>4.041825574608262E-4</v>
      </c>
      <c r="II456" s="223">
        <f t="shared" ca="1" si="1092"/>
        <v>-9.5639893536362316E-5</v>
      </c>
      <c r="IJ456" s="223">
        <f t="shared" ca="1" si="1093"/>
        <v>-2.722873888854724E-4</v>
      </c>
      <c r="IK456" s="223">
        <f t="shared" ca="1" si="1094"/>
        <v>4.7114628245063881E-4</v>
      </c>
      <c r="IL456" s="223">
        <f t="shared" ca="1" si="1095"/>
        <v>-3.7746153961820618E-4</v>
      </c>
      <c r="IM456" s="223">
        <f t="shared" ca="1" si="1096"/>
        <v>4.9403788840645692E-5</v>
      </c>
      <c r="IN456" s="223">
        <f t="shared" ca="1" si="1097"/>
        <v>3.093297086797354E-4</v>
      </c>
      <c r="IO456" s="223">
        <f t="shared" ca="1" si="1098"/>
        <v>-4.7599454049338484E-4</v>
      </c>
      <c r="IP456" s="223">
        <f t="shared" ca="1" si="1099"/>
        <v>3.4710536080762586E-4</v>
      </c>
      <c r="IQ456" s="223">
        <f t="shared" ca="1" si="1100"/>
        <v>-2.6918986515356237E-6</v>
      </c>
      <c r="IR456" s="223">
        <f t="shared" ca="1" si="1101"/>
        <v>-3.4339301428254953E-4</v>
      </c>
      <c r="IS456" s="223">
        <f t="shared" ca="1" si="1102"/>
        <v>4.7625871090609665E-4</v>
      </c>
      <c r="IT456" s="223">
        <f t="shared" ca="1" si="1103"/>
        <v>-3.1340636762537764E-4</v>
      </c>
      <c r="IU456" s="223">
        <f t="shared" ca="1" si="1104"/>
        <v>-4.4045915993130158E-5</v>
      </c>
      <c r="IV456" s="223">
        <f t="shared" ca="1" si="1105"/>
        <v>3.7414925744010721E-4</v>
      </c>
      <c r="IW456" s="223">
        <f t="shared" ca="1" si="1106"/>
        <v>-4.7193624958328986E-4</v>
      </c>
      <c r="IX456" s="223">
        <f t="shared" ca="1" si="1107"/>
        <v>2.7668909979755005E-4</v>
      </c>
      <c r="IY456" s="223">
        <f t="shared" ca="1" si="1108"/>
        <v>9.0359544388835314E-5</v>
      </c>
      <c r="IZ456" s="223">
        <f t="shared" ca="1" si="1109"/>
        <v>-4.0130223871772861E-4</v>
      </c>
      <c r="JA456" s="223">
        <f t="shared" ca="1" si="1110"/>
        <v>4.6306878419040062E-4</v>
      </c>
      <c r="JB456" s="223">
        <f t="shared" ca="1" si="1111"/>
        <v>-2.3730716468502519E-4</v>
      </c>
    </row>
    <row r="457" spans="2:262">
      <c r="B457" s="230">
        <v>96</v>
      </c>
      <c r="C457" s="229">
        <f t="shared" si="1112"/>
        <v>1.8750000000000012E-3</v>
      </c>
      <c r="D457" s="226">
        <f t="shared" ca="1" si="855"/>
        <v>23.294349763458872</v>
      </c>
      <c r="E457" s="225">
        <f ca="1">CX361</f>
        <v>-0.70565023654112768</v>
      </c>
      <c r="F457" s="224">
        <v>96</v>
      </c>
      <c r="G457" s="223">
        <f t="shared" ca="1" si="856"/>
        <v>-1.2429957197154616E-4</v>
      </c>
      <c r="H457" s="223">
        <f t="shared" ca="1" si="857"/>
        <v>3.2642101401690203E-4</v>
      </c>
      <c r="I457" s="223">
        <f t="shared" ca="1" si="858"/>
        <v>-3.3732945309473478E-4</v>
      </c>
      <c r="J457" s="223">
        <f t="shared" ca="1" si="859"/>
        <v>1.506348735375707E-4</v>
      </c>
      <c r="K457" s="223">
        <f t="shared" ca="1" si="860"/>
        <v>1.2429957197154659E-4</v>
      </c>
      <c r="L457" s="223">
        <f t="shared" ca="1" si="861"/>
        <v>-3.2642101401690208E-4</v>
      </c>
      <c r="M457" s="223">
        <f t="shared" ca="1" si="862"/>
        <v>3.3732945309473484E-4</v>
      </c>
      <c r="N457" s="223">
        <f t="shared" ca="1" si="863"/>
        <v>-1.5063487353757056E-4</v>
      </c>
      <c r="O457" s="223">
        <f t="shared" ca="1" si="864"/>
        <v>-1.242995719715467E-4</v>
      </c>
      <c r="P457" s="223">
        <f t="shared" ca="1" si="865"/>
        <v>3.2642101401690236E-4</v>
      </c>
      <c r="Q457" s="223">
        <f t="shared" ca="1" si="866"/>
        <v>-3.3732945309473478E-4</v>
      </c>
      <c r="R457" s="223">
        <f t="shared" ca="1" si="867"/>
        <v>1.5063487353757045E-4</v>
      </c>
      <c r="S457" s="223">
        <f t="shared" ca="1" si="868"/>
        <v>1.2429957197154686E-4</v>
      </c>
      <c r="T457" s="223">
        <f t="shared" ca="1" si="869"/>
        <v>-3.2642101401690192E-4</v>
      </c>
      <c r="U457" s="223">
        <f t="shared" ca="1" si="870"/>
        <v>3.3732945309473473E-4</v>
      </c>
      <c r="V457" s="223">
        <f t="shared" ca="1" si="871"/>
        <v>-1.5063487353757032E-4</v>
      </c>
      <c r="W457" s="223">
        <f t="shared" ca="1" si="872"/>
        <v>-1.2429957197154697E-4</v>
      </c>
      <c r="X457" s="223">
        <f t="shared" ca="1" si="873"/>
        <v>3.2642101401690252E-4</v>
      </c>
      <c r="Y457" s="223">
        <f t="shared" ca="1" si="874"/>
        <v>-3.3732945309473424E-4</v>
      </c>
      <c r="Z457" s="223">
        <f t="shared" ca="1" si="875"/>
        <v>1.5063487353756904E-4</v>
      </c>
      <c r="AA457" s="223">
        <f t="shared" ca="1" si="876"/>
        <v>1.2429957197154589E-4</v>
      </c>
      <c r="AB457" s="223">
        <f t="shared" ca="1" si="877"/>
        <v>-3.2642101401690203E-4</v>
      </c>
      <c r="AC457" s="223">
        <f t="shared" ca="1" si="878"/>
        <v>3.3732945309473467E-4</v>
      </c>
      <c r="AD457" s="223">
        <f t="shared" ca="1" si="879"/>
        <v>-1.5063487353757007E-4</v>
      </c>
      <c r="AE457" s="223">
        <f t="shared" ca="1" si="880"/>
        <v>-1.2429957197154719E-4</v>
      </c>
      <c r="AF457" s="223">
        <f t="shared" ca="1" si="881"/>
        <v>3.2642101401690263E-4</v>
      </c>
      <c r="AG457" s="223">
        <f t="shared" ca="1" si="882"/>
        <v>-3.3732945309473419E-4</v>
      </c>
      <c r="AH457" s="223">
        <f t="shared" ca="1" si="883"/>
        <v>1.5063487353757113E-4</v>
      </c>
      <c r="AI457" s="223">
        <f t="shared" ca="1" si="884"/>
        <v>1.2429957197154854E-4</v>
      </c>
      <c r="AJ457" s="223">
        <f t="shared" ca="1" si="885"/>
        <v>-3.2642101401690214E-4</v>
      </c>
      <c r="AK457" s="223">
        <f t="shared" ca="1" si="886"/>
        <v>3.373294530947337E-4</v>
      </c>
      <c r="AL457" s="223">
        <f t="shared" ca="1" si="887"/>
        <v>-1.5063487353756986E-4</v>
      </c>
      <c r="AM457" s="223">
        <f t="shared" ca="1" si="888"/>
        <v>-1.2429957197154502E-4</v>
      </c>
      <c r="AN457" s="223">
        <f t="shared" ca="1" si="889"/>
        <v>3.2642101401690273E-4</v>
      </c>
      <c r="AO457" s="223">
        <f t="shared" ca="1" si="890"/>
        <v>-3.3732945309473494E-4</v>
      </c>
      <c r="AP457" s="223">
        <f t="shared" ca="1" si="891"/>
        <v>1.5063487353756855E-4</v>
      </c>
      <c r="AQ457" s="223">
        <f t="shared" ca="1" si="892"/>
        <v>1.2429957197154638E-4</v>
      </c>
      <c r="AR457" s="223">
        <f t="shared" ca="1" si="893"/>
        <v>-3.2642101401690333E-4</v>
      </c>
      <c r="AS457" s="223">
        <f t="shared" ca="1" si="894"/>
        <v>3.3732945309473446E-4</v>
      </c>
      <c r="AT457" s="223">
        <f t="shared" ca="1" si="895"/>
        <v>-1.5063487353756728E-4</v>
      </c>
      <c r="AU457" s="223">
        <f t="shared" ca="1" si="896"/>
        <v>-1.2429957197154768E-4</v>
      </c>
      <c r="AV457" s="223">
        <f t="shared" ca="1" si="897"/>
        <v>3.2642101401690176E-4</v>
      </c>
      <c r="AW457" s="223">
        <f t="shared" ca="1" si="898"/>
        <v>-3.3732945309473397E-4</v>
      </c>
      <c r="AX457" s="223">
        <f t="shared" ca="1" si="899"/>
        <v>1.5063487353757064E-4</v>
      </c>
      <c r="AY457" s="223">
        <f t="shared" ca="1" si="900"/>
        <v>1.2429957197154903E-4</v>
      </c>
      <c r="AZ457" s="223">
        <f t="shared" ca="1" si="901"/>
        <v>-3.2642101401690236E-4</v>
      </c>
      <c r="BA457" s="223">
        <f t="shared" ca="1" si="902"/>
        <v>3.3732945309473348E-4</v>
      </c>
      <c r="BB457" s="223">
        <f t="shared" ca="1" si="903"/>
        <v>-1.5063487353756937E-4</v>
      </c>
      <c r="BC457" s="223">
        <f t="shared" ca="1" si="904"/>
        <v>-1.2429957197154556E-4</v>
      </c>
      <c r="BD457" s="223">
        <f t="shared" ca="1" si="905"/>
        <v>3.2642101401690295E-4</v>
      </c>
      <c r="BE457" s="223">
        <f t="shared" ca="1" si="906"/>
        <v>-3.3732945309473478E-4</v>
      </c>
      <c r="BF457" s="223">
        <f t="shared" ca="1" si="907"/>
        <v>1.5063487353756809E-4</v>
      </c>
      <c r="BG457" s="223">
        <f t="shared" ca="1" si="908"/>
        <v>1.2429957197154686E-4</v>
      </c>
      <c r="BH457" s="223">
        <f t="shared" ca="1" si="909"/>
        <v>-3.2642101401690355E-4</v>
      </c>
      <c r="BI457" s="223">
        <f t="shared" ca="1" si="910"/>
        <v>3.3732945309473256E-4</v>
      </c>
      <c r="BJ457" s="223">
        <f t="shared" ca="1" si="911"/>
        <v>-1.5063487353757146E-4</v>
      </c>
      <c r="BK457" s="223">
        <f t="shared" ca="1" si="912"/>
        <v>-1.2429957197154822E-4</v>
      </c>
      <c r="BL457" s="223">
        <f t="shared" ca="1" si="913"/>
        <v>3.2642101401690409E-4</v>
      </c>
      <c r="BM457" s="223">
        <f t="shared" ca="1" si="914"/>
        <v>-3.3732945309473559E-4</v>
      </c>
      <c r="BN457" s="223">
        <f t="shared" ca="1" si="915"/>
        <v>1.5063487353757015E-4</v>
      </c>
      <c r="BO457" s="223">
        <f t="shared" ca="1" si="916"/>
        <v>1.2429957197154952E-4</v>
      </c>
      <c r="BP457" s="223">
        <f t="shared" ca="1" si="917"/>
        <v>-3.2642101401690469E-4</v>
      </c>
      <c r="BQ457" s="223">
        <f t="shared" ca="1" si="918"/>
        <v>3.3732945309473511E-4</v>
      </c>
      <c r="BR457" s="223">
        <f t="shared" ca="1" si="919"/>
        <v>-1.5063487353756888E-4</v>
      </c>
      <c r="BS457" s="223">
        <f t="shared" ca="1" si="920"/>
        <v>-1.2429957197155082E-4</v>
      </c>
      <c r="BT457" s="223">
        <f t="shared" ca="1" si="921"/>
        <v>3.26421014016901E-4</v>
      </c>
      <c r="BU457" s="223">
        <f t="shared" ca="1" si="922"/>
        <v>-3.3732945309473462E-4</v>
      </c>
      <c r="BV457" s="223">
        <f t="shared" ca="1" si="923"/>
        <v>1.5063487353756761E-4</v>
      </c>
      <c r="BW457" s="223">
        <f t="shared" ca="1" si="924"/>
        <v>1.2429957197155215E-4</v>
      </c>
      <c r="BX457" s="223">
        <f t="shared" ca="1" si="925"/>
        <v>-3.264210140169016E-4</v>
      </c>
      <c r="BY457" s="223">
        <f t="shared" ca="1" si="926"/>
        <v>3.3732945309473408E-4</v>
      </c>
      <c r="BZ457" s="223">
        <f t="shared" ca="1" si="927"/>
        <v>-1.5063487353756633E-4</v>
      </c>
      <c r="CA457" s="223">
        <f t="shared" ca="1" si="928"/>
        <v>-1.2429957197154388E-4</v>
      </c>
      <c r="CB457" s="223">
        <f t="shared" ca="1" si="929"/>
        <v>3.2642101401690219E-4</v>
      </c>
      <c r="CC457" s="223">
        <f t="shared" ca="1" si="930"/>
        <v>-3.3732945309473364E-4</v>
      </c>
      <c r="CD457" s="223">
        <f t="shared" ca="1" si="931"/>
        <v>1.5063487353756506E-4</v>
      </c>
      <c r="CE457" s="223">
        <f t="shared" ca="1" si="932"/>
        <v>1.2429957197154518E-4</v>
      </c>
      <c r="CF457" s="223">
        <f t="shared" ca="1" si="933"/>
        <v>-3.2642101401690279E-4</v>
      </c>
      <c r="CG457" s="223">
        <f t="shared" ca="1" si="934"/>
        <v>3.373294530947331E-4</v>
      </c>
      <c r="CH457" s="223">
        <f t="shared" ca="1" si="935"/>
        <v>-1.5063487353756376E-4</v>
      </c>
      <c r="CI457" s="223">
        <f t="shared" ca="1" si="936"/>
        <v>-1.2429957197154654E-4</v>
      </c>
      <c r="CJ457" s="223">
        <f t="shared" ca="1" si="937"/>
        <v>3.2642101401690339E-4</v>
      </c>
      <c r="CK457" s="223">
        <f t="shared" ca="1" si="938"/>
        <v>-3.3732945309473267E-4</v>
      </c>
      <c r="CL457" s="223">
        <f t="shared" ca="1" si="939"/>
        <v>1.5063487353757175E-4</v>
      </c>
      <c r="CM457" s="223">
        <f t="shared" ca="1" si="940"/>
        <v>1.2429957197154784E-4</v>
      </c>
      <c r="CN457" s="223">
        <f t="shared" ca="1" si="941"/>
        <v>-3.2642101401690398E-4</v>
      </c>
      <c r="CO457" s="223">
        <f t="shared" ca="1" si="942"/>
        <v>3.3732945309473218E-4</v>
      </c>
      <c r="CP457" s="223">
        <f t="shared" ca="1" si="943"/>
        <v>-1.5063487353757048E-4</v>
      </c>
      <c r="CQ457" s="223">
        <f t="shared" ca="1" si="944"/>
        <v>-1.242995719715492E-4</v>
      </c>
      <c r="CR457" s="223">
        <f t="shared" ca="1" si="945"/>
        <v>3.2642101401690458E-4</v>
      </c>
      <c r="CS457" s="223">
        <f t="shared" ca="1" si="946"/>
        <v>-3.3732945309473522E-4</v>
      </c>
      <c r="CT457" s="223">
        <f t="shared" ca="1" si="947"/>
        <v>1.5063487353756921E-4</v>
      </c>
      <c r="CU457" s="223">
        <f t="shared" ca="1" si="948"/>
        <v>1.242995719715505E-4</v>
      </c>
      <c r="CV457" s="223">
        <f t="shared" ca="1" si="949"/>
        <v>-3.2642101401690517E-4</v>
      </c>
      <c r="CW457" s="223">
        <f t="shared" ca="1" si="950"/>
        <v>3.3732945309473473E-4</v>
      </c>
      <c r="CX457" s="223">
        <f t="shared" ca="1" si="951"/>
        <v>-1.5063487353756793E-4</v>
      </c>
      <c r="CY457" s="223">
        <f t="shared" ca="1" si="952"/>
        <v>-1.2429957197155185E-4</v>
      </c>
      <c r="CZ457" s="223">
        <f t="shared" ca="1" si="953"/>
        <v>3.2642101401690143E-4</v>
      </c>
      <c r="DA457" s="223">
        <f t="shared" ca="1" si="954"/>
        <v>-3.3732945309473419E-4</v>
      </c>
      <c r="DB457" s="223">
        <f t="shared" ca="1" si="955"/>
        <v>1.5063487353756666E-4</v>
      </c>
      <c r="DC457" s="223">
        <f t="shared" ca="1" si="956"/>
        <v>1.2429957197155315E-4</v>
      </c>
      <c r="DD457" s="223">
        <f t="shared" ca="1" si="957"/>
        <v>-3.2642101401690203E-4</v>
      </c>
      <c r="DE457" s="223">
        <f t="shared" ca="1" si="958"/>
        <v>3.3732945309473375E-4</v>
      </c>
      <c r="DF457" s="223">
        <f t="shared" ca="1" si="959"/>
        <v>-1.5063487353756536E-4</v>
      </c>
      <c r="DG457" s="223">
        <f t="shared" ca="1" si="960"/>
        <v>-1.2429957197154486E-4</v>
      </c>
      <c r="DH457" s="223">
        <f t="shared" ca="1" si="961"/>
        <v>3.2642101401690263E-4</v>
      </c>
      <c r="DI457" s="223">
        <f t="shared" ca="1" si="962"/>
        <v>-3.3732945309473326E-4</v>
      </c>
      <c r="DJ457" s="223">
        <f t="shared" ca="1" si="963"/>
        <v>1.5063487353756408E-4</v>
      </c>
      <c r="DK457" s="223">
        <f t="shared" ca="1" si="964"/>
        <v>1.2429957197154621E-4</v>
      </c>
      <c r="DL457" s="223">
        <f t="shared" ca="1" si="965"/>
        <v>-3.2642101401690751E-4</v>
      </c>
      <c r="DM457" s="223">
        <f t="shared" ca="1" si="966"/>
        <v>3.3732945309473278E-4</v>
      </c>
      <c r="DN457" s="223">
        <f t="shared" ca="1" si="967"/>
        <v>-1.5063487353757208E-4</v>
      </c>
      <c r="DO457" s="223">
        <f t="shared" ca="1" si="968"/>
        <v>-1.2429957197155711E-4</v>
      </c>
      <c r="DP457" s="223">
        <f t="shared" ca="1" si="969"/>
        <v>3.2642101401690382E-4</v>
      </c>
      <c r="DQ457" s="223">
        <f t="shared" ca="1" si="970"/>
        <v>-3.3732945309473581E-4</v>
      </c>
      <c r="DR457" s="223">
        <f t="shared" ca="1" si="971"/>
        <v>1.5063487353756153E-4</v>
      </c>
      <c r="DS457" s="223">
        <f t="shared" ca="1" si="972"/>
        <v>1.2429957197154887E-4</v>
      </c>
      <c r="DT457" s="223">
        <f t="shared" ca="1" si="973"/>
        <v>-3.2642101401690013E-4</v>
      </c>
      <c r="DU457" s="223">
        <f t="shared" ca="1" si="974"/>
        <v>3.373294530947318E-4</v>
      </c>
      <c r="DV457" s="223">
        <f t="shared" ca="1" si="975"/>
        <v>-1.5063487353756953E-4</v>
      </c>
      <c r="DW457" s="223">
        <f t="shared" ca="1" si="976"/>
        <v>-1.2429957197154058E-4</v>
      </c>
      <c r="DX457" s="223">
        <f t="shared" ca="1" si="977"/>
        <v>3.2642101401690501E-4</v>
      </c>
      <c r="DY457" s="223">
        <f t="shared" ca="1" si="978"/>
        <v>-3.3732945309473484E-4</v>
      </c>
      <c r="DZ457" s="223">
        <f t="shared" ca="1" si="979"/>
        <v>1.5063487353755896E-4</v>
      </c>
      <c r="EA457" s="223">
        <f t="shared" ca="1" si="980"/>
        <v>1.2429957197155153E-4</v>
      </c>
      <c r="EB457" s="223">
        <f t="shared" ca="1" si="981"/>
        <v>-3.2642101401690133E-4</v>
      </c>
      <c r="EC457" s="223">
        <f t="shared" ca="1" si="982"/>
        <v>3.3732945309473082E-4</v>
      </c>
      <c r="ED457" s="223">
        <f t="shared" ca="1" si="983"/>
        <v>-1.5063487353756696E-4</v>
      </c>
      <c r="EE457" s="223">
        <f t="shared" ca="1" si="984"/>
        <v>-1.2429957197154323E-4</v>
      </c>
      <c r="EF457" s="223">
        <f t="shared" ca="1" si="985"/>
        <v>3.264210140169062E-4</v>
      </c>
      <c r="EG457" s="223">
        <f t="shared" ca="1" si="986"/>
        <v>-3.3732945309473386E-4</v>
      </c>
      <c r="EH457" s="223">
        <f t="shared" ca="1" si="987"/>
        <v>1.5063487353757495E-4</v>
      </c>
      <c r="EI457" s="223">
        <f t="shared" ca="1" si="988"/>
        <v>1.2429957197155413E-4</v>
      </c>
      <c r="EJ457" s="223">
        <f t="shared" ca="1" si="989"/>
        <v>-3.2642101401690252E-4</v>
      </c>
      <c r="EK457" s="223">
        <f t="shared" ca="1" si="990"/>
        <v>3.3732945309472985E-4</v>
      </c>
      <c r="EL457" s="223">
        <f t="shared" ca="1" si="991"/>
        <v>-1.5063487353756441E-4</v>
      </c>
      <c r="EM457" s="223">
        <f t="shared" ca="1" si="992"/>
        <v>-1.2429957197154589E-4</v>
      </c>
      <c r="EN457" s="223">
        <f t="shared" ca="1" si="993"/>
        <v>3.2642101401690734E-4</v>
      </c>
      <c r="EO457" s="223">
        <f t="shared" ca="1" si="994"/>
        <v>-3.3732945309473288E-4</v>
      </c>
      <c r="EP457" s="223">
        <f t="shared" ca="1" si="995"/>
        <v>1.506348735375724E-4</v>
      </c>
      <c r="EQ457" s="223">
        <f t="shared" ca="1" si="996"/>
        <v>1.2429957197155678E-4</v>
      </c>
      <c r="ER457" s="223">
        <f t="shared" ca="1" si="997"/>
        <v>-3.2642101401690366E-4</v>
      </c>
      <c r="ES457" s="223">
        <f t="shared" ca="1" si="998"/>
        <v>3.3732945309473592E-4</v>
      </c>
      <c r="ET457" s="223">
        <f t="shared" ca="1" si="999"/>
        <v>-1.5063487353756186E-4</v>
      </c>
      <c r="EU457" s="223">
        <f t="shared" ca="1" si="1000"/>
        <v>-1.2429957197154854E-4</v>
      </c>
      <c r="EV457" s="223">
        <f t="shared" ca="1" si="1001"/>
        <v>3.2642101401689997E-4</v>
      </c>
      <c r="EW457" s="223">
        <f t="shared" ca="1" si="1002"/>
        <v>-3.3732945309473191E-4</v>
      </c>
      <c r="EX457" s="223">
        <f t="shared" ca="1" si="1003"/>
        <v>1.5063487353756986E-4</v>
      </c>
      <c r="EY457" s="223">
        <f t="shared" ca="1" si="1004"/>
        <v>1.2429957197155944E-4</v>
      </c>
      <c r="EZ457" s="223">
        <f t="shared" ca="1" si="1005"/>
        <v>-3.2642101401690485E-4</v>
      </c>
      <c r="FA457" s="223">
        <f t="shared" ca="1" si="1006"/>
        <v>3.3732945309473494E-4</v>
      </c>
      <c r="FB457" s="223">
        <f t="shared" ca="1" si="1007"/>
        <v>-1.5063487353755928E-4</v>
      </c>
      <c r="FC457" s="223">
        <f t="shared" ca="1" si="1008"/>
        <v>-1.2429957197155117E-4</v>
      </c>
      <c r="FD457" s="223">
        <f t="shared" ca="1" si="1009"/>
        <v>3.2642101401690116E-4</v>
      </c>
      <c r="FE457" s="223">
        <f t="shared" ca="1" si="1010"/>
        <v>-3.3732945309473093E-4</v>
      </c>
      <c r="FF457" s="223">
        <f t="shared" ca="1" si="1011"/>
        <v>1.5063487353756728E-4</v>
      </c>
      <c r="FG457" s="223">
        <f t="shared" ca="1" si="1012"/>
        <v>1.2429957197154293E-4</v>
      </c>
      <c r="FH457" s="223">
        <f t="shared" ca="1" si="1013"/>
        <v>-3.2642101401690604E-4</v>
      </c>
      <c r="FI457" s="223">
        <f t="shared" ca="1" si="1014"/>
        <v>3.3732945309473397E-4</v>
      </c>
      <c r="FJ457" s="223">
        <f t="shared" ca="1" si="1015"/>
        <v>-1.5063487353755674E-4</v>
      </c>
      <c r="FK457" s="223">
        <f t="shared" ca="1" si="1016"/>
        <v>-1.2429957197155383E-4</v>
      </c>
      <c r="FL457" s="223">
        <f t="shared" ca="1" si="1017"/>
        <v>3.2642101401690236E-4</v>
      </c>
      <c r="FM457" s="223">
        <f t="shared" ca="1" si="1018"/>
        <v>-3.3732945309472996E-4</v>
      </c>
      <c r="FN457" s="223">
        <f t="shared" ca="1" si="1019"/>
        <v>1.5063487353756473E-4</v>
      </c>
      <c r="FO457" s="223">
        <f t="shared" ca="1" si="1020"/>
        <v>1.2429957197154556E-4</v>
      </c>
      <c r="FP457" s="223">
        <f t="shared" ca="1" si="1021"/>
        <v>-3.2642101401690723E-4</v>
      </c>
      <c r="FQ457" s="223">
        <f t="shared" ca="1" si="1022"/>
        <v>3.3732945309473299E-4</v>
      </c>
      <c r="FR457" s="223">
        <f t="shared" ca="1" si="1023"/>
        <v>-1.5063487353757273E-4</v>
      </c>
      <c r="FS457" s="223">
        <f t="shared" ca="1" si="1024"/>
        <v>-1.2429957197155646E-4</v>
      </c>
      <c r="FT457" s="223">
        <f t="shared" ca="1" si="1025"/>
        <v>3.2642101401690355E-4</v>
      </c>
      <c r="FU457" s="223">
        <f t="shared" ca="1" si="1026"/>
        <v>-3.3732945309473608E-4</v>
      </c>
      <c r="FV457" s="223">
        <f t="shared" ca="1" si="1027"/>
        <v>1.5063487353756216E-4</v>
      </c>
      <c r="FW457" s="223">
        <f t="shared" ca="1" si="1028"/>
        <v>1.2429957197154822E-4</v>
      </c>
      <c r="FX457" s="223">
        <f t="shared" ca="1" si="1029"/>
        <v>-3.2642101401690837E-4</v>
      </c>
      <c r="FY457" s="223">
        <f t="shared" ca="1" si="1030"/>
        <v>3.3732945309473207E-4</v>
      </c>
      <c r="FZ457" s="223">
        <f t="shared" ca="1" si="1031"/>
        <v>-1.5063487353757015E-4</v>
      </c>
      <c r="GA457" s="223">
        <f t="shared" ca="1" si="1032"/>
        <v>-1.2429957197155912E-4</v>
      </c>
      <c r="GB457" s="223">
        <f t="shared" ca="1" si="1033"/>
        <v>3.2642101401690469E-4</v>
      </c>
      <c r="GC457" s="223">
        <f t="shared" ca="1" si="1034"/>
        <v>-3.3732945309473511E-4</v>
      </c>
      <c r="GD457" s="223">
        <f t="shared" ca="1" si="1035"/>
        <v>1.5063487353755961E-4</v>
      </c>
      <c r="GE457" s="223">
        <f t="shared" ca="1" si="1036"/>
        <v>1.2429957197155082E-4</v>
      </c>
      <c r="GF457" s="223">
        <f t="shared" ca="1" si="1037"/>
        <v>-3.26421014016901E-4</v>
      </c>
      <c r="GG457" s="223">
        <f t="shared" ca="1" si="1038"/>
        <v>3.373294530947311E-4</v>
      </c>
      <c r="GH457" s="223">
        <f t="shared" ca="1" si="1039"/>
        <v>-1.5063487353756761E-4</v>
      </c>
      <c r="GI457" s="223">
        <f t="shared" ca="1" si="1040"/>
        <v>-1.2429957197154258E-4</v>
      </c>
      <c r="GJ457" s="223">
        <f t="shared" ca="1" si="1041"/>
        <v>3.2642101401690588E-4</v>
      </c>
      <c r="GK457" s="223">
        <f t="shared" ca="1" si="1042"/>
        <v>-3.3732945309473408E-4</v>
      </c>
      <c r="GL457" s="223">
        <f t="shared" ca="1" si="1043"/>
        <v>1.5063487353755704E-4</v>
      </c>
      <c r="GM457" s="223">
        <f t="shared" ca="1" si="1044"/>
        <v>1.2429957197155348E-4</v>
      </c>
      <c r="GN457" s="223">
        <f t="shared" ca="1" si="1045"/>
        <v>-3.2642101401690219E-4</v>
      </c>
      <c r="GO457" s="223">
        <f t="shared" ca="1" si="1046"/>
        <v>3.3732945309473007E-4</v>
      </c>
      <c r="GP457" s="223">
        <f t="shared" ca="1" si="1047"/>
        <v>-1.5063487353756506E-4</v>
      </c>
      <c r="GQ457" s="223">
        <f t="shared" ca="1" si="1048"/>
        <v>-1.2429957197154518E-4</v>
      </c>
      <c r="GR457" s="223">
        <f t="shared" ca="1" si="1049"/>
        <v>3.2642101401690707E-4</v>
      </c>
      <c r="GS457" s="223">
        <f t="shared" ca="1" si="1050"/>
        <v>-3.373294530947331E-4</v>
      </c>
      <c r="GT457" s="223">
        <f t="shared" ca="1" si="1051"/>
        <v>1.5063487353757305E-4</v>
      </c>
      <c r="GU457" s="223">
        <f t="shared" ca="1" si="1052"/>
        <v>1.2429957197155613E-4</v>
      </c>
      <c r="GV457" s="223">
        <f t="shared" ca="1" si="1053"/>
        <v>-3.2642101401690339E-4</v>
      </c>
      <c r="GW457" s="223">
        <f t="shared" ca="1" si="1054"/>
        <v>3.3732945309472909E-4</v>
      </c>
      <c r="GX457" s="223">
        <f t="shared" ca="1" si="1055"/>
        <v>-1.5063487353756248E-4</v>
      </c>
      <c r="GY457" s="223">
        <f t="shared" ca="1" si="1056"/>
        <v>-1.2429957197154784E-4</v>
      </c>
      <c r="GZ457" s="223">
        <f t="shared" ca="1" si="1057"/>
        <v>3.2642101401690826E-4</v>
      </c>
      <c r="HA457" s="223">
        <f t="shared" ca="1" si="1058"/>
        <v>-3.3732945309473218E-4</v>
      </c>
      <c r="HB457" s="223">
        <f t="shared" ca="1" si="1059"/>
        <v>1.5063487353757048E-4</v>
      </c>
      <c r="HC457" s="223">
        <f t="shared" ca="1" si="1060"/>
        <v>1.2429957197155876E-4</v>
      </c>
      <c r="HD457" s="223">
        <f t="shared" ca="1" si="1061"/>
        <v>-3.2642101401690458E-4</v>
      </c>
      <c r="HE457" s="223">
        <f t="shared" ca="1" si="1062"/>
        <v>3.3732945309473522E-4</v>
      </c>
      <c r="HF457" s="223">
        <f t="shared" ca="1" si="1063"/>
        <v>-1.5063487353755994E-4</v>
      </c>
      <c r="HG457" s="223">
        <f t="shared" ca="1" si="1064"/>
        <v>-1.242995719715505E-4</v>
      </c>
      <c r="HH457" s="223">
        <f t="shared" ca="1" si="1065"/>
        <v>3.2642101401690089E-4</v>
      </c>
      <c r="HI457" s="223">
        <f t="shared" ca="1" si="1066"/>
        <v>-3.373294530947312E-4</v>
      </c>
      <c r="HJ457" s="223">
        <f t="shared" ca="1" si="1067"/>
        <v>1.5063487353756793E-4</v>
      </c>
      <c r="HK457" s="223">
        <f t="shared" ca="1" si="1068"/>
        <v>1.2429957197156142E-4</v>
      </c>
      <c r="HL457" s="223">
        <f t="shared" ca="1" si="1069"/>
        <v>-3.2642101401690572E-4</v>
      </c>
      <c r="HM457" s="223">
        <f t="shared" ca="1" si="1070"/>
        <v>3.3732945309473419E-4</v>
      </c>
      <c r="HN457" s="223">
        <f t="shared" ca="1" si="1071"/>
        <v>-1.5063487353755736E-4</v>
      </c>
      <c r="HO457" s="223">
        <f t="shared" ca="1" si="1072"/>
        <v>-1.2429957197155315E-4</v>
      </c>
      <c r="HP457" s="223">
        <f t="shared" ca="1" si="1073"/>
        <v>3.2642101401690203E-4</v>
      </c>
      <c r="HQ457" s="223">
        <f t="shared" ca="1" si="1074"/>
        <v>-3.3732945309473728E-4</v>
      </c>
      <c r="HR457" s="223">
        <f t="shared" ca="1" si="1075"/>
        <v>1.5063487353754682E-4</v>
      </c>
      <c r="HS457" s="223">
        <f t="shared" ca="1" si="1076"/>
        <v>1.2429957197156405E-4</v>
      </c>
      <c r="HT457" s="223">
        <f t="shared" ca="1" si="1077"/>
        <v>-3.2642101401690691E-4</v>
      </c>
      <c r="HU457" s="223">
        <f t="shared" ca="1" si="1078"/>
        <v>3.3732945309473326E-4</v>
      </c>
      <c r="HV457" s="223">
        <f t="shared" ca="1" si="1079"/>
        <v>-1.5063487353757335E-4</v>
      </c>
      <c r="HW457" s="223">
        <f t="shared" ca="1" si="1080"/>
        <v>-1.2429957197153662E-4</v>
      </c>
      <c r="HX457" s="223">
        <f t="shared" ca="1" si="1081"/>
        <v>3.2642101401691179E-4</v>
      </c>
      <c r="HY457" s="223">
        <f t="shared" ca="1" si="1082"/>
        <v>-3.373294530947292E-4</v>
      </c>
      <c r="HZ457" s="223">
        <f t="shared" ca="1" si="1083"/>
        <v>1.5063487353756281E-4</v>
      </c>
      <c r="IA457" s="223">
        <f t="shared" ca="1" si="1084"/>
        <v>1.2429957197154751E-4</v>
      </c>
      <c r="IB457" s="223">
        <f t="shared" ca="1" si="1085"/>
        <v>-3.2642101401689954E-4</v>
      </c>
      <c r="IC457" s="223">
        <f t="shared" ca="1" si="1086"/>
        <v>3.3732945309472519E-4</v>
      </c>
      <c r="ID457" s="223">
        <f t="shared" ca="1" si="1087"/>
        <v>-1.5063487353755224E-4</v>
      </c>
      <c r="IE457" s="223">
        <f t="shared" ca="1" si="1088"/>
        <v>3.3732945309472806E-4</v>
      </c>
      <c r="IF457" s="223">
        <f t="shared" ca="1" si="1089"/>
        <v>3.2642101401690442E-4</v>
      </c>
      <c r="IG457" s="223">
        <f t="shared" ca="1" si="1090"/>
        <v>-3.3732945309473532E-4</v>
      </c>
      <c r="IH457" s="223">
        <f t="shared" ca="1" si="1091"/>
        <v>1.506348735375788E-4</v>
      </c>
      <c r="II457" s="223">
        <f t="shared" ca="1" si="1092"/>
        <v>1.2429957197156936E-4</v>
      </c>
      <c r="IJ457" s="223">
        <f t="shared" ca="1" si="1093"/>
        <v>-3.2642101401690929E-4</v>
      </c>
      <c r="IK457" s="223">
        <f t="shared" ca="1" si="1094"/>
        <v>3.3732945309473131E-4</v>
      </c>
      <c r="IL457" s="223">
        <f t="shared" ca="1" si="1095"/>
        <v>-1.5063487353756826E-4</v>
      </c>
      <c r="IM457" s="223">
        <f t="shared" ca="1" si="1096"/>
        <v>-1.2429957197154193E-4</v>
      </c>
      <c r="IN457" s="223">
        <f t="shared" ca="1" si="1097"/>
        <v>3.2642101401689704E-4</v>
      </c>
      <c r="IO457" s="223">
        <f t="shared" ca="1" si="1098"/>
        <v>-3.3732945309472725E-4</v>
      </c>
      <c r="IP457" s="223">
        <f t="shared" ca="1" si="1099"/>
        <v>1.5063487353755769E-4</v>
      </c>
      <c r="IQ457" s="223">
        <f t="shared" ca="1" si="1100"/>
        <v>1.2429957197155283E-4</v>
      </c>
      <c r="IR457" s="223">
        <f t="shared" ca="1" si="1101"/>
        <v>-3.2642101401690192E-4</v>
      </c>
      <c r="IS457" s="223">
        <f t="shared" ca="1" si="1102"/>
        <v>3.3732945309473738E-4</v>
      </c>
      <c r="IT457" s="223">
        <f t="shared" ca="1" si="1103"/>
        <v>-1.5063487353754714E-4</v>
      </c>
      <c r="IU457" s="223">
        <f t="shared" ca="1" si="1104"/>
        <v>-1.2429957197156372E-4</v>
      </c>
      <c r="IV457" s="223">
        <f t="shared" ca="1" si="1105"/>
        <v>3.264210140169068E-4</v>
      </c>
      <c r="IW457" s="223">
        <f t="shared" ca="1" si="1106"/>
        <v>-3.3732945309473337E-4</v>
      </c>
      <c r="IX457" s="223">
        <f t="shared" ca="1" si="1107"/>
        <v>1.5063487353757368E-4</v>
      </c>
      <c r="IY457" s="223">
        <f t="shared" ca="1" si="1108"/>
        <v>1.2429957197153629E-4</v>
      </c>
      <c r="IZ457" s="223">
        <f t="shared" ca="1" si="1109"/>
        <v>-3.2642101401691163E-4</v>
      </c>
      <c r="JA457" s="223">
        <f t="shared" ca="1" si="1110"/>
        <v>3.3732945309472936E-4</v>
      </c>
      <c r="JB457" s="223">
        <f t="shared" ca="1" si="1111"/>
        <v>-1.5063487353756313E-4</v>
      </c>
    </row>
    <row r="458" spans="2:262">
      <c r="B458" s="230">
        <v>97</v>
      </c>
      <c r="C458" s="229">
        <f t="shared" si="1112"/>
        <v>1.8945312500000012E-3</v>
      </c>
      <c r="D458" s="226">
        <f t="shared" ca="1" si="855"/>
        <v>23.294391750306289</v>
      </c>
      <c r="E458" s="225">
        <f ca="1">CY361</f>
        <v>-0.70560824969371039</v>
      </c>
      <c r="F458" s="224">
        <v>97</v>
      </c>
      <c r="G458" s="223">
        <f t="shared" ca="1" si="856"/>
        <v>-6.858095168724466E-5</v>
      </c>
      <c r="H458" s="223">
        <f t="shared" ca="1" si="857"/>
        <v>1.0076978699671703E-4</v>
      </c>
      <c r="I458" s="223">
        <f t="shared" ca="1" si="858"/>
        <v>-7.7383496876781271E-5</v>
      </c>
      <c r="J458" s="223">
        <f t="shared" ca="1" si="859"/>
        <v>1.1319756766468512E-5</v>
      </c>
      <c r="K458" s="223">
        <f t="shared" ca="1" si="860"/>
        <v>6.0986895241111368E-5</v>
      </c>
      <c r="L458" s="223">
        <f t="shared" ca="1" si="861"/>
        <v>-9.9658918719751723E-5</v>
      </c>
      <c r="M458" s="223">
        <f t="shared" ca="1" si="862"/>
        <v>8.3368467104643544E-5</v>
      </c>
      <c r="N458" s="223">
        <f t="shared" ca="1" si="863"/>
        <v>-2.1099819501595242E-5</v>
      </c>
      <c r="O458" s="223">
        <f t="shared" ca="1" si="864"/>
        <v>-5.2805501654977839E-5</v>
      </c>
      <c r="P458" s="223">
        <f t="shared" ca="1" si="865"/>
        <v>9.7588280576408571E-5</v>
      </c>
      <c r="Q458" s="223">
        <f t="shared" ca="1" si="866"/>
        <v>-8.8550553420448314E-5</v>
      </c>
      <c r="R458" s="223">
        <f t="shared" ca="1" si="867"/>
        <v>3.0676679440586993E-5</v>
      </c>
      <c r="S458" s="223">
        <f t="shared" ca="1" si="868"/>
        <v>4.4115562221483501E-5</v>
      </c>
      <c r="T458" s="223">
        <f t="shared" ca="1" si="869"/>
        <v>-9.4577813943934075E-5</v>
      </c>
      <c r="U458" s="223">
        <f t="shared" ca="1" si="870"/>
        <v>9.2879849500157721E-5</v>
      </c>
      <c r="V458" s="223">
        <f t="shared" ca="1" si="871"/>
        <v>-3.9958106186987093E-5</v>
      </c>
      <c r="W458" s="223">
        <f t="shared" ca="1" si="872"/>
        <v>-3.500076580777689E-5</v>
      </c>
      <c r="X458" s="223">
        <f t="shared" ca="1" si="873"/>
        <v>9.065651126168687E-5</v>
      </c>
      <c r="Y458" s="223">
        <f t="shared" ca="1" si="874"/>
        <v>-9.6314661855890162E-5</v>
      </c>
      <c r="Z458" s="223">
        <f t="shared" ca="1" si="875"/>
        <v>4.8854714527483754E-5</v>
      </c>
      <c r="AA458" s="223">
        <f t="shared" ca="1" si="876"/>
        <v>2.5548892885976524E-5</v>
      </c>
      <c r="AB458" s="223">
        <f t="shared" ca="1" si="877"/>
        <v>-8.5862136818100156E-5</v>
      </c>
      <c r="AC458" s="223">
        <f t="shared" ca="1" si="878"/>
        <v>9.8821911367000552E-5</v>
      </c>
      <c r="AD458" s="223">
        <f t="shared" ca="1" si="879"/>
        <v>-5.728082526037718E-5</v>
      </c>
      <c r="AE458" s="223">
        <f t="shared" ca="1" si="880"/>
        <v>-1.5850970159238686E-5</v>
      </c>
      <c r="AF458" s="223">
        <f t="shared" ca="1" si="881"/>
        <v>8.0240863059935941E-5</v>
      </c>
      <c r="AG458" s="223">
        <f t="shared" ca="1" si="882"/>
        <v>-1.0037745185009485E-4</v>
      </c>
      <c r="AH458" s="223">
        <f t="shared" ca="1" si="883"/>
        <v>6.5155290333128357E-5</v>
      </c>
      <c r="AI458" s="223">
        <f t="shared" ca="1" si="884"/>
        <v>6.0003939248456766E-6</v>
      </c>
      <c r="AJ458" s="223">
        <f t="shared" ca="1" si="885"/>
        <v>-7.3846825926387772E-5</v>
      </c>
      <c r="AK458" s="223">
        <f t="shared" ca="1" si="886"/>
        <v>1.00966302599976E-4</v>
      </c>
      <c r="AL458" s="223">
        <f t="shared" ca="1" si="887"/>
        <v>-7.2402274342467881E-5</v>
      </c>
      <c r="AM458" s="223">
        <f t="shared" ca="1" si="888"/>
        <v>3.9079693831918556E-6</v>
      </c>
      <c r="AN458" s="223">
        <f t="shared" ca="1" si="889"/>
        <v>6.674160349038614E-5</v>
      </c>
      <c r="AO458" s="223">
        <f t="shared" ca="1" si="890"/>
        <v>-1.00582792662024E-4</v>
      </c>
      <c r="AP458" s="223">
        <f t="shared" ca="1" si="891"/>
        <v>7.8951984870780168E-5</v>
      </c>
      <c r="AQ458" s="223">
        <f t="shared" ca="1" si="892"/>
        <v>-1.3778696809757306E-5</v>
      </c>
      <c r="AR458" s="223">
        <f t="shared" ca="1" si="893"/>
        <v>-5.8993622928101445E-5</v>
      </c>
      <c r="AS458" s="223">
        <f t="shared" ca="1" si="894"/>
        <v>9.9230615446589088E-5</v>
      </c>
      <c r="AT458" s="223">
        <f t="shared" ca="1" si="895"/>
        <v>-8.4741344625240814E-5</v>
      </c>
      <c r="AU458" s="223">
        <f t="shared" ca="1" si="896"/>
        <v>2.3516727853841522E-5</v>
      </c>
      <c r="AV458" s="223">
        <f t="shared" ca="1" si="897"/>
        <v>5.0677501527823282E-5</v>
      </c>
      <c r="AW458" s="223">
        <f t="shared" ca="1" si="898"/>
        <v>-9.6922793159431571E-5</v>
      </c>
      <c r="AX458" s="223">
        <f t="shared" ca="1" si="899"/>
        <v>8.9714598906629397E-5</v>
      </c>
      <c r="AY458" s="223">
        <f t="shared" ca="1" si="900"/>
        <v>-3.3028279953143515E-5</v>
      </c>
      <c r="AZ458" s="223">
        <f t="shared" ca="1" si="901"/>
        <v>-4.1873328084693104E-5</v>
      </c>
      <c r="BA458" s="223">
        <f t="shared" ca="1" si="902"/>
        <v>9.368155139076009E-5</v>
      </c>
      <c r="BB458" s="223">
        <f t="shared" ca="1" si="903"/>
        <v>-9.3823852557559366E-5</v>
      </c>
      <c r="BC458" s="223">
        <f t="shared" ca="1" si="904"/>
        <v>4.222175166140099E-5</v>
      </c>
      <c r="BD458" s="223">
        <f t="shared" ca="1" si="905"/>
        <v>3.2665891601816486E-5</v>
      </c>
      <c r="BE458" s="223">
        <f t="shared" ca="1" si="906"/>
        <v>-8.9538105070650879E-5</v>
      </c>
      <c r="BF458" s="223">
        <f t="shared" ca="1" si="907"/>
        <v>9.7029531219024914E-5</v>
      </c>
      <c r="BG458" s="223">
        <f t="shared" ca="1" si="908"/>
        <v>-5.100860482040323E-5</v>
      </c>
      <c r="BH458" s="223">
        <f t="shared" ca="1" si="909"/>
        <v>-2.3143864725822955E-5</v>
      </c>
      <c r="BI458" s="223">
        <f t="shared" ca="1" si="910"/>
        <v>8.4532357852203527E-5</v>
      </c>
      <c r="BJ458" s="223">
        <f t="shared" ca="1" si="911"/>
        <v>-9.930076245311341E-5</v>
      </c>
      <c r="BK458" s="223">
        <f t="shared" ca="1" si="912"/>
        <v>5.9304217230843963E-5</v>
      </c>
      <c r="BL458" s="223">
        <f t="shared" ca="1" si="913"/>
        <v>1.3398949780794961E-5</v>
      </c>
      <c r="BM458" s="223">
        <f t="shared" ca="1" si="914"/>
        <v>-7.8712517817552022E-5</v>
      </c>
      <c r="BN458" s="223">
        <f t="shared" ca="1" si="915"/>
        <v>1.0061567306146058E-4</v>
      </c>
      <c r="BO458" s="223">
        <f t="shared" ca="1" si="916"/>
        <v>-6.702869761037002E-5</v>
      </c>
      <c r="BP458" s="223">
        <f t="shared" ca="1" si="917"/>
        <v>-3.5249956247668777E-6</v>
      </c>
      <c r="BQ458" s="223">
        <f t="shared" ca="1" si="918"/>
        <v>7.2134633207680257E-5</v>
      </c>
      <c r="BR458" s="223">
        <f t="shared" ca="1" si="919"/>
        <v>-1.0096159973610401E-4</v>
      </c>
      <c r="BS458" s="223">
        <f t="shared" ca="1" si="920"/>
        <v>7.410765499029479E-5</v>
      </c>
      <c r="BT458" s="223">
        <f t="shared" ca="1" si="921"/>
        <v>-6.3829061660834709E-6</v>
      </c>
      <c r="BU458" s="223">
        <f t="shared" ca="1" si="922"/>
        <v>-6.4862052647215001E-5</v>
      </c>
      <c r="BV458" s="223">
        <f t="shared" ca="1" si="923"/>
        <v>1.0033521101406413E-4</v>
      </c>
      <c r="BW458" s="223">
        <f t="shared" ca="1" si="924"/>
        <v>-8.0472915141296155E-5</v>
      </c>
      <c r="BX458" s="223">
        <f t="shared" ca="1" si="925"/>
        <v>1.6229337081305854E-5</v>
      </c>
      <c r="BY458" s="223">
        <f t="shared" ca="1" si="926"/>
        <v>5.6964815062552273E-5</v>
      </c>
      <c r="BZ458" s="223">
        <f t="shared" ca="1" si="927"/>
        <v>-9.8742539361153068E-5</v>
      </c>
      <c r="CA458" s="223">
        <f t="shared" ca="1" si="928"/>
        <v>8.6063177128518442E-5</v>
      </c>
      <c r="CB458" s="223">
        <f t="shared" ca="1" si="929"/>
        <v>-2.5919470608577139E-5</v>
      </c>
      <c r="CC458" s="223">
        <f t="shared" ca="1" si="930"/>
        <v>-4.8518975168701586E-5</v>
      </c>
      <c r="CD458" s="223">
        <f t="shared" ca="1" si="931"/>
        <v>9.6198923076032145E-5</v>
      </c>
      <c r="CE458" s="223">
        <f t="shared" ca="1" si="932"/>
        <v>-9.0824603673074741E-5</v>
      </c>
      <c r="CF458" s="223">
        <f t="shared" ca="1" si="933"/>
        <v>3.5359985464863885E-5</v>
      </c>
      <c r="CG458" s="223">
        <f t="shared" ca="1" si="934"/>
        <v>3.9605871020809093E-5</v>
      </c>
      <c r="CH458" s="223">
        <f t="shared" ca="1" si="935"/>
        <v>-9.2728858574007717E-5</v>
      </c>
      <c r="CI458" s="223">
        <f t="shared" ca="1" si="936"/>
        <v>9.4711339634480447E-5</v>
      </c>
      <c r="CJ458" s="223">
        <f t="shared" ca="1" si="937"/>
        <v>-4.4459964331387064E-5</v>
      </c>
      <c r="CK458" s="223">
        <f t="shared" ca="1" si="938"/>
        <v>-3.0311340684212203E-5</v>
      </c>
      <c r="CL458" s="223">
        <f t="shared" ca="1" si="939"/>
        <v>8.8365764473165054E-5</v>
      </c>
      <c r="CM458" s="223">
        <f t="shared" ca="1" si="940"/>
        <v>-9.7685953620720446E-5</v>
      </c>
      <c r="CN458" s="223">
        <f t="shared" ca="1" si="941"/>
        <v>5.3131769437112877E-5</v>
      </c>
      <c r="CO458" s="223">
        <f t="shared" ca="1" si="942"/>
        <v>2.0724895566962E-5</v>
      </c>
      <c r="CP458" s="223">
        <f t="shared" ca="1" si="943"/>
        <v>-8.3151659754806794E-5</v>
      </c>
      <c r="CQ458" s="223">
        <f t="shared" ca="1" si="944"/>
        <v>9.9719798473019608E-5</v>
      </c>
      <c r="CR458" s="223">
        <f t="shared" ca="1" si="945"/>
        <v>-6.1291886558379586E-5</v>
      </c>
      <c r="CS458" s="223">
        <f t="shared" ca="1" si="946"/>
        <v>-1.0938858376021576E-5</v>
      </c>
      <c r="CT458" s="223">
        <f t="shared" ca="1" si="947"/>
        <v>7.7136759097687271E-5</v>
      </c>
      <c r="CU458" s="223">
        <f t="shared" ca="1" si="948"/>
        <v>-1.0079328715363656E-4</v>
      </c>
      <c r="CV458" s="223">
        <f t="shared" ca="1" si="949"/>
        <v>6.8861729306535631E-5</v>
      </c>
      <c r="CW458" s="223">
        <f t="shared" ca="1" si="950"/>
        <v>1.0474739991346646E-6</v>
      </c>
      <c r="CX458" s="223">
        <f t="shared" ca="1" si="951"/>
        <v>-7.0378989283215117E-5</v>
      </c>
      <c r="CY458" s="223">
        <f t="shared" ca="1" si="952"/>
        <v>1.0089608137974839E-4</v>
      </c>
      <c r="CZ458" s="223">
        <f t="shared" ca="1" si="953"/>
        <v>-7.5768395957817366E-5</v>
      </c>
      <c r="DA458" s="223">
        <f t="shared" ca="1" si="954"/>
        <v>8.853998124974302E-6</v>
      </c>
      <c r="DB458" s="223">
        <f t="shared" ca="1" si="955"/>
        <v>6.2943431328876475E-5</v>
      </c>
      <c r="DC458" s="223">
        <f t="shared" ca="1" si="956"/>
        <v>-1.0002719118676496E-4</v>
      </c>
      <c r="DD458" s="223">
        <f t="shared" ca="1" si="957"/>
        <v>8.1945371536808903E-5</v>
      </c>
      <c r="DE458" s="223">
        <f t="shared" ca="1" si="958"/>
        <v>-1.8670201407052046E-5</v>
      </c>
      <c r="DF458" s="223">
        <f t="shared" ca="1" si="959"/>
        <v>-5.4901693722461036E-5</v>
      </c>
      <c r="DG458" s="223">
        <f t="shared" ca="1" si="960"/>
        <v>9.8194984462227913E-5</v>
      </c>
      <c r="DH458" s="223">
        <f t="shared" ca="1" si="961"/>
        <v>-8.7333168392004116E-5</v>
      </c>
      <c r="DI458" s="223">
        <f t="shared" ca="1" si="962"/>
        <v>2.8306600443409582E-5</v>
      </c>
      <c r="DJ458" s="223">
        <f t="shared" ca="1" si="963"/>
        <v>4.6331222793182138E-5</v>
      </c>
      <c r="DK458" s="223">
        <f t="shared" ca="1" si="964"/>
        <v>-9.5417106358481672E-5</v>
      </c>
      <c r="DL458" s="223">
        <f t="shared" ca="1" si="965"/>
        <v>9.1879899094418076E-5</v>
      </c>
      <c r="DM458" s="223">
        <f t="shared" ca="1" si="966"/>
        <v>-3.7670391443532567E-5</v>
      </c>
      <c r="DN458" s="223">
        <f t="shared" ca="1" si="967"/>
        <v>-3.7314556861182399E-5</v>
      </c>
      <c r="DO458" s="223">
        <f t="shared" ca="1" si="968"/>
        <v>9.1720309360205146E-5</v>
      </c>
      <c r="DP458" s="223">
        <f t="shared" ca="1" si="969"/>
        <v>-9.5541776141889838E-5</v>
      </c>
      <c r="DQ458" s="223">
        <f t="shared" ca="1" si="970"/>
        <v>4.6671395981328904E-5</v>
      </c>
      <c r="DR458" s="223">
        <f t="shared" ca="1" si="971"/>
        <v>2.7938531348392419E-5</v>
      </c>
      <c r="DS458" s="223">
        <f t="shared" ca="1" si="972"/>
        <v>-8.7140195643370803E-5</v>
      </c>
      <c r="DT458" s="223">
        <f t="shared" ca="1" si="973"/>
        <v>9.8283533656669372E-5</v>
      </c>
      <c r="DU458" s="223">
        <f t="shared" ca="1" si="974"/>
        <v>-5.5222929462639667E-5</v>
      </c>
      <c r="DV458" s="223">
        <f t="shared" ca="1" si="975"/>
        <v>-1.8293442505968089E-5</v>
      </c>
      <c r="DW458" s="223">
        <f t="shared" ca="1" si="976"/>
        <v>8.1720874206811322E-5</v>
      </c>
      <c r="DX458" s="223">
        <f t="shared" ca="1" si="977"/>
        <v>-1.0007876701508907E-4</v>
      </c>
      <c r="DY458" s="223">
        <f t="shared" ca="1" si="978"/>
        <v>6.3242635945301453E-5</v>
      </c>
      <c r="DZ458" s="223">
        <f t="shared" ca="1" si="979"/>
        <v>8.4721778119927379E-6</v>
      </c>
      <c r="EA458" s="223">
        <f t="shared" ca="1" si="980"/>
        <v>-7.5514536078469466E-5</v>
      </c>
      <c r="EB458" s="223">
        <f t="shared" ca="1" si="981"/>
        <v>1.0091018713853485E-4</v>
      </c>
      <c r="EC458" s="223">
        <f t="shared" ca="1" si="982"/>
        <v>-7.0653281271872861E-5</v>
      </c>
      <c r="ED458" s="223">
        <f t="shared" ca="1" si="983"/>
        <v>1.4306785856699201E-6</v>
      </c>
      <c r="EE458" s="223">
        <f t="shared" ca="1" si="984"/>
        <v>6.8580951687247777E-5</v>
      </c>
      <c r="EF458" s="223">
        <f t="shared" ca="1" si="985"/>
        <v>-1.0076978699671706E-4</v>
      </c>
      <c r="EG458" s="223">
        <f t="shared" ca="1" si="986"/>
        <v>7.7383496876779699E-5</v>
      </c>
      <c r="EH458" s="223">
        <f t="shared" ca="1" si="987"/>
        <v>-1.1319756766464113E-5</v>
      </c>
      <c r="EI458" s="223">
        <f t="shared" ca="1" si="988"/>
        <v>-6.0986895241111896E-5</v>
      </c>
      <c r="EJ458" s="223">
        <f t="shared" ca="1" si="989"/>
        <v>9.9658918719752144E-5</v>
      </c>
      <c r="EK458" s="223">
        <f t="shared" ca="1" si="990"/>
        <v>-8.3368467104641051E-5</v>
      </c>
      <c r="EL458" s="223">
        <f t="shared" ca="1" si="991"/>
        <v>2.1099819501594422E-5</v>
      </c>
      <c r="EM458" s="223">
        <f t="shared" ca="1" si="992"/>
        <v>5.2805501654980394E-5</v>
      </c>
      <c r="EN458" s="223">
        <f t="shared" ca="1" si="993"/>
        <v>-9.7588280576409804E-5</v>
      </c>
      <c r="EO458" s="223">
        <f t="shared" ca="1" si="994"/>
        <v>8.8550553420447907E-5</v>
      </c>
      <c r="EP458" s="223">
        <f t="shared" ca="1" si="995"/>
        <v>-3.067667944058414E-5</v>
      </c>
      <c r="EQ458" s="223">
        <f t="shared" ca="1" si="996"/>
        <v>-4.4115562221488136E-5</v>
      </c>
      <c r="ER458" s="223">
        <f t="shared" ca="1" si="997"/>
        <v>9.457781394393436E-5</v>
      </c>
      <c r="ES458" s="223">
        <f t="shared" ca="1" si="998"/>
        <v>-9.2879849500156528E-5</v>
      </c>
      <c r="ET458" s="223">
        <f t="shared" ca="1" si="999"/>
        <v>3.9958106186987642E-5</v>
      </c>
      <c r="EU458" s="223">
        <f t="shared" ca="1" si="1000"/>
        <v>3.5000765807778354E-5</v>
      </c>
      <c r="EV458" s="223">
        <f t="shared" ca="1" si="1001"/>
        <v>-9.065651126168851E-5</v>
      </c>
      <c r="EW458" s="223">
        <f t="shared" ca="1" si="1002"/>
        <v>9.6314661855890338E-5</v>
      </c>
      <c r="EX458" s="223">
        <f t="shared" ca="1" si="1003"/>
        <v>-4.8854714527482399E-5</v>
      </c>
      <c r="EY458" s="223">
        <f t="shared" ca="1" si="1004"/>
        <v>-2.5548892885980119E-5</v>
      </c>
      <c r="EZ458" s="223">
        <f t="shared" ca="1" si="1005"/>
        <v>8.5862136818099858E-5</v>
      </c>
      <c r="FA458" s="223">
        <f t="shared" ca="1" si="1006"/>
        <v>-9.8821911367000226E-5</v>
      </c>
      <c r="FB458" s="223">
        <f t="shared" ca="1" si="1007"/>
        <v>5.7280825260374124E-5</v>
      </c>
      <c r="FC458" s="223">
        <f t="shared" ca="1" si="1008"/>
        <v>1.5850970159238808E-5</v>
      </c>
      <c r="FD458" s="223">
        <f t="shared" ca="1" si="1009"/>
        <v>-8.0240863059937323E-5</v>
      </c>
      <c r="FE458" s="223">
        <f t="shared" ca="1" si="1010"/>
        <v>1.0037745185009445E-4</v>
      </c>
      <c r="FF458" s="223">
        <f t="shared" ca="1" si="1011"/>
        <v>-6.5155290333128817E-5</v>
      </c>
      <c r="FG458" s="223">
        <f t="shared" ca="1" si="1012"/>
        <v>-6.0003939248479492E-6</v>
      </c>
      <c r="FH458" s="223">
        <f t="shared" ca="1" si="1013"/>
        <v>7.3846825926390306E-5</v>
      </c>
      <c r="FI458" s="223">
        <f t="shared" ca="1" si="1014"/>
        <v>-1.0096630259997598E-4</v>
      </c>
      <c r="FJ458" s="223">
        <f t="shared" ca="1" si="1015"/>
        <v>7.2402274342466295E-5</v>
      </c>
      <c r="FK458" s="223">
        <f t="shared" ca="1" si="1016"/>
        <v>-3.9079693831881473E-6</v>
      </c>
      <c r="FL458" s="223">
        <f t="shared" ca="1" si="1017"/>
        <v>-6.6741603490386763E-5</v>
      </c>
      <c r="FM458" s="223">
        <f t="shared" ca="1" si="1018"/>
        <v>1.0058279266202419E-4</v>
      </c>
      <c r="FN458" s="223">
        <f t="shared" ca="1" si="1019"/>
        <v>-7.895198487077697E-5</v>
      </c>
      <c r="FO458" s="223">
        <f t="shared" ca="1" si="1020"/>
        <v>1.3778696809756474E-5</v>
      </c>
      <c r="FP458" s="223">
        <f t="shared" ca="1" si="1021"/>
        <v>5.8993622928103295E-5</v>
      </c>
      <c r="FQ458" s="223">
        <f t="shared" ca="1" si="1022"/>
        <v>-9.923061544659005E-5</v>
      </c>
      <c r="FR458" s="223">
        <f t="shared" ca="1" si="1023"/>
        <v>8.4741344625240367E-5</v>
      </c>
      <c r="FS458" s="223">
        <f t="shared" ca="1" si="1024"/>
        <v>-2.3516727853839306E-5</v>
      </c>
      <c r="FT458" s="223">
        <f t="shared" ca="1" si="1025"/>
        <v>-5.0677501527827734E-5</v>
      </c>
      <c r="FU458" s="223">
        <f t="shared" ca="1" si="1026"/>
        <v>9.6922793159431815E-5</v>
      </c>
      <c r="FV458" s="223">
        <f t="shared" ca="1" si="1027"/>
        <v>-8.9714598906628354E-5</v>
      </c>
      <c r="FW458" s="223">
        <f t="shared" ca="1" si="1028"/>
        <v>3.302827995313865E-5</v>
      </c>
      <c r="FX458" s="223">
        <f t="shared" ca="1" si="1029"/>
        <v>4.187332808469387E-5</v>
      </c>
      <c r="FY458" s="223">
        <f t="shared" ca="1" si="1030"/>
        <v>-9.3681551390761473E-5</v>
      </c>
      <c r="FZ458" s="223">
        <f t="shared" ca="1" si="1031"/>
        <v>9.3823852557557469E-5</v>
      </c>
      <c r="GA458" s="223">
        <f t="shared" ca="1" si="1032"/>
        <v>-4.2221751661400231E-5</v>
      </c>
      <c r="GB458" s="223">
        <f t="shared" ca="1" si="1033"/>
        <v>-3.2665891601819996E-5</v>
      </c>
      <c r="GC458" s="223">
        <f t="shared" ca="1" si="1034"/>
        <v>8.9538105070650594E-5</v>
      </c>
      <c r="GD458" s="223">
        <f t="shared" ca="1" si="1035"/>
        <v>-9.702953121902429E-5</v>
      </c>
      <c r="GE458" s="223">
        <f t="shared" ca="1" si="1036"/>
        <v>5.1008604820400025E-5</v>
      </c>
      <c r="GF458" s="223">
        <f t="shared" ca="1" si="1037"/>
        <v>2.3143864725822375E-5</v>
      </c>
      <c r="GG458" s="223">
        <f t="shared" ca="1" si="1038"/>
        <v>-8.4532357852204774E-5</v>
      </c>
      <c r="GH458" s="223">
        <f t="shared" ca="1" si="1039"/>
        <v>9.930076245311299E-5</v>
      </c>
      <c r="GI458" s="223">
        <f t="shared" ca="1" si="1040"/>
        <v>-5.9304217230844451E-5</v>
      </c>
      <c r="GJ458" s="223">
        <f t="shared" ca="1" si="1041"/>
        <v>-1.3398949780797216E-5</v>
      </c>
      <c r="GK458" s="223">
        <f t="shared" ca="1" si="1042"/>
        <v>7.8712517817555234E-5</v>
      </c>
      <c r="GL458" s="223">
        <f t="shared" ca="1" si="1043"/>
        <v>-1.0061567306146064E-4</v>
      </c>
      <c r="GM458" s="223">
        <f t="shared" ca="1" si="1044"/>
        <v>6.7028697610368326E-5</v>
      </c>
      <c r="GN458" s="223">
        <f t="shared" ca="1" si="1045"/>
        <v>3.5249956247720205E-6</v>
      </c>
      <c r="GO458" s="223">
        <f t="shared" ca="1" si="1046"/>
        <v>-7.213463320767985E-5</v>
      </c>
      <c r="GP458" s="223">
        <f t="shared" ca="1" si="1047"/>
        <v>1.0096159973610405E-4</v>
      </c>
      <c r="GQ458" s="223">
        <f t="shared" ca="1" si="1048"/>
        <v>-7.4107654990291307E-5</v>
      </c>
      <c r="GR458" s="223">
        <f t="shared" ca="1" si="1049"/>
        <v>6.3829061660840621E-6</v>
      </c>
      <c r="GS458" s="223">
        <f t="shared" ca="1" si="1050"/>
        <v>6.4862052647216749E-5</v>
      </c>
      <c r="GT458" s="223">
        <f t="shared" ca="1" si="1051"/>
        <v>-1.003352110140647E-4</v>
      </c>
      <c r="GU458" s="223">
        <f t="shared" ca="1" si="1052"/>
        <v>8.0472915141296508E-5</v>
      </c>
      <c r="GV458" s="223">
        <f t="shared" ca="1" si="1053"/>
        <v>-1.6229337081303608E-5</v>
      </c>
      <c r="GW458" s="223">
        <f t="shared" ca="1" si="1054"/>
        <v>-5.6964815062556529E-5</v>
      </c>
      <c r="GX458" s="223">
        <f t="shared" ca="1" si="1055"/>
        <v>9.8742539361153543E-5</v>
      </c>
      <c r="GY458" s="223">
        <f t="shared" ca="1" si="1056"/>
        <v>-8.606317712851725E-5</v>
      </c>
      <c r="GZ458" s="223">
        <f t="shared" ca="1" si="1057"/>
        <v>2.5919470608572169E-5</v>
      </c>
      <c r="HA458" s="223">
        <f t="shared" ca="1" si="1058"/>
        <v>4.8518975168703578E-5</v>
      </c>
      <c r="HB458" s="223">
        <f t="shared" ca="1" si="1059"/>
        <v>-9.619892307603285E-5</v>
      </c>
      <c r="HC458" s="223">
        <f t="shared" ca="1" si="1060"/>
        <v>9.0824603673072505E-5</v>
      </c>
      <c r="HD458" s="223">
        <f t="shared" ca="1" si="1061"/>
        <v>-3.535998546486175E-5</v>
      </c>
      <c r="HE458" s="223">
        <f t="shared" ca="1" si="1062"/>
        <v>-3.960587102081118E-5</v>
      </c>
      <c r="HF458" s="223">
        <f t="shared" ca="1" si="1063"/>
        <v>9.2728858574007473E-5</v>
      </c>
      <c r="HG458" s="223">
        <f t="shared" ca="1" si="1064"/>
        <v>-9.4711339634479647E-5</v>
      </c>
      <c r="HH458" s="223">
        <f t="shared" ca="1" si="1065"/>
        <v>4.4459964331385025E-5</v>
      </c>
      <c r="HI458" s="223">
        <f t="shared" ca="1" si="1066"/>
        <v>3.0311340684211638E-5</v>
      </c>
      <c r="HJ458" s="223">
        <f t="shared" ca="1" si="1067"/>
        <v>-8.8365764473166152E-5</v>
      </c>
      <c r="HK458" s="223">
        <f t="shared" ca="1" si="1068"/>
        <v>9.7685953620719877E-5</v>
      </c>
      <c r="HL458" s="223">
        <f t="shared" ca="1" si="1069"/>
        <v>-5.3131769437113386E-5</v>
      </c>
      <c r="HM458" s="223">
        <f t="shared" ca="1" si="1070"/>
        <v>-2.0724895566964229E-5</v>
      </c>
      <c r="HN458" s="223">
        <f t="shared" ca="1" si="1071"/>
        <v>8.3151659754808068E-5</v>
      </c>
      <c r="HO458" s="223">
        <f t="shared" ca="1" si="1072"/>
        <v>-9.9719798473018781E-5</v>
      </c>
      <c r="HP458" s="223">
        <f t="shared" ca="1" si="1073"/>
        <v>6.129188655837323E-5</v>
      </c>
      <c r="HQ458" s="223">
        <f t="shared" ca="1" si="1074"/>
        <v>1.0938858376020988E-5</v>
      </c>
      <c r="HR458" s="223">
        <f t="shared" ca="1" si="1075"/>
        <v>-7.7136759097686891E-5</v>
      </c>
      <c r="HS458" s="223">
        <f t="shared" ca="1" si="1076"/>
        <v>1.0079328715363642E-4</v>
      </c>
      <c r="HT458" s="223">
        <f t="shared" ca="1" si="1077"/>
        <v>-6.8861729306531863E-5</v>
      </c>
      <c r="HU458" s="223">
        <f t="shared" ca="1" si="1078"/>
        <v>-1.0474739991398104E-6</v>
      </c>
      <c r="HV458" s="223">
        <f t="shared" ca="1" si="1079"/>
        <v>7.0378989283220877E-5</v>
      </c>
      <c r="HW458" s="223">
        <f t="shared" ca="1" si="1080"/>
        <v>-1.0089608137974836E-4</v>
      </c>
      <c r="HX458" s="223">
        <f t="shared" ca="1" si="1081"/>
        <v>7.5768395957817759E-5</v>
      </c>
      <c r="HY458" s="223">
        <f t="shared" ca="1" si="1082"/>
        <v>-8.8539981249720353E-6</v>
      </c>
      <c r="HZ458" s="223">
        <f t="shared" ca="1" si="1083"/>
        <v>-6.2943431328880487E-5</v>
      </c>
      <c r="IA458" s="223">
        <f t="shared" ca="1" si="1084"/>
        <v>1.0002719118676567E-4</v>
      </c>
      <c r="IB458" s="223">
        <f t="shared" ca="1" si="1085"/>
        <v>-8.1945371536810922E-5</v>
      </c>
      <c r="IC458" s="223">
        <f t="shared" ca="1" si="1086"/>
        <v>1.8670201407052629E-5</v>
      </c>
      <c r="ID458" s="223">
        <f t="shared" ca="1" si="1087"/>
        <v>5.4901693722462953E-5</v>
      </c>
      <c r="IE458" s="223">
        <f t="shared" ca="1" si="1088"/>
        <v>-2.1642582387836682E-6</v>
      </c>
      <c r="IF458" s="223">
        <f t="shared" ca="1" si="1089"/>
        <v>8.7333168392001527E-5</v>
      </c>
      <c r="IG458" s="223">
        <f t="shared" ca="1" si="1090"/>
        <v>-2.8306600443401888E-5</v>
      </c>
      <c r="IH458" s="223">
        <f t="shared" ca="1" si="1091"/>
        <v>-4.6331222793179055E-5</v>
      </c>
      <c r="II458" s="223">
        <f t="shared" ca="1" si="1092"/>
        <v>9.5417106358480547E-5</v>
      </c>
      <c r="IJ458" s="223">
        <f t="shared" ca="1" si="1093"/>
        <v>-9.1879899094417155E-5</v>
      </c>
      <c r="IK458" s="223">
        <f t="shared" ca="1" si="1094"/>
        <v>3.7670391443530446E-5</v>
      </c>
      <c r="IL458" s="223">
        <f t="shared" ca="1" si="1095"/>
        <v>3.7314556861184513E-5</v>
      </c>
      <c r="IM458" s="223">
        <f t="shared" ca="1" si="1096"/>
        <v>-9.1720309360208507E-5</v>
      </c>
      <c r="IN458" s="223">
        <f t="shared" ca="1" si="1097"/>
        <v>9.5541776141890977E-5</v>
      </c>
      <c r="IO458" s="223">
        <f t="shared" ca="1" si="1098"/>
        <v>-4.6671395981326885E-5</v>
      </c>
      <c r="IP458" s="223">
        <f t="shared" ca="1" si="1099"/>
        <v>-2.7938531348394607E-5</v>
      </c>
      <c r="IQ458" s="223">
        <f t="shared" ca="1" si="1100"/>
        <v>8.7140195643371941E-5</v>
      </c>
      <c r="IR458" s="223">
        <f t="shared" ca="1" si="1101"/>
        <v>-9.8283533656667529E-5</v>
      </c>
      <c r="IS458" s="223">
        <f t="shared" ca="1" si="1102"/>
        <v>5.5222929462632952E-5</v>
      </c>
      <c r="IT458" s="223">
        <f t="shared" ca="1" si="1103"/>
        <v>1.829344250596468E-5</v>
      </c>
      <c r="IU458" s="223">
        <f t="shared" ca="1" si="1104"/>
        <v>-8.172087420681265E-5</v>
      </c>
      <c r="IV458" s="223">
        <f t="shared" ca="1" si="1105"/>
        <v>1.0007876701508877E-4</v>
      </c>
      <c r="IW458" s="223">
        <f t="shared" ca="1" si="1106"/>
        <v>-6.3242635945299691E-5</v>
      </c>
      <c r="IX458" s="223">
        <f t="shared" ca="1" si="1107"/>
        <v>-8.4721778120007237E-6</v>
      </c>
      <c r="IY458" s="223">
        <f t="shared" ca="1" si="1108"/>
        <v>7.5514536078474779E-5</v>
      </c>
      <c r="IZ458" s="223">
        <f t="shared" ca="1" si="1109"/>
        <v>-1.0091018713853496E-4</v>
      </c>
      <c r="JA458" s="223">
        <f t="shared" ca="1" si="1110"/>
        <v>7.0653281271871248E-5</v>
      </c>
      <c r="JB458" s="223">
        <f t="shared" ca="1" si="1111"/>
        <v>-1.4306785856676443E-6</v>
      </c>
    </row>
    <row r="459" spans="2:262">
      <c r="B459" s="230">
        <v>98</v>
      </c>
      <c r="C459" s="229">
        <f t="shared" si="1112"/>
        <v>1.9140625000000013E-3</v>
      </c>
      <c r="D459" s="226">
        <f t="shared" ca="1" si="855"/>
        <v>23.295312573824457</v>
      </c>
      <c r="E459" s="225">
        <f ca="1">CZ361</f>
        <v>-0.70468742617554281</v>
      </c>
      <c r="F459" s="224">
        <v>98</v>
      </c>
      <c r="G459" s="223">
        <f t="shared" ca="1" si="856"/>
        <v>-5.3111729500512481E-5</v>
      </c>
      <c r="H459" s="223">
        <f t="shared" ca="1" si="857"/>
        <v>1.6031900883133298E-4</v>
      </c>
      <c r="I459" s="223">
        <f t="shared" ca="1" si="858"/>
        <v>-1.8446537051822307E-4</v>
      </c>
      <c r="J459" s="223">
        <f t="shared" ca="1" si="859"/>
        <v>1.130406389176607E-4</v>
      </c>
      <c r="K459" s="223">
        <f t="shared" ca="1" si="860"/>
        <v>1.6950193284454379E-5</v>
      </c>
      <c r="L459" s="223">
        <f t="shared" ca="1" si="861"/>
        <v>-1.3815916849586201E-4</v>
      </c>
      <c r="M459" s="223">
        <f t="shared" ca="1" si="862"/>
        <v>1.8778818946577416E-4</v>
      </c>
      <c r="N459" s="223">
        <f t="shared" ca="1" si="863"/>
        <v>-1.4012457213020916E-4</v>
      </c>
      <c r="O459" s="223">
        <f t="shared" ca="1" si="864"/>
        <v>1.9862729353747211E-5</v>
      </c>
      <c r="P459" s="223">
        <f t="shared" ca="1" si="865"/>
        <v>1.1068994879564919E-4</v>
      </c>
      <c r="Q459" s="223">
        <f t="shared" ca="1" si="866"/>
        <v>-1.8389441360498559E-4</v>
      </c>
      <c r="R459" s="223">
        <f t="shared" ca="1" si="867"/>
        <v>1.6182359661855918E-4</v>
      </c>
      <c r="S459" s="223">
        <f t="shared" ca="1" si="868"/>
        <v>-5.591233844203128E-5</v>
      </c>
      <c r="T459" s="223">
        <f t="shared" ca="1" si="869"/>
        <v>-7.8966976438858916E-5</v>
      </c>
      <c r="U459" s="223">
        <f t="shared" ca="1" si="870"/>
        <v>1.7293367855853253E-4</v>
      </c>
      <c r="V459" s="223">
        <f t="shared" ca="1" si="871"/>
        <v>-1.7730383104057649E-4</v>
      </c>
      <c r="W459" s="223">
        <f t="shared" ca="1" si="872"/>
        <v>8.9813267719988162E-5</v>
      </c>
      <c r="X459" s="223">
        <f t="shared" ca="1" si="873"/>
        <v>4.4209347462712665E-5</v>
      </c>
      <c r="Y459" s="223">
        <f t="shared" ca="1" si="874"/>
        <v>-1.5532719922739985E-4</v>
      </c>
      <c r="Z459" s="223">
        <f t="shared" ca="1" si="875"/>
        <v>1.8597037866883865E-4</v>
      </c>
      <c r="AA459" s="223">
        <f t="shared" ca="1" si="876"/>
        <v>-1.2026272348732789E-4</v>
      </c>
      <c r="AB459" s="223">
        <f t="shared" ca="1" si="877"/>
        <v>-7.7527780564633767E-6</v>
      </c>
      <c r="AC459" s="223">
        <f t="shared" ca="1" si="878"/>
        <v>1.3175158273845443E-4</v>
      </c>
      <c r="AD459" s="223">
        <f t="shared" ca="1" si="879"/>
        <v>-1.8749018893824711E-4</v>
      </c>
      <c r="AE459" s="223">
        <f t="shared" ca="1" si="880"/>
        <v>1.4609055023516099E-4</v>
      </c>
      <c r="AF459" s="223">
        <f t="shared" ca="1" si="881"/>
        <v>-2.9001726262689076E-5</v>
      </c>
      <c r="AG459" s="223">
        <f t="shared" ca="1" si="882"/>
        <v>-1.0311282681201004E-4</v>
      </c>
      <c r="AH459" s="223">
        <f t="shared" ca="1" si="883"/>
        <v>1.8180485639246834E-4</v>
      </c>
      <c r="AI459" s="223">
        <f t="shared" ca="1" si="884"/>
        <v>-1.6630419906598157E-4</v>
      </c>
      <c r="AJ459" s="223">
        <f t="shared" ca="1" si="885"/>
        <v>6.4641710505921831E-5</v>
      </c>
      <c r="AK459" s="223">
        <f t="shared" ca="1" si="886"/>
        <v>7.0511502777518501E-5</v>
      </c>
      <c r="AL459" s="223">
        <f t="shared" ca="1" si="887"/>
        <v>-1.6913286517286489E-4</v>
      </c>
      <c r="AM459" s="223">
        <f t="shared" ca="1" si="888"/>
        <v>1.8012687079116646E-4</v>
      </c>
      <c r="AN459" s="223">
        <f t="shared" ca="1" si="889"/>
        <v>-9.7797550065898577E-5</v>
      </c>
      <c r="AO459" s="223">
        <f t="shared" ca="1" si="890"/>
        <v>-3.5200461234593204E-5</v>
      </c>
      <c r="AP459" s="223">
        <f t="shared" ca="1" si="891"/>
        <v>1.4996119279547159E-4</v>
      </c>
      <c r="AQ459" s="223">
        <f t="shared" ca="1" si="892"/>
        <v>-1.8702736788815953E-4</v>
      </c>
      <c r="AR459" s="223">
        <f t="shared" ca="1" si="893"/>
        <v>1.2719508462234318E-4</v>
      </c>
      <c r="AS459" s="223">
        <f t="shared" ca="1" si="894"/>
        <v>-1.463314292928796E-6</v>
      </c>
      <c r="AT459" s="223">
        <f t="shared" ca="1" si="895"/>
        <v>-1.2502659587815401E-4</v>
      </c>
      <c r="AU459" s="223">
        <f t="shared" ca="1" si="896"/>
        <v>1.8674050812336678E-4</v>
      </c>
      <c r="AV459" s="223">
        <f t="shared" ca="1" si="897"/>
        <v>-1.5170458340857623E-4</v>
      </c>
      <c r="AW459" s="223">
        <f t="shared" ca="1" si="898"/>
        <v>3.8070855472812285E-5</v>
      </c>
      <c r="AX459" s="223">
        <f t="shared" ca="1" si="899"/>
        <v>9.5287296996963885E-5</v>
      </c>
      <c r="AY459" s="223">
        <f t="shared" ca="1" si="900"/>
        <v>-1.7927731535667709E-4</v>
      </c>
      <c r="AZ459" s="223">
        <f t="shared" ca="1" si="901"/>
        <v>1.7038416013132811E-4</v>
      </c>
      <c r="BA459" s="223">
        <f t="shared" ca="1" si="902"/>
        <v>-7.3215355027257277E-5</v>
      </c>
      <c r="BB459" s="223">
        <f t="shared" ca="1" si="903"/>
        <v>-6.1886160729910132E-5</v>
      </c>
      <c r="BC459" s="223">
        <f t="shared" ca="1" si="904"/>
        <v>1.649245959007066E-4</v>
      </c>
      <c r="BD459" s="223">
        <f t="shared" ca="1" si="905"/>
        <v>-1.8251596913277008E-4</v>
      </c>
      <c r="BE459" s="223">
        <f t="shared" ca="1" si="906"/>
        <v>1.0554622954764882E-4</v>
      </c>
      <c r="BF459" s="223">
        <f t="shared" ca="1" si="907"/>
        <v>2.6106774012164661E-5</v>
      </c>
      <c r="BG459" s="223">
        <f t="shared" ca="1" si="908"/>
        <v>-1.4423391671505073E-4</v>
      </c>
      <c r="BH459" s="223">
        <f t="shared" ca="1" si="909"/>
        <v>1.8763379179657534E-4</v>
      </c>
      <c r="BI459" s="223">
        <f t="shared" ca="1" si="910"/>
        <v>-1.3382102165752972E-4</v>
      </c>
      <c r="BJ459" s="223">
        <f t="shared" ca="1" si="911"/>
        <v>1.0675881390018101E-5</v>
      </c>
      <c r="BK459" s="223">
        <f t="shared" ca="1" si="912"/>
        <v>1.1800040899734979E-4</v>
      </c>
      <c r="BL459" s="223">
        <f t="shared" ca="1" si="913"/>
        <v>-1.8554095306788117E-4</v>
      </c>
      <c r="BM459" s="223">
        <f t="shared" ca="1" si="914"/>
        <v>1.5695314695280882E-4</v>
      </c>
      <c r="BN459" s="223">
        <f t="shared" ca="1" si="915"/>
        <v>-4.7048268657490969E-5</v>
      </c>
      <c r="BO459" s="223">
        <f t="shared" ca="1" si="916"/>
        <v>-8.7232211737268229E-5</v>
      </c>
      <c r="BP459" s="223">
        <f t="shared" ca="1" si="917"/>
        <v>1.7631787956535254E-4</v>
      </c>
      <c r="BQ459" s="223">
        <f t="shared" ca="1" si="918"/>
        <v>-1.7405365083102733E-4</v>
      </c>
      <c r="BR459" s="223">
        <f t="shared" ca="1" si="919"/>
        <v>8.1612617345424378E-5</v>
      </c>
      <c r="BS459" s="223">
        <f t="shared" ca="1" si="920"/>
        <v>5.3111729500515951E-5</v>
      </c>
      <c r="BT459" s="223">
        <f t="shared" ca="1" si="921"/>
        <v>-1.603190088313351E-4</v>
      </c>
      <c r="BU459" s="223">
        <f t="shared" ca="1" si="922"/>
        <v>1.844653705182222E-4</v>
      </c>
      <c r="BV459" s="223">
        <f t="shared" ca="1" si="923"/>
        <v>-1.130406389176566E-4</v>
      </c>
      <c r="BW459" s="223">
        <f t="shared" ca="1" si="924"/>
        <v>-1.6950193284460152E-5</v>
      </c>
      <c r="BX459" s="223">
        <f t="shared" ca="1" si="925"/>
        <v>1.3815916849586256E-4</v>
      </c>
      <c r="BY459" s="223">
        <f t="shared" ca="1" si="926"/>
        <v>-1.8778818946577416E-4</v>
      </c>
      <c r="BZ459" s="223">
        <f t="shared" ca="1" si="927"/>
        <v>1.4012457213020797E-4</v>
      </c>
      <c r="CA459" s="223">
        <f t="shared" ca="1" si="928"/>
        <v>-1.9862729353744779E-5</v>
      </c>
      <c r="CB459" s="223">
        <f t="shared" ca="1" si="929"/>
        <v>-1.1068994879565173E-4</v>
      </c>
      <c r="CC459" s="223">
        <f t="shared" ca="1" si="930"/>
        <v>1.8389441360498624E-4</v>
      </c>
      <c r="CD459" s="223">
        <f t="shared" ca="1" si="931"/>
        <v>-1.6182359661855725E-4</v>
      </c>
      <c r="CE459" s="223">
        <f t="shared" ca="1" si="932"/>
        <v>5.5912338442027024E-5</v>
      </c>
      <c r="CF459" s="223">
        <f t="shared" ca="1" si="933"/>
        <v>7.8966976438862927E-5</v>
      </c>
      <c r="CG459" s="223">
        <f t="shared" ca="1" si="934"/>
        <v>-1.7293367855853481E-4</v>
      </c>
      <c r="CH459" s="223">
        <f t="shared" ca="1" si="935"/>
        <v>1.7730383104057633E-4</v>
      </c>
      <c r="CI459" s="223">
        <f t="shared" ca="1" si="936"/>
        <v>-8.9813267719987742E-5</v>
      </c>
      <c r="CJ459" s="223">
        <f t="shared" ca="1" si="937"/>
        <v>-4.4209347462714427E-5</v>
      </c>
      <c r="CK459" s="223">
        <f t="shared" ca="1" si="938"/>
        <v>1.5532719922740088E-4</v>
      </c>
      <c r="CL459" s="223">
        <f t="shared" ca="1" si="939"/>
        <v>-1.8597037866883821E-4</v>
      </c>
      <c r="CM459" s="223">
        <f t="shared" ca="1" si="940"/>
        <v>1.2026272348732548E-4</v>
      </c>
      <c r="CN459" s="223">
        <f t="shared" ca="1" si="941"/>
        <v>7.7527780564665074E-6</v>
      </c>
      <c r="CO459" s="223">
        <f t="shared" ca="1" si="942"/>
        <v>-1.3175158273845763E-4</v>
      </c>
      <c r="CP459" s="223">
        <f t="shared" ca="1" si="943"/>
        <v>1.8749018893824735E-4</v>
      </c>
      <c r="CQ459" s="223">
        <f t="shared" ca="1" si="944"/>
        <v>-1.460905502351582E-4</v>
      </c>
      <c r="CR459" s="223">
        <f t="shared" ca="1" si="945"/>
        <v>2.9001726262683364E-5</v>
      </c>
      <c r="CS459" s="223">
        <f t="shared" ca="1" si="946"/>
        <v>1.0311282681201044E-4</v>
      </c>
      <c r="CT459" s="223">
        <f t="shared" ca="1" si="947"/>
        <v>-1.8180485639246845E-4</v>
      </c>
      <c r="CU459" s="223">
        <f t="shared" ca="1" si="948"/>
        <v>1.6630419906598135E-4</v>
      </c>
      <c r="CV459" s="223">
        <f t="shared" ca="1" si="949"/>
        <v>-6.4641710505918904E-5</v>
      </c>
      <c r="CW459" s="223">
        <f t="shared" ca="1" si="950"/>
        <v>-7.0511502777521415E-5</v>
      </c>
      <c r="CX459" s="223">
        <f t="shared" ca="1" si="951"/>
        <v>1.6913286517286624E-4</v>
      </c>
      <c r="CY459" s="223">
        <f t="shared" ca="1" si="952"/>
        <v>-1.8012687079116556E-4</v>
      </c>
      <c r="CZ459" s="223">
        <f t="shared" ca="1" si="953"/>
        <v>9.7797550065895907E-5</v>
      </c>
      <c r="DA459" s="223">
        <f t="shared" ca="1" si="954"/>
        <v>3.5200461234598883E-5</v>
      </c>
      <c r="DB459" s="223">
        <f t="shared" ca="1" si="955"/>
        <v>-1.4996119279547508E-4</v>
      </c>
      <c r="DC459" s="223">
        <f t="shared" ca="1" si="956"/>
        <v>1.8702736788815902E-4</v>
      </c>
      <c r="DD459" s="223">
        <f t="shared" ca="1" si="957"/>
        <v>-1.2719508462234283E-4</v>
      </c>
      <c r="DE459" s="223">
        <f t="shared" ca="1" si="958"/>
        <v>1.4633142929283352E-6</v>
      </c>
      <c r="DF459" s="223">
        <f t="shared" ca="1" si="959"/>
        <v>1.2502659587815634E-4</v>
      </c>
      <c r="DG459" s="223">
        <f t="shared" ca="1" si="960"/>
        <v>-1.867405081233671E-4</v>
      </c>
      <c r="DH459" s="223">
        <f t="shared" ca="1" si="961"/>
        <v>1.5170458340857439E-4</v>
      </c>
      <c r="DI459" s="223">
        <f t="shared" ca="1" si="962"/>
        <v>-3.8070855472809216E-5</v>
      </c>
      <c r="DJ459" s="223">
        <f t="shared" ca="1" si="963"/>
        <v>-9.5287296996966568E-5</v>
      </c>
      <c r="DK459" s="223">
        <f t="shared" ca="1" si="964"/>
        <v>1.7927731535667801E-4</v>
      </c>
      <c r="DL459" s="223">
        <f t="shared" ca="1" si="965"/>
        <v>-1.7038416013132567E-4</v>
      </c>
      <c r="DM459" s="223">
        <f t="shared" ca="1" si="966"/>
        <v>7.3215355027251937E-5</v>
      </c>
      <c r="DN459" s="223">
        <f t="shared" ca="1" si="967"/>
        <v>6.1886160729915607E-5</v>
      </c>
      <c r="DO459" s="223">
        <f t="shared" ca="1" si="968"/>
        <v>-1.6492459590070936E-4</v>
      </c>
      <c r="DP459" s="223">
        <f t="shared" ca="1" si="969"/>
        <v>1.8251596913276873E-4</v>
      </c>
      <c r="DQ459" s="223">
        <f t="shared" ca="1" si="970"/>
        <v>-1.0554622954764184E-4</v>
      </c>
      <c r="DR459" s="223">
        <f t="shared" ca="1" si="971"/>
        <v>-2.610677401217305E-5</v>
      </c>
      <c r="DS459" s="223">
        <f t="shared" ca="1" si="972"/>
        <v>1.4423391671505615E-4</v>
      </c>
      <c r="DT459" s="223">
        <f t="shared" ca="1" si="973"/>
        <v>-1.8763379179657545E-4</v>
      </c>
      <c r="DU459" s="223">
        <f t="shared" ca="1" si="974"/>
        <v>1.3382102165753124E-4</v>
      </c>
      <c r="DV459" s="223">
        <f t="shared" ca="1" si="975"/>
        <v>-1.0675881390020324E-5</v>
      </c>
      <c r="DW459" s="223">
        <f t="shared" ca="1" si="976"/>
        <v>-1.1800040899734806E-4</v>
      </c>
      <c r="DX459" s="223">
        <f t="shared" ca="1" si="977"/>
        <v>1.8554095306788082E-4</v>
      </c>
      <c r="DY459" s="223">
        <f t="shared" ca="1" si="978"/>
        <v>-1.5695314695280711E-4</v>
      </c>
      <c r="DZ459" s="223">
        <f t="shared" ca="1" si="979"/>
        <v>4.7048268657487947E-5</v>
      </c>
      <c r="EA459" s="223">
        <f t="shared" ca="1" si="980"/>
        <v>8.7232211737271008E-5</v>
      </c>
      <c r="EB459" s="223">
        <f t="shared" ca="1" si="981"/>
        <v>-1.7631787956535363E-4</v>
      </c>
      <c r="EC459" s="223">
        <f t="shared" ca="1" si="982"/>
        <v>1.7405365083102617E-4</v>
      </c>
      <c r="ED459" s="223">
        <f t="shared" ca="1" si="983"/>
        <v>-8.1612617345421559E-5</v>
      </c>
      <c r="EE459" s="223">
        <f t="shared" ca="1" si="984"/>
        <v>-5.3111729500518973E-5</v>
      </c>
      <c r="EF459" s="223">
        <f t="shared" ca="1" si="985"/>
        <v>1.6031900883133675E-4</v>
      </c>
      <c r="EG459" s="223">
        <f t="shared" ca="1" si="986"/>
        <v>-1.844653705182216E-4</v>
      </c>
      <c r="EH459" s="223">
        <f t="shared" ca="1" si="987"/>
        <v>1.130406389176541E-4</v>
      </c>
      <c r="EI459" s="223">
        <f t="shared" ca="1" si="988"/>
        <v>1.6950193284463269E-5</v>
      </c>
      <c r="EJ459" s="223">
        <f t="shared" ca="1" si="989"/>
        <v>-1.381591684958683E-4</v>
      </c>
      <c r="EK459" s="223">
        <f t="shared" ca="1" si="990"/>
        <v>1.8778818946577422E-4</v>
      </c>
      <c r="EL459" s="223">
        <f t="shared" ca="1" si="991"/>
        <v>-1.4012457213020236E-4</v>
      </c>
      <c r="EM459" s="223">
        <f t="shared" ca="1" si="992"/>
        <v>1.9862729353736349E-5</v>
      </c>
      <c r="EN459" s="223">
        <f t="shared" ca="1" si="993"/>
        <v>1.1068994879565855E-4</v>
      </c>
      <c r="EO459" s="223">
        <f t="shared" ca="1" si="994"/>
        <v>-1.8389441360498578E-4</v>
      </c>
      <c r="EP459" s="223">
        <f t="shared" ca="1" si="995"/>
        <v>1.6182359661855836E-4</v>
      </c>
      <c r="EQ459" s="223">
        <f t="shared" ca="1" si="996"/>
        <v>-5.5912338442029125E-5</v>
      </c>
      <c r="ER459" s="223">
        <f t="shared" ca="1" si="997"/>
        <v>-7.8966976438860949E-5</v>
      </c>
      <c r="ES459" s="223">
        <f t="shared" ca="1" si="998"/>
        <v>1.7293367855853391E-4</v>
      </c>
      <c r="ET459" s="223">
        <f t="shared" ca="1" si="999"/>
        <v>-1.773038310405753E-4</v>
      </c>
      <c r="EU459" s="223">
        <f t="shared" ca="1" si="1000"/>
        <v>8.9813267719985004E-5</v>
      </c>
      <c r="EV459" s="223">
        <f t="shared" ca="1" si="1001"/>
        <v>4.4209347462717462E-5</v>
      </c>
      <c r="EW459" s="223">
        <f t="shared" ca="1" si="1002"/>
        <v>-1.5532719922740261E-4</v>
      </c>
      <c r="EX459" s="223">
        <f t="shared" ca="1" si="1003"/>
        <v>1.8597037866883775E-4</v>
      </c>
      <c r="EY459" s="223">
        <f t="shared" ca="1" si="1004"/>
        <v>-1.2026272348732308E-4</v>
      </c>
      <c r="EZ459" s="223">
        <f t="shared" ca="1" si="1005"/>
        <v>-7.752778056469638E-6</v>
      </c>
      <c r="FA459" s="223">
        <f t="shared" ca="1" si="1006"/>
        <v>1.3175158273845986E-4</v>
      </c>
      <c r="FB459" s="223">
        <f t="shared" ca="1" si="1007"/>
        <v>-1.8749018893824754E-4</v>
      </c>
      <c r="FC459" s="223">
        <f t="shared" ca="1" si="1008"/>
        <v>1.4609055023515619E-4</v>
      </c>
      <c r="FD459" s="223">
        <f t="shared" ca="1" si="1009"/>
        <v>-2.900172626268026E-5</v>
      </c>
      <c r="FE459" s="223">
        <f t="shared" ca="1" si="1010"/>
        <v>-1.0311282681201749E-4</v>
      </c>
      <c r="FF459" s="223">
        <f t="shared" ca="1" si="1011"/>
        <v>1.8180485639247059E-4</v>
      </c>
      <c r="FG459" s="223">
        <f t="shared" ca="1" si="1012"/>
        <v>-1.6630419906597739E-4</v>
      </c>
      <c r="FH459" s="223">
        <f t="shared" ca="1" si="1013"/>
        <v>6.4641710505910962E-5</v>
      </c>
      <c r="FI459" s="223">
        <f t="shared" ca="1" si="1014"/>
        <v>7.0511502777529262E-5</v>
      </c>
      <c r="FJ459" s="223">
        <f t="shared" ca="1" si="1015"/>
        <v>-1.691328651728653E-4</v>
      </c>
      <c r="FK459" s="223">
        <f t="shared" ca="1" si="1016"/>
        <v>1.8012687079116619E-4</v>
      </c>
      <c r="FL459" s="223">
        <f t="shared" ca="1" si="1017"/>
        <v>-9.7797550065897778E-5</v>
      </c>
      <c r="FM459" s="223">
        <f t="shared" ca="1" si="1018"/>
        <v>-3.5200461234596728E-5</v>
      </c>
      <c r="FN459" s="223">
        <f t="shared" ca="1" si="1019"/>
        <v>1.4996119279547376E-4</v>
      </c>
      <c r="FO459" s="223">
        <f t="shared" ca="1" si="1020"/>
        <v>-1.8702736788815921E-4</v>
      </c>
      <c r="FP459" s="223">
        <f t="shared" ca="1" si="1021"/>
        <v>1.2719508462234052E-4</v>
      </c>
      <c r="FQ459" s="223">
        <f t="shared" ca="1" si="1022"/>
        <v>-1.4633142929252181E-6</v>
      </c>
      <c r="FR459" s="223">
        <f t="shared" ca="1" si="1023"/>
        <v>-1.2502659587815864E-4</v>
      </c>
      <c r="FS459" s="223">
        <f t="shared" ca="1" si="1024"/>
        <v>1.8674050812336743E-4</v>
      </c>
      <c r="FT459" s="223">
        <f t="shared" ca="1" si="1025"/>
        <v>-1.5170458340857255E-4</v>
      </c>
      <c r="FU459" s="223">
        <f t="shared" ca="1" si="1026"/>
        <v>3.8070855472806153E-5</v>
      </c>
      <c r="FV459" s="223">
        <f t="shared" ca="1" si="1027"/>
        <v>9.5287296996969265E-5</v>
      </c>
      <c r="FW459" s="223">
        <f t="shared" ca="1" si="1028"/>
        <v>-1.7927731535667896E-4</v>
      </c>
      <c r="FX459" s="223">
        <f t="shared" ca="1" si="1029"/>
        <v>1.7038416013132437E-4</v>
      </c>
      <c r="FY459" s="223">
        <f t="shared" ca="1" si="1030"/>
        <v>-7.3215355027249051E-5</v>
      </c>
      <c r="FZ459" s="223">
        <f t="shared" ca="1" si="1031"/>
        <v>-6.1886160729918561E-5</v>
      </c>
      <c r="GA459" s="223">
        <f t="shared" ca="1" si="1032"/>
        <v>1.6492459590071088E-4</v>
      </c>
      <c r="GB459" s="223">
        <f t="shared" ca="1" si="1033"/>
        <v>-1.8251596913276797E-4</v>
      </c>
      <c r="GC459" s="223">
        <f t="shared" ca="1" si="1034"/>
        <v>1.0554622954763923E-4</v>
      </c>
      <c r="GD459" s="223">
        <f t="shared" ca="1" si="1035"/>
        <v>2.6106774012176154E-5</v>
      </c>
      <c r="GE459" s="223">
        <f t="shared" ca="1" si="1036"/>
        <v>-1.4423391671505815E-4</v>
      </c>
      <c r="GF459" s="223">
        <f t="shared" ca="1" si="1037"/>
        <v>1.8763379179657531E-4</v>
      </c>
      <c r="GG459" s="223">
        <f t="shared" ca="1" si="1038"/>
        <v>-1.3382102165752907E-4</v>
      </c>
      <c r="GH459" s="223">
        <f t="shared" ca="1" si="1039"/>
        <v>1.0675881390017207E-5</v>
      </c>
      <c r="GI459" s="223">
        <f t="shared" ca="1" si="1040"/>
        <v>1.180004089973505E-4</v>
      </c>
      <c r="GJ459" s="223">
        <f t="shared" ca="1" si="1041"/>
        <v>-1.855409530678813E-4</v>
      </c>
      <c r="GK459" s="223">
        <f t="shared" ca="1" si="1042"/>
        <v>1.5695314695280538E-4</v>
      </c>
      <c r="GL459" s="223">
        <f t="shared" ca="1" si="1043"/>
        <v>-4.7048268657484911E-5</v>
      </c>
      <c r="GM459" s="223">
        <f t="shared" ca="1" si="1044"/>
        <v>-8.7232211737273772E-5</v>
      </c>
      <c r="GN459" s="223">
        <f t="shared" ca="1" si="1045"/>
        <v>1.7631787956535471E-4</v>
      </c>
      <c r="GO459" s="223">
        <f t="shared" ca="1" si="1046"/>
        <v>-1.74053650831025E-4</v>
      </c>
      <c r="GP459" s="223">
        <f t="shared" ca="1" si="1047"/>
        <v>8.161261734541874E-5</v>
      </c>
      <c r="GQ459" s="223">
        <f t="shared" ca="1" si="1048"/>
        <v>5.3111729500521961E-5</v>
      </c>
      <c r="GR459" s="223">
        <f t="shared" ca="1" si="1049"/>
        <v>-1.6031900883133838E-4</v>
      </c>
      <c r="GS459" s="223">
        <f t="shared" ca="1" si="1050"/>
        <v>1.8446537051822101E-4</v>
      </c>
      <c r="GT459" s="223">
        <f t="shared" ca="1" si="1051"/>
        <v>-1.130406389176516E-4</v>
      </c>
      <c r="GU459" s="223">
        <f t="shared" ca="1" si="1052"/>
        <v>-1.69501932844664E-5</v>
      </c>
      <c r="GV459" s="223">
        <f t="shared" ca="1" si="1053"/>
        <v>1.3815916849587042E-4</v>
      </c>
      <c r="GW459" s="223">
        <f t="shared" ca="1" si="1054"/>
        <v>-1.8778818946577427E-4</v>
      </c>
      <c r="GX459" s="223">
        <f t="shared" ca="1" si="1055"/>
        <v>1.4012457213020025E-4</v>
      </c>
      <c r="GY459" s="223">
        <f t="shared" ca="1" si="1056"/>
        <v>-1.9862729353733239E-5</v>
      </c>
      <c r="GZ459" s="223">
        <f t="shared" ca="1" si="1057"/>
        <v>-1.1068994879566108E-4</v>
      </c>
      <c r="HA459" s="223">
        <f t="shared" ca="1" si="1058"/>
        <v>1.8389441360498643E-4</v>
      </c>
      <c r="HB459" s="223">
        <f t="shared" ca="1" si="1059"/>
        <v>-1.6182359661855676E-4</v>
      </c>
      <c r="HC459" s="223">
        <f t="shared" ca="1" si="1060"/>
        <v>5.591233844202613E-5</v>
      </c>
      <c r="HD459" s="223">
        <f t="shared" ca="1" si="1061"/>
        <v>7.8966976438863754E-5</v>
      </c>
      <c r="HE459" s="223">
        <f t="shared" ca="1" si="1062"/>
        <v>-1.7293367855853513E-4</v>
      </c>
      <c r="HF459" s="223">
        <f t="shared" ca="1" si="1063"/>
        <v>1.7730383104057429E-4</v>
      </c>
      <c r="HG459" s="223">
        <f t="shared" ca="1" si="1064"/>
        <v>-8.9813267719982253E-5</v>
      </c>
      <c r="HH459" s="223">
        <f t="shared" ca="1" si="1065"/>
        <v>-4.4209347462720498E-5</v>
      </c>
      <c r="HI459" s="223">
        <f t="shared" ca="1" si="1066"/>
        <v>1.553271992274044E-4</v>
      </c>
      <c r="HJ459" s="223">
        <f t="shared" ca="1" si="1067"/>
        <v>-1.8597037866883734E-4</v>
      </c>
      <c r="HK459" s="223">
        <f t="shared" ca="1" si="1068"/>
        <v>1.2026272348731248E-4</v>
      </c>
      <c r="HL459" s="223">
        <f t="shared" ca="1" si="1069"/>
        <v>7.7527780564727551E-6</v>
      </c>
      <c r="HM459" s="223">
        <f t="shared" ca="1" si="1070"/>
        <v>-1.3175158273845449E-4</v>
      </c>
      <c r="HN459" s="223">
        <f t="shared" ca="1" si="1071"/>
        <v>1.8749018893824771E-4</v>
      </c>
      <c r="HO459" s="223">
        <f t="shared" ca="1" si="1072"/>
        <v>-1.4609055023516096E-4</v>
      </c>
      <c r="HP459" s="223">
        <f t="shared" ca="1" si="1073"/>
        <v>2.900172626267717E-5</v>
      </c>
      <c r="HQ459" s="223">
        <f t="shared" ca="1" si="1074"/>
        <v>1.0311282681201117E-4</v>
      </c>
      <c r="HR459" s="223">
        <f t="shared" ca="1" si="1075"/>
        <v>-1.8180485639247138E-4</v>
      </c>
      <c r="HS459" s="223">
        <f t="shared" ca="1" si="1076"/>
        <v>1.6630419906598092E-4</v>
      </c>
      <c r="HT459" s="223">
        <f t="shared" ca="1" si="1077"/>
        <v>-6.4641710505908021E-5</v>
      </c>
      <c r="HU459" s="223">
        <f t="shared" ca="1" si="1078"/>
        <v>-7.0511502777522269E-5</v>
      </c>
      <c r="HV459" s="223">
        <f t="shared" ca="1" si="1079"/>
        <v>1.6913286517287129E-4</v>
      </c>
      <c r="HW459" s="223">
        <f t="shared" ca="1" si="1080"/>
        <v>-1.8012687079116529E-4</v>
      </c>
      <c r="HX459" s="223">
        <f t="shared" ca="1" si="1081"/>
        <v>9.7797550065886001E-5</v>
      </c>
      <c r="HY459" s="223">
        <f t="shared" ca="1" si="1082"/>
        <v>3.5200461234599804E-5</v>
      </c>
      <c r="HZ459" s="223">
        <f t="shared" ca="1" si="1083"/>
        <v>-1.4996119279548208E-4</v>
      </c>
      <c r="IA459" s="223">
        <f t="shared" ca="1" si="1084"/>
        <v>1.8702736788815894E-4</v>
      </c>
      <c r="IB459" s="223">
        <f t="shared" ca="1" si="1085"/>
        <v>-1.2719508462233036E-4</v>
      </c>
      <c r="IC459" s="223">
        <f t="shared" ca="1" si="1086"/>
        <v>1.4633142929220875E-6</v>
      </c>
      <c r="ID459" s="223">
        <f t="shared" ca="1" si="1087"/>
        <v>1.2502659587816897E-4</v>
      </c>
      <c r="IE459" s="223">
        <f t="shared" ca="1" si="1088"/>
        <v>-1.5281364947680601E-4</v>
      </c>
      <c r="IF459" s="223">
        <f t="shared" ca="1" si="1089"/>
        <v>1.5170458340856442E-4</v>
      </c>
      <c r="IG459" s="223">
        <f t="shared" ca="1" si="1090"/>
        <v>-3.8070855472803083E-5</v>
      </c>
      <c r="IH459" s="223">
        <f t="shared" ca="1" si="1091"/>
        <v>-9.5287296996962774E-5</v>
      </c>
      <c r="II459" s="223">
        <f t="shared" ca="1" si="1092"/>
        <v>1.7927731535667988E-4</v>
      </c>
      <c r="IJ459" s="223">
        <f t="shared" ca="1" si="1093"/>
        <v>-1.7038416013132754E-4</v>
      </c>
      <c r="IK459" s="223">
        <f t="shared" ca="1" si="1094"/>
        <v>7.3215355027246164E-5</v>
      </c>
      <c r="IL459" s="223">
        <f t="shared" ca="1" si="1095"/>
        <v>6.1886160729911433E-5</v>
      </c>
      <c r="IM459" s="223">
        <f t="shared" ca="1" si="1096"/>
        <v>-1.6492459590071237E-4</v>
      </c>
      <c r="IN459" s="223">
        <f t="shared" ca="1" si="1097"/>
        <v>1.8251596913276976E-4</v>
      </c>
      <c r="IO459" s="223">
        <f t="shared" ca="1" si="1098"/>
        <v>-1.0554622954763664E-4</v>
      </c>
      <c r="IP459" s="223">
        <f t="shared" ca="1" si="1099"/>
        <v>-2.6106774012168673E-5</v>
      </c>
      <c r="IQ459" s="223">
        <f t="shared" ca="1" si="1100"/>
        <v>1.4423391671506016E-4</v>
      </c>
      <c r="IR459" s="223">
        <f t="shared" ca="1" si="1101"/>
        <v>-1.8763379179657518E-4</v>
      </c>
      <c r="IS459" s="223">
        <f t="shared" ca="1" si="1102"/>
        <v>1.338210216575194E-4</v>
      </c>
      <c r="IT459" s="223">
        <f t="shared" ca="1" si="1103"/>
        <v>-1.0675881390014063E-5</v>
      </c>
      <c r="IU459" s="223">
        <f t="shared" ca="1" si="1104"/>
        <v>-1.1800040899736124E-4</v>
      </c>
      <c r="IV459" s="223">
        <f t="shared" ca="1" si="1105"/>
        <v>1.8554095306788179E-4</v>
      </c>
      <c r="IW459" s="223">
        <f t="shared" ca="1" si="1106"/>
        <v>-1.5695314695279782E-4</v>
      </c>
      <c r="IX459" s="223">
        <f t="shared" ca="1" si="1107"/>
        <v>4.7048268657481896E-5</v>
      </c>
      <c r="IY459" s="223">
        <f t="shared" ca="1" si="1108"/>
        <v>8.7232211737285997E-5</v>
      </c>
      <c r="IZ459" s="223">
        <f t="shared" ca="1" si="1109"/>
        <v>-1.763178795653558E-4</v>
      </c>
      <c r="JA459" s="223">
        <f t="shared" ca="1" si="1110"/>
        <v>1.740536508310198E-4</v>
      </c>
      <c r="JB459" s="223">
        <f t="shared" ca="1" si="1111"/>
        <v>-8.1612617345415921E-5</v>
      </c>
    </row>
    <row r="460" spans="2:262">
      <c r="B460" s="230">
        <v>99</v>
      </c>
      <c r="C460" s="229">
        <f t="shared" si="1112"/>
        <v>1.9335937500000013E-3</v>
      </c>
      <c r="D460" s="226">
        <f t="shared" ca="1" si="855"/>
        <v>23.297443298036303</v>
      </c>
      <c r="E460" s="225">
        <f ca="1">DA361</f>
        <v>-0.70255670196369646</v>
      </c>
      <c r="F460" s="224">
        <v>99</v>
      </c>
      <c r="G460" s="223">
        <f t="shared" ca="1" si="856"/>
        <v>-7.3954351050449307E-5</v>
      </c>
      <c r="H460" s="223">
        <f t="shared" ca="1" si="857"/>
        <v>3.3666941336006867E-4</v>
      </c>
      <c r="I460" s="223">
        <f t="shared" ca="1" si="858"/>
        <v>-4.3590376523833561E-4</v>
      </c>
      <c r="J460" s="223">
        <f t="shared" ca="1" si="859"/>
        <v>3.2347096116783854E-4</v>
      </c>
      <c r="K460" s="223">
        <f t="shared" ca="1" si="860"/>
        <v>-5.3966381530149912E-5</v>
      </c>
      <c r="L460" s="223">
        <f t="shared" ca="1" si="861"/>
        <v>-2.4174331815069052E-4</v>
      </c>
      <c r="M460" s="223">
        <f t="shared" ca="1" si="862"/>
        <v>4.2006673970521958E-4</v>
      </c>
      <c r="N460" s="223">
        <f t="shared" ca="1" si="863"/>
        <v>-3.9441318470516721E-4</v>
      </c>
      <c r="O460" s="223">
        <f t="shared" ca="1" si="864"/>
        <v>1.7723956556987773E-4</v>
      </c>
      <c r="P460" s="223">
        <f t="shared" ca="1" si="865"/>
        <v>1.2599845070421223E-4</v>
      </c>
      <c r="Q460" s="223">
        <f t="shared" ca="1" si="866"/>
        <v>-3.680538486085591E-4</v>
      </c>
      <c r="R460" s="223">
        <f t="shared" ca="1" si="867"/>
        <v>4.3138880961010649E-4</v>
      </c>
      <c r="S460" s="223">
        <f t="shared" ca="1" si="868"/>
        <v>-2.8524899723278993E-4</v>
      </c>
      <c r="T460" s="223">
        <f t="shared" ca="1" si="869"/>
        <v>5.9731871343793276E-7</v>
      </c>
      <c r="U460" s="223">
        <f t="shared" ca="1" si="870"/>
        <v>2.8434440720479176E-4</v>
      </c>
      <c r="V460" s="223">
        <f t="shared" ca="1" si="871"/>
        <v>-4.3121351989365884E-4</v>
      </c>
      <c r="W460" s="223">
        <f t="shared" ca="1" si="872"/>
        <v>3.6869297678856485E-4</v>
      </c>
      <c r="X460" s="223">
        <f t="shared" ca="1" si="873"/>
        <v>-1.2714164744456361E-4</v>
      </c>
      <c r="Y460" s="223">
        <f t="shared" ca="1" si="874"/>
        <v>-1.7614741637970066E-4</v>
      </c>
      <c r="Z460" s="223">
        <f t="shared" ca="1" si="875"/>
        <v>3.9390241138850471E-4</v>
      </c>
      <c r="AA460" s="223">
        <f t="shared" ca="1" si="876"/>
        <v>-4.2038536474752397E-4</v>
      </c>
      <c r="AB460" s="223">
        <f t="shared" ca="1" si="877"/>
        <v>2.4273662286885585E-4</v>
      </c>
      <c r="AC460" s="223">
        <f t="shared" ca="1" si="878"/>
        <v>5.2780728332712249E-5</v>
      </c>
      <c r="AD460" s="223">
        <f t="shared" ca="1" si="879"/>
        <v>-3.2266869170602408E-4</v>
      </c>
      <c r="AE460" s="223">
        <f t="shared" ca="1" si="880"/>
        <v>4.3587444736824059E-4</v>
      </c>
      <c r="AF460" s="223">
        <f t="shared" ca="1" si="881"/>
        <v>-3.3742728332068951E-4</v>
      </c>
      <c r="AG460" s="223">
        <f t="shared" ca="1" si="882"/>
        <v>7.5131400597911352E-5</v>
      </c>
      <c r="AH460" s="223">
        <f t="shared" ca="1" si="883"/>
        <v>2.2364696095436741E-4</v>
      </c>
      <c r="AI460" s="223">
        <f t="shared" ca="1" si="884"/>
        <v>-4.13826315255786E-4</v>
      </c>
      <c r="AJ460" s="223">
        <f t="shared" ca="1" si="885"/>
        <v>4.0305893270335745E-4</v>
      </c>
      <c r="AK460" s="223">
        <f t="shared" ca="1" si="886"/>
        <v>-1.9657326375710192E-4</v>
      </c>
      <c r="AL460" s="223">
        <f t="shared" ca="1" si="887"/>
        <v>-1.0536490409629727E-4</v>
      </c>
      <c r="AM460" s="223">
        <f t="shared" ca="1" si="888"/>
        <v>3.5613973874314912E-4</v>
      </c>
      <c r="AN460" s="223">
        <f t="shared" ca="1" si="889"/>
        <v>-4.3397941744134405E-4</v>
      </c>
      <c r="AO460" s="223">
        <f t="shared" ca="1" si="890"/>
        <v>3.0108636943348315E-4</v>
      </c>
      <c r="AP460" s="223">
        <f t="shared" ca="1" si="891"/>
        <v>-2.1991107553761917E-5</v>
      </c>
      <c r="AQ460" s="223">
        <f t="shared" ca="1" si="892"/>
        <v>-2.6778264706511497E-4</v>
      </c>
      <c r="AR460" s="223">
        <f t="shared" ca="1" si="893"/>
        <v>4.2752588615101931E-4</v>
      </c>
      <c r="AS460" s="223">
        <f t="shared" ca="1" si="894"/>
        <v>-3.7967011914303683E-4</v>
      </c>
      <c r="AT460" s="223">
        <f t="shared" ca="1" si="895"/>
        <v>1.4745325978753743E-4</v>
      </c>
      <c r="AU460" s="223">
        <f t="shared" ca="1" si="896"/>
        <v>1.5636429362835244E-4</v>
      </c>
      <c r="AV460" s="223">
        <f t="shared" ca="1" si="897"/>
        <v>-3.8425411261378938E-4</v>
      </c>
      <c r="AW460" s="223">
        <f t="shared" ca="1" si="898"/>
        <v>4.2555693312696795E-4</v>
      </c>
      <c r="AX460" s="223">
        <f t="shared" ca="1" si="899"/>
        <v>-2.6021683629802754E-4</v>
      </c>
      <c r="AY460" s="223">
        <f t="shared" ca="1" si="900"/>
        <v>-3.1479952217375724E-5</v>
      </c>
      <c r="AZ460" s="223">
        <f t="shared" ca="1" si="901"/>
        <v>3.078906329112242E-4</v>
      </c>
      <c r="BA460" s="223">
        <f t="shared" ca="1" si="902"/>
        <v>-4.3479506977634321E-4</v>
      </c>
      <c r="BB460" s="223">
        <f t="shared" ca="1" si="903"/>
        <v>3.5057071359288186E-4</v>
      </c>
      <c r="BC460" s="223">
        <f t="shared" ca="1" si="904"/>
        <v>-9.611542154089965E-5</v>
      </c>
      <c r="BD460" s="223">
        <f t="shared" ca="1" si="905"/>
        <v>-2.0501181863994365E-4</v>
      </c>
      <c r="BE460" s="223">
        <f t="shared" ca="1" si="906"/>
        <v>4.0658894696599622E-4</v>
      </c>
      <c r="BF460" s="223">
        <f t="shared" ca="1" si="907"/>
        <v>-4.1073367642887259E-4</v>
      </c>
      <c r="BG460" s="223">
        <f t="shared" ca="1" si="908"/>
        <v>2.1543339973414681E-4</v>
      </c>
      <c r="BH460" s="223">
        <f t="shared" ca="1" si="909"/>
        <v>8.4477524205537171E-5</v>
      </c>
      <c r="BI460" s="223">
        <f t="shared" ca="1" si="910"/>
        <v>-3.4336765705295287E-4</v>
      </c>
      <c r="BJ460" s="223">
        <f t="shared" ca="1" si="911"/>
        <v>4.3552453084385803E-4</v>
      </c>
      <c r="BK460" s="223">
        <f t="shared" ca="1" si="912"/>
        <v>-3.1619839819815773E-4</v>
      </c>
      <c r="BL460" s="223">
        <f t="shared" ca="1" si="913"/>
        <v>4.3331917889798452E-5</v>
      </c>
      <c r="BM460" s="223">
        <f t="shared" ca="1" si="914"/>
        <v>2.505757750736711E-4</v>
      </c>
      <c r="BN460" s="223">
        <f t="shared" ca="1" si="915"/>
        <v>-4.2280830510179631E-4</v>
      </c>
      <c r="BO460" s="223">
        <f t="shared" ca="1" si="916"/>
        <v>3.8973260292531693E-4</v>
      </c>
      <c r="BP460" s="223">
        <f t="shared" ca="1" si="917"/>
        <v>-1.6740964431230572E-4</v>
      </c>
      <c r="BQ460" s="223">
        <f t="shared" ca="1" si="918"/>
        <v>-1.3620447559776192E-4</v>
      </c>
      <c r="BR460" s="223">
        <f t="shared" ca="1" si="919"/>
        <v>3.7368011202510061E-4</v>
      </c>
      <c r="BS460" s="223">
        <f t="shared" ca="1" si="920"/>
        <v>-4.2970329758012556E-4</v>
      </c>
      <c r="BT460" s="223">
        <f t="shared" ca="1" si="921"/>
        <v>2.7707016457625668E-4</v>
      </c>
      <c r="BU460" s="223">
        <f t="shared" ca="1" si="922"/>
        <v>1.0103338139820067E-5</v>
      </c>
      <c r="BV460" s="223">
        <f t="shared" ca="1" si="923"/>
        <v>-2.9237083861370232E-4</v>
      </c>
      <c r="BW460" s="223">
        <f t="shared" ca="1" si="924"/>
        <v>4.3266823277780309E-4</v>
      </c>
      <c r="BX460" s="223">
        <f t="shared" ca="1" si="925"/>
        <v>-3.6286958830965738E-4</v>
      </c>
      <c r="BY460" s="223">
        <f t="shared" ca="1" si="926"/>
        <v>1.1686789201467921E-4</v>
      </c>
      <c r="BZ460" s="223">
        <f t="shared" ca="1" si="927"/>
        <v>1.8588278489750718E-4</v>
      </c>
      <c r="CA460" s="223">
        <f t="shared" ca="1" si="928"/>
        <v>-3.9837207028997948E-4</v>
      </c>
      <c r="CB460" s="223">
        <f t="shared" ca="1" si="929"/>
        <v>4.1741892675184748E-4</v>
      </c>
      <c r="CC460" s="223">
        <f t="shared" ca="1" si="930"/>
        <v>-2.3377453778150549E-4</v>
      </c>
      <c r="CD460" s="223">
        <f t="shared" ca="1" si="931"/>
        <v>-6.338663055961485E-5</v>
      </c>
      <c r="CE460" s="223">
        <f t="shared" ca="1" si="932"/>
        <v>3.2976837260145341E-4</v>
      </c>
      <c r="CF460" s="223">
        <f t="shared" ca="1" si="933"/>
        <v>-4.3602042750412549E-4</v>
      </c>
      <c r="CG460" s="223">
        <f t="shared" ca="1" si="934"/>
        <v>3.3054867732587259E-4</v>
      </c>
      <c r="CH460" s="223">
        <f t="shared" ca="1" si="935"/>
        <v>-6.4568337840204552E-5</v>
      </c>
      <c r="CI460" s="223">
        <f t="shared" ca="1" si="936"/>
        <v>-2.3276524409221873E-4</v>
      </c>
      <c r="CJ460" s="223">
        <f t="shared" ca="1" si="937"/>
        <v>4.1707214181195096E-4</v>
      </c>
      <c r="CK460" s="223">
        <f t="shared" ca="1" si="938"/>
        <v>-3.9885618673061096E-4</v>
      </c>
      <c r="CL460" s="223">
        <f t="shared" ca="1" si="939"/>
        <v>1.8696272434056695E-4</v>
      </c>
      <c r="CM460" s="223">
        <f t="shared" ca="1" si="940"/>
        <v>1.1571652905534145E-4</v>
      </c>
      <c r="CN460" s="223">
        <f t="shared" ca="1" si="941"/>
        <v>-3.6220588331603435E-4</v>
      </c>
      <c r="CO460" s="223">
        <f t="shared" ca="1" si="942"/>
        <v>4.3281446915184661E-4</v>
      </c>
      <c r="CP460" s="223">
        <f t="shared" ca="1" si="943"/>
        <v>-2.9325600655953675E-4</v>
      </c>
      <c r="CQ460" s="223">
        <f t="shared" ca="1" si="944"/>
        <v>1.129761576424993E-5</v>
      </c>
      <c r="CR460" s="223">
        <f t="shared" ca="1" si="945"/>
        <v>2.7614669735730375E-4</v>
      </c>
      <c r="CS460" s="223">
        <f t="shared" ca="1" si="946"/>
        <v>-4.2949906010924111E-4</v>
      </c>
      <c r="CT460" s="223">
        <f t="shared" ca="1" si="947"/>
        <v>3.7429427840457311E-4</v>
      </c>
      <c r="CU460" s="223">
        <f t="shared" ca="1" si="948"/>
        <v>-1.3733881750017111E-4</v>
      </c>
      <c r="CV460" s="223">
        <f t="shared" ca="1" si="949"/>
        <v>-1.6630594324484375E-4</v>
      </c>
      <c r="CW460" s="223">
        <f t="shared" ca="1" si="950"/>
        <v>3.8919548040336439E-4</v>
      </c>
      <c r="CX460" s="223">
        <f t="shared" ca="1" si="951"/>
        <v>-4.2309857831870066E-4</v>
      </c>
      <c r="CY460" s="223">
        <f t="shared" ca="1" si="952"/>
        <v>2.5155249249110681E-4</v>
      </c>
      <c r="CZ460" s="223">
        <f t="shared" ca="1" si="953"/>
        <v>4.2143032968648908E-5</v>
      </c>
      <c r="DA460" s="223">
        <f t="shared" ca="1" si="954"/>
        <v>-3.1537464725606693E-4</v>
      </c>
      <c r="DB460" s="223">
        <f t="shared" ca="1" si="955"/>
        <v>4.3546591276365617E-4</v>
      </c>
      <c r="DC460" s="223">
        <f t="shared" ca="1" si="956"/>
        <v>-3.4410263573725645E-4</v>
      </c>
      <c r="DD460" s="223">
        <f t="shared" ca="1" si="957"/>
        <v>8.5649207009247396E-5</v>
      </c>
      <c r="DE460" s="223">
        <f t="shared" ca="1" si="958"/>
        <v>2.1439396124993106E-4</v>
      </c>
      <c r="DF460" s="223">
        <f t="shared" ca="1" si="959"/>
        <v>-4.1033121520127157E-4</v>
      </c>
      <c r="DG460" s="223">
        <f t="shared" ca="1" si="960"/>
        <v>4.0701889104638982E-4</v>
      </c>
      <c r="DH460" s="223">
        <f t="shared" ca="1" si="961"/>
        <v>-2.0606539478989133E-4</v>
      </c>
      <c r="DI460" s="223">
        <f t="shared" ca="1" si="962"/>
        <v>-9.4949811258867635E-5</v>
      </c>
      <c r="DJ460" s="223">
        <f t="shared" ca="1" si="963"/>
        <v>3.4985906890856424E-4</v>
      </c>
      <c r="DK460" s="223">
        <f t="shared" ca="1" si="964"/>
        <v>-4.34882952757312E-4</v>
      </c>
      <c r="DL460" s="223">
        <f t="shared" ca="1" si="965"/>
        <v>3.0873536913682254E-4</v>
      </c>
      <c r="DM460" s="223">
        <f t="shared" ca="1" si="966"/>
        <v>-3.2671352722389558E-5</v>
      </c>
      <c r="DN460" s="223">
        <f t="shared" ca="1" si="967"/>
        <v>-2.592572945193677E-4</v>
      </c>
      <c r="DO460" s="223">
        <f t="shared" ca="1" si="968"/>
        <v>4.2529518658519902E-4</v>
      </c>
      <c r="DP460" s="223">
        <f t="shared" ca="1" si="969"/>
        <v>-3.8481726079850565E-4</v>
      </c>
      <c r="DQ460" s="223">
        <f t="shared" ca="1" si="970"/>
        <v>1.574788817448455E-4</v>
      </c>
      <c r="DR460" s="223">
        <f t="shared" ca="1" si="971"/>
        <v>1.4632845600821167E-4</v>
      </c>
      <c r="DS460" s="223">
        <f t="shared" ca="1" si="972"/>
        <v>-3.7908128451495389E-4</v>
      </c>
      <c r="DT460" s="223">
        <f t="shared" ca="1" si="973"/>
        <v>4.2775894835131971E-4</v>
      </c>
      <c r="DU460" s="223">
        <f t="shared" ca="1" si="974"/>
        <v>-2.6872443521290112E-4</v>
      </c>
      <c r="DV460" s="223">
        <f t="shared" ca="1" si="975"/>
        <v>-2.0797909119980087E-5</v>
      </c>
      <c r="DW460" s="223">
        <f t="shared" ca="1" si="976"/>
        <v>3.0022115676187511E-4</v>
      </c>
      <c r="DX460" s="223">
        <f t="shared" ca="1" si="977"/>
        <v>-4.3386232249703171E-4</v>
      </c>
      <c r="DY460" s="223">
        <f t="shared" ca="1" si="978"/>
        <v>3.5682762075931829E-4</v>
      </c>
      <c r="DZ460" s="223">
        <f t="shared" ca="1" si="979"/>
        <v>-1.065237397366082E-4</v>
      </c>
      <c r="EA460" s="223">
        <f t="shared" ca="1" si="980"/>
        <v>-1.9550618457628819E-4</v>
      </c>
      <c r="EB460" s="223">
        <f t="shared" ca="1" si="981"/>
        <v>4.026017647524114E-4</v>
      </c>
      <c r="EC460" s="223">
        <f t="shared" ca="1" si="982"/>
        <v>-4.1420105120299383E-4</v>
      </c>
      <c r="ED460" s="223">
        <f t="shared" ca="1" si="983"/>
        <v>2.2467163565398078E-4</v>
      </c>
      <c r="EE460" s="223">
        <f t="shared" ca="1" si="984"/>
        <v>7.3954351050437922E-5</v>
      </c>
      <c r="EF460" s="223">
        <f t="shared" ca="1" si="985"/>
        <v>-3.366694133600575E-4</v>
      </c>
      <c r="EG460" s="223">
        <f t="shared" ca="1" si="986"/>
        <v>4.3590376523833566E-4</v>
      </c>
      <c r="EH460" s="223">
        <f t="shared" ca="1" si="987"/>
        <v>-3.2347096116784173E-4</v>
      </c>
      <c r="EI460" s="223">
        <f t="shared" ca="1" si="988"/>
        <v>5.3966381530160809E-5</v>
      </c>
      <c r="EJ460" s="223">
        <f t="shared" ca="1" si="989"/>
        <v>2.4174331815067691E-4</v>
      </c>
      <c r="EK460" s="223">
        <f t="shared" ca="1" si="990"/>
        <v>-4.2006673970522017E-4</v>
      </c>
      <c r="EL460" s="223">
        <f t="shared" ca="1" si="991"/>
        <v>3.9441318470516894E-4</v>
      </c>
      <c r="EM460" s="223">
        <f t="shared" ca="1" si="992"/>
        <v>-1.7723956556988705E-4</v>
      </c>
      <c r="EN460" s="223">
        <f t="shared" ca="1" si="993"/>
        <v>-1.2599845070419653E-4</v>
      </c>
      <c r="EO460" s="223">
        <f t="shared" ca="1" si="994"/>
        <v>3.6805384860856029E-4</v>
      </c>
      <c r="EP460" s="223">
        <f t="shared" ca="1" si="995"/>
        <v>-4.3138880961010682E-4</v>
      </c>
      <c r="EQ460" s="223">
        <f t="shared" ca="1" si="996"/>
        <v>2.8524899723279649E-4</v>
      </c>
      <c r="ER460" s="223">
        <f t="shared" ca="1" si="997"/>
        <v>-5.9731871345278633E-7</v>
      </c>
      <c r="ES460" s="223">
        <f t="shared" ca="1" si="998"/>
        <v>-2.8434440720479464E-4</v>
      </c>
      <c r="ET460" s="223">
        <f t="shared" ca="1" si="999"/>
        <v>4.3121351989365846E-4</v>
      </c>
      <c r="EU460" s="223">
        <f t="shared" ca="1" si="1000"/>
        <v>-3.6869297678856952E-4</v>
      </c>
      <c r="EV460" s="223">
        <f t="shared" ca="1" si="1001"/>
        <v>1.2714164744457782E-4</v>
      </c>
      <c r="EW460" s="223">
        <f t="shared" ca="1" si="1002"/>
        <v>1.7614741637970402E-4</v>
      </c>
      <c r="EX460" s="223">
        <f t="shared" ca="1" si="1003"/>
        <v>-3.9390241138850368E-4</v>
      </c>
      <c r="EY460" s="223">
        <f t="shared" ca="1" si="1004"/>
        <v>4.2038536474752619E-4</v>
      </c>
      <c r="EZ460" s="223">
        <f t="shared" ca="1" si="1005"/>
        <v>-2.4273662286886818E-4</v>
      </c>
      <c r="FA460" s="223">
        <f t="shared" ca="1" si="1006"/>
        <v>-5.2780728332715962E-5</v>
      </c>
      <c r="FB460" s="223">
        <f t="shared" ca="1" si="1007"/>
        <v>3.2266869170602451E-4</v>
      </c>
      <c r="FC460" s="223">
        <f t="shared" ca="1" si="1008"/>
        <v>-4.3587444736824048E-4</v>
      </c>
      <c r="FD460" s="223">
        <f t="shared" ca="1" si="1009"/>
        <v>3.3742728332069693E-4</v>
      </c>
      <c r="FE460" s="223">
        <f t="shared" ca="1" si="1010"/>
        <v>-7.5131400597904603E-5</v>
      </c>
      <c r="FF460" s="223">
        <f t="shared" ca="1" si="1011"/>
        <v>-2.2364696095436803E-4</v>
      </c>
      <c r="FG460" s="223">
        <f t="shared" ca="1" si="1012"/>
        <v>4.1382631525578421E-4</v>
      </c>
      <c r="FH460" s="223">
        <f t="shared" ca="1" si="1013"/>
        <v>-4.0305893270336189E-4</v>
      </c>
      <c r="FI460" s="223">
        <f t="shared" ca="1" si="1014"/>
        <v>1.9657326375709583E-4</v>
      </c>
      <c r="FJ460" s="223">
        <f t="shared" ca="1" si="1015"/>
        <v>1.0536490409629795E-4</v>
      </c>
      <c r="FK460" s="223">
        <f t="shared" ca="1" si="1016"/>
        <v>-3.5613973874314597E-4</v>
      </c>
      <c r="FL460" s="223">
        <f t="shared" ca="1" si="1017"/>
        <v>4.3397941744134519E-4</v>
      </c>
      <c r="FM460" s="223">
        <f t="shared" ca="1" si="1018"/>
        <v>-3.0108636943349616E-4</v>
      </c>
      <c r="FN460" s="223">
        <f t="shared" ca="1" si="1019"/>
        <v>2.1991107553761294E-5</v>
      </c>
      <c r="FO460" s="223">
        <f t="shared" ca="1" si="1020"/>
        <v>2.6778264706511058E-4</v>
      </c>
      <c r="FP460" s="223">
        <f t="shared" ca="1" si="1021"/>
        <v>-4.2752588615101698E-4</v>
      </c>
      <c r="FQ460" s="223">
        <f t="shared" ca="1" si="1022"/>
        <v>3.7967011914304561E-4</v>
      </c>
      <c r="FR460" s="223">
        <f t="shared" ca="1" si="1023"/>
        <v>-1.4745325978753681E-4</v>
      </c>
      <c r="FS460" s="223">
        <f t="shared" ca="1" si="1024"/>
        <v>-1.5636429362834726E-4</v>
      </c>
      <c r="FT460" s="223">
        <f t="shared" ca="1" si="1025"/>
        <v>3.842541126137838E-4</v>
      </c>
      <c r="FU460" s="223">
        <f t="shared" ca="1" si="1026"/>
        <v>-4.255569331269718E-4</v>
      </c>
      <c r="FV460" s="223">
        <f t="shared" ca="1" si="1027"/>
        <v>2.6021683629802699E-4</v>
      </c>
      <c r="FW460" s="223">
        <f t="shared" ca="1" si="1028"/>
        <v>3.1479952217370168E-5</v>
      </c>
      <c r="FX460" s="223">
        <f t="shared" ca="1" si="1029"/>
        <v>-3.0789063291121585E-4</v>
      </c>
      <c r="FY460" s="223">
        <f t="shared" ca="1" si="1030"/>
        <v>4.347950697763418E-4</v>
      </c>
      <c r="FZ460" s="223">
        <f t="shared" ca="1" si="1031"/>
        <v>-3.5057071359287779E-4</v>
      </c>
      <c r="GA460" s="223">
        <f t="shared" ca="1" si="1032"/>
        <v>9.6115421540899E-5</v>
      </c>
      <c r="GB460" s="223">
        <f t="shared" ca="1" si="1033"/>
        <v>2.0501181863993878E-4</v>
      </c>
      <c r="GC460" s="223">
        <f t="shared" ca="1" si="1034"/>
        <v>-4.0658894696599194E-4</v>
      </c>
      <c r="GD460" s="223">
        <f t="shared" ca="1" si="1035"/>
        <v>4.1073367642887031E-4</v>
      </c>
      <c r="GE460" s="223">
        <f t="shared" ca="1" si="1036"/>
        <v>-2.154333997341516E-4</v>
      </c>
      <c r="GF460" s="223">
        <f t="shared" ca="1" si="1037"/>
        <v>-8.4477524205531723E-5</v>
      </c>
      <c r="GG460" s="223">
        <f t="shared" ca="1" si="1038"/>
        <v>3.4336765705294181E-4</v>
      </c>
      <c r="GH460" s="223">
        <f t="shared" ca="1" si="1039"/>
        <v>-4.3552453084385776E-4</v>
      </c>
      <c r="GI460" s="223">
        <f t="shared" ca="1" si="1040"/>
        <v>3.1619839819816158E-4</v>
      </c>
      <c r="GJ460" s="223">
        <f t="shared" ca="1" si="1041"/>
        <v>-4.3331917889803982E-5</v>
      </c>
      <c r="GK460" s="223">
        <f t="shared" ca="1" si="1042"/>
        <v>-2.5057577507365641E-4</v>
      </c>
      <c r="GL460" s="223">
        <f t="shared" ca="1" si="1043"/>
        <v>4.2280830510179799E-4</v>
      </c>
      <c r="GM460" s="223">
        <f t="shared" ca="1" si="1044"/>
        <v>-3.8973260292531943E-4</v>
      </c>
      <c r="GN460" s="223">
        <f t="shared" ca="1" si="1045"/>
        <v>1.6740964431231087E-4</v>
      </c>
      <c r="GO460" s="223">
        <f t="shared" ca="1" si="1046"/>
        <v>1.3620447559774485E-4</v>
      </c>
      <c r="GP460" s="223">
        <f t="shared" ca="1" si="1047"/>
        <v>-3.7368011202509134E-4</v>
      </c>
      <c r="GQ460" s="223">
        <f t="shared" ca="1" si="1048"/>
        <v>4.2970329758012442E-4</v>
      </c>
      <c r="GR460" s="223">
        <f t="shared" ca="1" si="1049"/>
        <v>-2.7707016457626101E-4</v>
      </c>
      <c r="GS460" s="223">
        <f t="shared" ca="1" si="1050"/>
        <v>-1.0103338139814537E-5</v>
      </c>
      <c r="GT460" s="223">
        <f t="shared" ca="1" si="1051"/>
        <v>2.9237083861368904E-4</v>
      </c>
      <c r="GU460" s="223">
        <f t="shared" ca="1" si="1052"/>
        <v>-4.3266823277780385E-4</v>
      </c>
      <c r="GV460" s="223">
        <f t="shared" ca="1" si="1053"/>
        <v>3.6286958830966047E-4</v>
      </c>
      <c r="GW460" s="223">
        <f t="shared" ca="1" si="1054"/>
        <v>-1.1686789201468455E-4</v>
      </c>
      <c r="GX460" s="223">
        <f t="shared" ca="1" si="1055"/>
        <v>-1.8588278489749098E-4</v>
      </c>
      <c r="GY460" s="223">
        <f t="shared" ca="1" si="1056"/>
        <v>3.9837207028998225E-4</v>
      </c>
      <c r="GZ460" s="223">
        <f t="shared" ca="1" si="1057"/>
        <v>-4.1741892675184911E-4</v>
      </c>
      <c r="HA460" s="223">
        <f t="shared" ca="1" si="1058"/>
        <v>2.3377453778151018E-4</v>
      </c>
      <c r="HB460" s="223">
        <f t="shared" ca="1" si="1059"/>
        <v>6.3386630559597042E-5</v>
      </c>
      <c r="HC460" s="223">
        <f t="shared" ca="1" si="1060"/>
        <v>-3.2976837260145791E-4</v>
      </c>
      <c r="HD460" s="223">
        <f t="shared" ca="1" si="1061"/>
        <v>4.3602042750412543E-4</v>
      </c>
      <c r="HE460" s="223">
        <f t="shared" ca="1" si="1062"/>
        <v>-3.3054867732587622E-4</v>
      </c>
      <c r="HF460" s="223">
        <f t="shared" ca="1" si="1063"/>
        <v>6.4568337840222332E-5</v>
      </c>
      <c r="HG460" s="223">
        <f t="shared" ca="1" si="1064"/>
        <v>2.3276524409222453E-4</v>
      </c>
      <c r="HH460" s="223">
        <f t="shared" ca="1" si="1065"/>
        <v>-4.1707214181194928E-4</v>
      </c>
      <c r="HI460" s="223">
        <f t="shared" ca="1" si="1066"/>
        <v>3.9885618673060315E-4</v>
      </c>
      <c r="HJ460" s="223">
        <f t="shared" ca="1" si="1067"/>
        <v>-1.8696272434056077E-4</v>
      </c>
      <c r="HK460" s="223">
        <f t="shared" ca="1" si="1068"/>
        <v>-1.1571652905534806E-4</v>
      </c>
      <c r="HL460" s="223">
        <f t="shared" ca="1" si="1069"/>
        <v>3.6220588331603131E-4</v>
      </c>
      <c r="HM460" s="223">
        <f t="shared" ca="1" si="1070"/>
        <v>-4.3281446915184726E-4</v>
      </c>
      <c r="HN460" s="223">
        <f t="shared" ca="1" si="1071"/>
        <v>2.9325600655954998E-4</v>
      </c>
      <c r="HO460" s="223">
        <f t="shared" ca="1" si="1072"/>
        <v>-1.1297615764267873E-5</v>
      </c>
      <c r="HP460" s="223">
        <f t="shared" ca="1" si="1073"/>
        <v>-2.7614669735728027E-4</v>
      </c>
      <c r="HQ460" s="223">
        <f t="shared" ca="1" si="1074"/>
        <v>4.2949906010924442E-4</v>
      </c>
      <c r="HR460" s="223">
        <f t="shared" ca="1" si="1075"/>
        <v>-3.7429427840456959E-4</v>
      </c>
      <c r="HS460" s="223">
        <f t="shared" ca="1" si="1076"/>
        <v>1.373388175001646E-4</v>
      </c>
      <c r="HT460" s="223">
        <f t="shared" ca="1" si="1077"/>
        <v>1.6630594324483863E-4</v>
      </c>
      <c r="HU460" s="223">
        <f t="shared" ca="1" si="1078"/>
        <v>-3.8919548040336184E-4</v>
      </c>
      <c r="HV460" s="223">
        <f t="shared" ca="1" si="1079"/>
        <v>4.2309857831870196E-4</v>
      </c>
      <c r="HW460" s="223">
        <f t="shared" ca="1" si="1080"/>
        <v>-2.5155249249112145E-4</v>
      </c>
      <c r="HX460" s="223">
        <f t="shared" ca="1" si="1081"/>
        <v>-4.2143032968631046E-5</v>
      </c>
      <c r="HY460" s="223">
        <f t="shared" ca="1" si="1082"/>
        <v>3.1537464725604595E-4</v>
      </c>
      <c r="HZ460" s="223">
        <f t="shared" ca="1" si="1083"/>
        <v>-4.3546591276365714E-4</v>
      </c>
      <c r="IA460" s="223">
        <f t="shared" ca="1" si="1084"/>
        <v>3.4410263573725222E-4</v>
      </c>
      <c r="IB460" s="223">
        <f t="shared" ca="1" si="1085"/>
        <v>-8.5649207009240674E-5</v>
      </c>
      <c r="IC460" s="223">
        <f t="shared" ca="1" si="1086"/>
        <v>-2.1439396124992623E-4</v>
      </c>
      <c r="ID460" s="223">
        <f t="shared" ca="1" si="1087"/>
        <v>4.1033121520126967E-4</v>
      </c>
      <c r="IE460" s="223">
        <f t="shared" ca="1" si="1088"/>
        <v>-5.4978669093009051E-4</v>
      </c>
      <c r="IF460" s="223">
        <f t="shared" ca="1" si="1089"/>
        <v>2.0606539478991808E-4</v>
      </c>
      <c r="IG460" s="223">
        <f t="shared" ca="1" si="1090"/>
        <v>9.4949811258838063E-5</v>
      </c>
      <c r="IH460" s="223">
        <f t="shared" ca="1" si="1091"/>
        <v>-3.4985906890857573E-4</v>
      </c>
      <c r="II460" s="223">
        <f t="shared" ca="1" si="1092"/>
        <v>4.3488295275731059E-4</v>
      </c>
      <c r="IJ460" s="223">
        <f t="shared" ca="1" si="1093"/>
        <v>-3.0873536913682644E-4</v>
      </c>
      <c r="IK460" s="223">
        <f t="shared" ca="1" si="1094"/>
        <v>3.2671352722395087E-5</v>
      </c>
      <c r="IL460" s="223">
        <f t="shared" ca="1" si="1095"/>
        <v>2.592572945193632E-4</v>
      </c>
      <c r="IM460" s="223">
        <f t="shared" ca="1" si="1096"/>
        <v>-4.2529518658519777E-4</v>
      </c>
      <c r="IN460" s="223">
        <f t="shared" ca="1" si="1097"/>
        <v>3.848172607985199E-4</v>
      </c>
      <c r="IO460" s="223">
        <f t="shared" ca="1" si="1098"/>
        <v>-1.574788817448738E-4</v>
      </c>
      <c r="IP460" s="223">
        <f t="shared" ca="1" si="1099"/>
        <v>-1.4632845600822981E-4</v>
      </c>
      <c r="IQ460" s="223">
        <f t="shared" ca="1" si="1100"/>
        <v>3.7908128451496337E-4</v>
      </c>
      <c r="IR460" s="223">
        <f t="shared" ca="1" si="1101"/>
        <v>-4.2775894835132079E-4</v>
      </c>
      <c r="IS460" s="223">
        <f t="shared" ca="1" si="1102"/>
        <v>2.6872443521290545E-4</v>
      </c>
      <c r="IT460" s="223">
        <f t="shared" ca="1" si="1103"/>
        <v>2.0797909119974557E-5</v>
      </c>
      <c r="IU460" s="223">
        <f t="shared" ca="1" si="1104"/>
        <v>-3.0022115676187115E-4</v>
      </c>
      <c r="IV460" s="223">
        <f t="shared" ca="1" si="1105"/>
        <v>4.3386232249702868E-4</v>
      </c>
      <c r="IW460" s="223">
        <f t="shared" ca="1" si="1106"/>
        <v>-3.5682762075933569E-4</v>
      </c>
      <c r="IX460" s="223">
        <f t="shared" ca="1" si="1107"/>
        <v>1.0652373973658954E-4</v>
      </c>
      <c r="IY460" s="223">
        <f t="shared" ca="1" si="1108"/>
        <v>1.9550618457630541E-4</v>
      </c>
      <c r="IZ460" s="223">
        <f t="shared" ca="1" si="1109"/>
        <v>-4.0260176475240923E-4</v>
      </c>
      <c r="JA460" s="223">
        <f t="shared" ca="1" si="1110"/>
        <v>4.1420105120299557E-4</v>
      </c>
      <c r="JB460" s="223">
        <f t="shared" ca="1" si="1111"/>
        <v>-2.2467163565398552E-4</v>
      </c>
    </row>
    <row r="461" spans="2:262">
      <c r="B461" s="230">
        <v>100</v>
      </c>
      <c r="C461" s="229">
        <f t="shared" si="1112"/>
        <v>1.9531250000000013E-3</v>
      </c>
      <c r="D461" s="226">
        <f t="shared" ca="1" si="855"/>
        <v>23.302848538514425</v>
      </c>
      <c r="E461" s="225">
        <f ca="1">DB361</f>
        <v>-0.69715146148557372</v>
      </c>
      <c r="F461" s="224">
        <v>100</v>
      </c>
      <c r="G461" s="223">
        <f t="shared" ca="1" si="856"/>
        <v>-8.2631959732240026E-5</v>
      </c>
      <c r="H461" s="223">
        <f t="shared" ca="1" si="857"/>
        <v>2.7857017576597378E-4</v>
      </c>
      <c r="I461" s="223">
        <f t="shared" ca="1" si="858"/>
        <v>-3.480433559921454E-4</v>
      </c>
      <c r="J461" s="223">
        <f t="shared" ca="1" si="859"/>
        <v>2.5951212904477979E-4</v>
      </c>
      <c r="K461" s="223">
        <f t="shared" ca="1" si="860"/>
        <v>-5.3167821059923353E-5</v>
      </c>
      <c r="L461" s="223">
        <f t="shared" ca="1" si="861"/>
        <v>-1.7731356612109977E-4</v>
      </c>
      <c r="M461" s="223">
        <f t="shared" ca="1" si="862"/>
        <v>3.2729830132919262E-4</v>
      </c>
      <c r="N461" s="223">
        <f t="shared" ca="1" si="863"/>
        <v>-3.2869645046956645E-4</v>
      </c>
      <c r="O461" s="223">
        <f t="shared" ca="1" si="864"/>
        <v>1.8087328306321082E-4</v>
      </c>
      <c r="P461" s="223">
        <f t="shared" ca="1" si="865"/>
        <v>4.9062573385767061E-5</v>
      </c>
      <c r="Q461" s="223">
        <f t="shared" ca="1" si="866"/>
        <v>-2.5672504725536045E-4</v>
      </c>
      <c r="R461" s="223">
        <f t="shared" ca="1" si="867"/>
        <v>3.4783971695110511E-4</v>
      </c>
      <c r="S461" s="223">
        <f t="shared" ca="1" si="868"/>
        <v>-2.8104242734051932E-4</v>
      </c>
      <c r="T461" s="223">
        <f t="shared" ca="1" si="869"/>
        <v>8.6657751394213567E-5</v>
      </c>
      <c r="U461" s="223">
        <f t="shared" ca="1" si="870"/>
        <v>1.470677319552486E-4</v>
      </c>
      <c r="V461" s="223">
        <f t="shared" ca="1" si="871"/>
        <v>-3.1402753970172394E-4</v>
      </c>
      <c r="W461" s="223">
        <f t="shared" ca="1" si="872"/>
        <v>3.3842540971118132E-4</v>
      </c>
      <c r="X461" s="223">
        <f t="shared" ca="1" si="873"/>
        <v>-2.0918521907889559E-4</v>
      </c>
      <c r="Y461" s="223">
        <f t="shared" ca="1" si="874"/>
        <v>-1.5020687637259093E-5</v>
      </c>
      <c r="Z461" s="223">
        <f t="shared" ca="1" si="875"/>
        <v>2.3240751619949104E-4</v>
      </c>
      <c r="AA461" s="223">
        <f t="shared" ca="1" si="876"/>
        <v>-3.4428619128729434E-4</v>
      </c>
      <c r="AB461" s="223">
        <f t="shared" ca="1" si="877"/>
        <v>2.9986613342755089E-4</v>
      </c>
      <c r="AC461" s="223">
        <f t="shared" ca="1" si="878"/>
        <v>-1.1931312021063064E-4</v>
      </c>
      <c r="AD461" s="223">
        <f t="shared" ca="1" si="879"/>
        <v>-1.1540555513526822E-4</v>
      </c>
      <c r="AE461" s="223">
        <f t="shared" ca="1" si="880"/>
        <v>2.9773252120201263E-4</v>
      </c>
      <c r="AF461" s="223">
        <f t="shared" ca="1" si="881"/>
        <v>-3.4489514725512965E-4</v>
      </c>
      <c r="AG461" s="223">
        <f t="shared" ca="1" si="882"/>
        <v>2.354825870825797E-4</v>
      </c>
      <c r="AH461" s="223">
        <f t="shared" ca="1" si="883"/>
        <v>-1.9165855544341274E-5</v>
      </c>
      <c r="AI461" s="223">
        <f t="shared" ca="1" si="884"/>
        <v>-2.0585177371575174E-4</v>
      </c>
      <c r="AJ461" s="223">
        <f t="shared" ca="1" si="885"/>
        <v>3.3741700139541044E-4</v>
      </c>
      <c r="AK461" s="223">
        <f t="shared" ca="1" si="886"/>
        <v>-3.1580196472617221E-4</v>
      </c>
      <c r="AL461" s="223">
        <f t="shared" ca="1" si="887"/>
        <v>1.5081943845623335E-4</v>
      </c>
      <c r="AM461" s="223">
        <f t="shared" ca="1" si="888"/>
        <v>8.2631959732239118E-5</v>
      </c>
      <c r="AN461" s="223">
        <f t="shared" ca="1" si="889"/>
        <v>-2.785701757659727E-4</v>
      </c>
      <c r="AO461" s="223">
        <f t="shared" ca="1" si="890"/>
        <v>3.4804335599214546E-4</v>
      </c>
      <c r="AP461" s="223">
        <f t="shared" ca="1" si="891"/>
        <v>-2.595121290447786E-4</v>
      </c>
      <c r="AQ461" s="223">
        <f t="shared" ca="1" si="892"/>
        <v>5.3167821059922323E-5</v>
      </c>
      <c r="AR461" s="223">
        <f t="shared" ca="1" si="893"/>
        <v>1.7731356612109967E-4</v>
      </c>
      <c r="AS461" s="223">
        <f t="shared" ca="1" si="894"/>
        <v>-3.2729830132919256E-4</v>
      </c>
      <c r="AT461" s="223">
        <f t="shared" ca="1" si="895"/>
        <v>3.2869645046956693E-4</v>
      </c>
      <c r="AU461" s="223">
        <f t="shared" ca="1" si="896"/>
        <v>-1.808732830632131E-4</v>
      </c>
      <c r="AV461" s="223">
        <f t="shared" ca="1" si="897"/>
        <v>-4.9062573385769311E-5</v>
      </c>
      <c r="AW461" s="223">
        <f t="shared" ca="1" si="898"/>
        <v>2.5672504725536116E-4</v>
      </c>
      <c r="AX461" s="223">
        <f t="shared" ca="1" si="899"/>
        <v>-3.4783971695110505E-4</v>
      </c>
      <c r="AY461" s="223">
        <f t="shared" ca="1" si="900"/>
        <v>2.8104242734051943E-4</v>
      </c>
      <c r="AZ461" s="223">
        <f t="shared" ca="1" si="901"/>
        <v>-8.6657751394213716E-5</v>
      </c>
      <c r="BA461" s="223">
        <f t="shared" ca="1" si="902"/>
        <v>-1.4706773195524622E-4</v>
      </c>
      <c r="BB461" s="223">
        <f t="shared" ca="1" si="903"/>
        <v>3.1402753970172497E-4</v>
      </c>
      <c r="BC461" s="223">
        <f t="shared" ca="1" si="904"/>
        <v>-3.3842540971118078E-4</v>
      </c>
      <c r="BD461" s="223">
        <f t="shared" ca="1" si="905"/>
        <v>2.0918521907889573E-4</v>
      </c>
      <c r="BE461" s="223">
        <f t="shared" ca="1" si="906"/>
        <v>1.502068763725893E-5</v>
      </c>
      <c r="BF461" s="223">
        <f t="shared" ca="1" si="907"/>
        <v>-2.3240751619949088E-4</v>
      </c>
      <c r="BG461" s="223">
        <f t="shared" ca="1" si="908"/>
        <v>3.4428619128729396E-4</v>
      </c>
      <c r="BH461" s="223">
        <f t="shared" ca="1" si="909"/>
        <v>-2.9986613342755219E-4</v>
      </c>
      <c r="BI461" s="223">
        <f t="shared" ca="1" si="910"/>
        <v>1.1931312021063316E-4</v>
      </c>
      <c r="BJ461" s="223">
        <f t="shared" ca="1" si="911"/>
        <v>1.1540555513526336E-4</v>
      </c>
      <c r="BK461" s="223">
        <f t="shared" ca="1" si="912"/>
        <v>-2.9773252120201003E-4</v>
      </c>
      <c r="BL461" s="223">
        <f t="shared" ca="1" si="913"/>
        <v>3.44895147255129E-4</v>
      </c>
      <c r="BM461" s="223">
        <f t="shared" ca="1" si="914"/>
        <v>-2.354825870825762E-4</v>
      </c>
      <c r="BN461" s="223">
        <f t="shared" ca="1" si="915"/>
        <v>1.9165855544336504E-5</v>
      </c>
      <c r="BO461" s="223">
        <f t="shared" ca="1" si="916"/>
        <v>2.058517737157516E-4</v>
      </c>
      <c r="BP461" s="223">
        <f t="shared" ca="1" si="917"/>
        <v>-3.3741700139541044E-4</v>
      </c>
      <c r="BQ461" s="223">
        <f t="shared" ca="1" si="918"/>
        <v>3.1580196472617231E-4</v>
      </c>
      <c r="BR461" s="223">
        <f t="shared" ca="1" si="919"/>
        <v>-1.5081943845623349E-4</v>
      </c>
      <c r="BS461" s="223">
        <f t="shared" ca="1" si="920"/>
        <v>-8.2631959732238969E-5</v>
      </c>
      <c r="BT461" s="223">
        <f t="shared" ca="1" si="921"/>
        <v>2.7857017576597264E-4</v>
      </c>
      <c r="BU461" s="223">
        <f t="shared" ca="1" si="922"/>
        <v>-3.4804335599214551E-4</v>
      </c>
      <c r="BV461" s="223">
        <f t="shared" ca="1" si="923"/>
        <v>2.5951212904478207E-4</v>
      </c>
      <c r="BW461" s="223">
        <f t="shared" ca="1" si="924"/>
        <v>-5.3167821059927378E-5</v>
      </c>
      <c r="BX461" s="223">
        <f t="shared" ca="1" si="925"/>
        <v>-1.7731356612109522E-4</v>
      </c>
      <c r="BY461" s="223">
        <f t="shared" ca="1" si="926"/>
        <v>3.2729830132919419E-4</v>
      </c>
      <c r="BZ461" s="223">
        <f t="shared" ca="1" si="927"/>
        <v>-3.2869645046956536E-4</v>
      </c>
      <c r="CA461" s="223">
        <f t="shared" ca="1" si="928"/>
        <v>1.8087328306320901E-4</v>
      </c>
      <c r="CB461" s="223">
        <f t="shared" ca="1" si="929"/>
        <v>4.9062573385769148E-5</v>
      </c>
      <c r="CC461" s="223">
        <f t="shared" ca="1" si="930"/>
        <v>-2.567250472553611E-4</v>
      </c>
      <c r="CD461" s="223">
        <f t="shared" ca="1" si="931"/>
        <v>3.4783971695110505E-4</v>
      </c>
      <c r="CE461" s="223">
        <f t="shared" ca="1" si="932"/>
        <v>-2.8104242734051954E-4</v>
      </c>
      <c r="CF461" s="223">
        <f t="shared" ca="1" si="933"/>
        <v>8.6657751394213906E-5</v>
      </c>
      <c r="CG461" s="223">
        <f t="shared" ca="1" si="934"/>
        <v>1.4706773195524603E-4</v>
      </c>
      <c r="CH461" s="223">
        <f t="shared" ca="1" si="935"/>
        <v>-3.1402753970172275E-4</v>
      </c>
      <c r="CI461" s="223">
        <f t="shared" ca="1" si="936"/>
        <v>3.3842540971118203E-4</v>
      </c>
      <c r="CJ461" s="223">
        <f t="shared" ca="1" si="937"/>
        <v>-2.0918521907889985E-4</v>
      </c>
      <c r="CK461" s="223">
        <f t="shared" ca="1" si="938"/>
        <v>-1.502068763725378E-5</v>
      </c>
      <c r="CL461" s="223">
        <f t="shared" ca="1" si="939"/>
        <v>2.3240751619949446E-4</v>
      </c>
      <c r="CM461" s="223">
        <f t="shared" ca="1" si="940"/>
        <v>-3.4428619128729467E-4</v>
      </c>
      <c r="CN461" s="223">
        <f t="shared" ca="1" si="941"/>
        <v>2.998661334275498E-4</v>
      </c>
      <c r="CO461" s="223">
        <f t="shared" ca="1" si="942"/>
        <v>-1.1931312021062866E-4</v>
      </c>
      <c r="CP461" s="223">
        <f t="shared" ca="1" si="943"/>
        <v>-1.1540555513526788E-4</v>
      </c>
      <c r="CQ461" s="223">
        <f t="shared" ca="1" si="944"/>
        <v>2.9773252120201253E-4</v>
      </c>
      <c r="CR461" s="223">
        <f t="shared" ca="1" si="945"/>
        <v>-3.448951472551297E-4</v>
      </c>
      <c r="CS461" s="223">
        <f t="shared" ca="1" si="946"/>
        <v>2.3548258708257997E-4</v>
      </c>
      <c r="CT461" s="223">
        <f t="shared" ca="1" si="947"/>
        <v>-1.9165855544341599E-5</v>
      </c>
      <c r="CU461" s="223">
        <f t="shared" ca="1" si="948"/>
        <v>-2.0585177371574745E-4</v>
      </c>
      <c r="CV461" s="223">
        <f t="shared" ca="1" si="949"/>
        <v>3.3741700139540919E-4</v>
      </c>
      <c r="CW461" s="223">
        <f t="shared" ca="1" si="950"/>
        <v>-3.1580196472617448E-4</v>
      </c>
      <c r="CX461" s="223">
        <f t="shared" ca="1" si="951"/>
        <v>1.5081943845622918E-4</v>
      </c>
      <c r="CY461" s="223">
        <f t="shared" ca="1" si="952"/>
        <v>8.2631959732243576E-5</v>
      </c>
      <c r="CZ461" s="223">
        <f t="shared" ca="1" si="953"/>
        <v>-2.7857017576597557E-4</v>
      </c>
      <c r="DA461" s="223">
        <f t="shared" ca="1" si="954"/>
        <v>3.480433559921453E-4</v>
      </c>
      <c r="DB461" s="223">
        <f t="shared" ca="1" si="955"/>
        <v>-2.5951212904477887E-4</v>
      </c>
      <c r="DC461" s="223">
        <f t="shared" ca="1" si="956"/>
        <v>5.3167821059922621E-5</v>
      </c>
      <c r="DD461" s="223">
        <f t="shared" ca="1" si="957"/>
        <v>1.773135661210994E-4</v>
      </c>
      <c r="DE461" s="223">
        <f t="shared" ca="1" si="958"/>
        <v>-3.272983013291924E-4</v>
      </c>
      <c r="DF461" s="223">
        <f t="shared" ca="1" si="959"/>
        <v>3.2869645046956704E-4</v>
      </c>
      <c r="DG461" s="223">
        <f t="shared" ca="1" si="960"/>
        <v>-1.8087328306320494E-4</v>
      </c>
      <c r="DH461" s="223">
        <f t="shared" ca="1" si="961"/>
        <v>-4.9062573385764052E-5</v>
      </c>
      <c r="DI461" s="223">
        <f t="shared" ca="1" si="962"/>
        <v>2.567250472553643E-4</v>
      </c>
      <c r="DJ461" s="223">
        <f t="shared" ca="1" si="963"/>
        <v>-3.4783971695110478E-4</v>
      </c>
      <c r="DK461" s="223">
        <f t="shared" ca="1" si="964"/>
        <v>2.8104242734051672E-4</v>
      </c>
      <c r="DL461" s="223">
        <f t="shared" ca="1" si="965"/>
        <v>-8.6657751394218852E-5</v>
      </c>
      <c r="DM461" s="223">
        <f t="shared" ca="1" si="966"/>
        <v>-1.4706773195525034E-4</v>
      </c>
      <c r="DN461" s="223">
        <f t="shared" ca="1" si="967"/>
        <v>3.1402753970172052E-4</v>
      </c>
      <c r="DO461" s="223">
        <f t="shared" ca="1" si="968"/>
        <v>-3.3842540971118089E-4</v>
      </c>
      <c r="DP461" s="223">
        <f t="shared" ca="1" si="969"/>
        <v>2.0918521907890394E-4</v>
      </c>
      <c r="DQ461" s="223">
        <f t="shared" ca="1" si="970"/>
        <v>1.5020687637258578E-5</v>
      </c>
      <c r="DR461" s="223">
        <f t="shared" ca="1" si="971"/>
        <v>-2.3240751619949801E-4</v>
      </c>
      <c r="DS461" s="223">
        <f t="shared" ca="1" si="972"/>
        <v>3.4428619128729386E-4</v>
      </c>
      <c r="DT461" s="223">
        <f t="shared" ca="1" si="973"/>
        <v>-2.9986613342754736E-4</v>
      </c>
      <c r="DU461" s="223">
        <f t="shared" ca="1" si="974"/>
        <v>1.1931312021063345E-4</v>
      </c>
      <c r="DV461" s="223">
        <f t="shared" ca="1" si="975"/>
        <v>1.154055551352724E-4</v>
      </c>
      <c r="DW461" s="223">
        <f t="shared" ca="1" si="976"/>
        <v>-2.9773252120200987E-4</v>
      </c>
      <c r="DX461" s="223">
        <f t="shared" ca="1" si="977"/>
        <v>3.4489514725512905E-4</v>
      </c>
      <c r="DY461" s="223">
        <f t="shared" ca="1" si="978"/>
        <v>-2.3548258708258374E-4</v>
      </c>
      <c r="DZ461" s="223">
        <f t="shared" ca="1" si="979"/>
        <v>1.9165855544336842E-5</v>
      </c>
      <c r="EA461" s="223">
        <f t="shared" ca="1" si="980"/>
        <v>2.0585177371574331E-4</v>
      </c>
      <c r="EB461" s="223">
        <f t="shared" ca="1" si="981"/>
        <v>-3.3741700139541033E-4</v>
      </c>
      <c r="EC461" s="223">
        <f t="shared" ca="1" si="982"/>
        <v>3.158019647261766E-4</v>
      </c>
      <c r="ED461" s="223">
        <f t="shared" ca="1" si="983"/>
        <v>-1.5081943845623381E-4</v>
      </c>
      <c r="EE461" s="223">
        <f t="shared" ca="1" si="984"/>
        <v>-8.2631959732248238E-5</v>
      </c>
      <c r="EF461" s="223">
        <f t="shared" ca="1" si="985"/>
        <v>2.7857017576597243E-4</v>
      </c>
      <c r="EG461" s="223">
        <f t="shared" ca="1" si="986"/>
        <v>-3.4804335599214508E-4</v>
      </c>
      <c r="EH461" s="223">
        <f t="shared" ca="1" si="987"/>
        <v>2.5951212904478228E-4</v>
      </c>
      <c r="EI461" s="223">
        <f t="shared" ca="1" si="988"/>
        <v>-5.3167821059917918E-5</v>
      </c>
      <c r="EJ461" s="223">
        <f t="shared" ca="1" si="989"/>
        <v>-1.7731356612109492E-4</v>
      </c>
      <c r="EK461" s="223">
        <f t="shared" ca="1" si="990"/>
        <v>3.2729830132919408E-4</v>
      </c>
      <c r="EL461" s="223">
        <f t="shared" ca="1" si="991"/>
        <v>-3.2869645046956872E-4</v>
      </c>
      <c r="EM461" s="223">
        <f t="shared" ca="1" si="992"/>
        <v>1.8087328306320931E-4</v>
      </c>
      <c r="EN461" s="223">
        <f t="shared" ca="1" si="993"/>
        <v>4.9062573385759011E-5</v>
      </c>
      <c r="EO461" s="223">
        <f t="shared" ca="1" si="994"/>
        <v>-2.5672504725536083E-4</v>
      </c>
      <c r="EP461" s="223">
        <f t="shared" ca="1" si="995"/>
        <v>3.4783971695110446E-4</v>
      </c>
      <c r="EQ461" s="223">
        <f t="shared" ca="1" si="996"/>
        <v>-2.8104242734051975E-4</v>
      </c>
      <c r="ER461" s="223">
        <f t="shared" ca="1" si="997"/>
        <v>8.6657751394204636E-5</v>
      </c>
      <c r="ES461" s="223">
        <f t="shared" ca="1" si="998"/>
        <v>1.4706773195524573E-4</v>
      </c>
      <c r="ET461" s="223">
        <f t="shared" ca="1" si="999"/>
        <v>-3.1402753970172687E-4</v>
      </c>
      <c r="EU461" s="223">
        <f t="shared" ca="1" si="1000"/>
        <v>3.3842540971118214E-4</v>
      </c>
      <c r="EV461" s="223">
        <f t="shared" ca="1" si="1001"/>
        <v>-2.0918521907889215E-4</v>
      </c>
      <c r="EW461" s="223">
        <f t="shared" ca="1" si="1002"/>
        <v>-1.5020687637253455E-5</v>
      </c>
      <c r="EX461" s="223">
        <f t="shared" ca="1" si="1003"/>
        <v>2.3240751619949421E-4</v>
      </c>
      <c r="EY461" s="223">
        <f t="shared" ca="1" si="1004"/>
        <v>-3.442861912872931E-4</v>
      </c>
      <c r="EZ461" s="223">
        <f t="shared" ca="1" si="1005"/>
        <v>2.9986613342755002E-4</v>
      </c>
      <c r="FA461" s="223">
        <f t="shared" ca="1" si="1006"/>
        <v>-1.1931312021063828E-4</v>
      </c>
      <c r="FB461" s="223">
        <f t="shared" ca="1" si="1007"/>
        <v>-1.1540555513526755E-4</v>
      </c>
      <c r="FC461" s="223">
        <f t="shared" ca="1" si="1008"/>
        <v>2.9773252120200716E-4</v>
      </c>
      <c r="FD461" s="223">
        <f t="shared" ca="1" si="1009"/>
        <v>-3.4489514725512976E-4</v>
      </c>
      <c r="FE461" s="223">
        <f t="shared" ca="1" si="1010"/>
        <v>2.3548258708257292E-4</v>
      </c>
      <c r="FF461" s="223">
        <f t="shared" ca="1" si="1011"/>
        <v>-1.9165855544341952E-5</v>
      </c>
      <c r="FG461" s="223">
        <f t="shared" ca="1" si="1012"/>
        <v>-2.0585177371575515E-4</v>
      </c>
      <c r="FH461" s="223">
        <f t="shared" ca="1" si="1013"/>
        <v>3.3741700139540908E-4</v>
      </c>
      <c r="FI461" s="223">
        <f t="shared" ca="1" si="1014"/>
        <v>-3.1580196472617042E-4</v>
      </c>
      <c r="FJ461" s="223">
        <f t="shared" ca="1" si="1015"/>
        <v>1.5081943845623842E-4</v>
      </c>
      <c r="FK461" s="223">
        <f t="shared" ca="1" si="1016"/>
        <v>8.2631959732243251E-5</v>
      </c>
      <c r="FL461" s="223">
        <f t="shared" ca="1" si="1017"/>
        <v>-2.7857017576596934E-4</v>
      </c>
      <c r="FM461" s="223">
        <f t="shared" ca="1" si="1018"/>
        <v>3.480433559921453E-4</v>
      </c>
      <c r="FN461" s="223">
        <f t="shared" ca="1" si="1019"/>
        <v>-2.595121290447857E-4</v>
      </c>
      <c r="FO461" s="223">
        <f t="shared" ca="1" si="1020"/>
        <v>5.3167821059922973E-5</v>
      </c>
      <c r="FP461" s="223">
        <f t="shared" ca="1" si="1021"/>
        <v>1.7731356612109056E-4</v>
      </c>
      <c r="FQ461" s="223">
        <f t="shared" ca="1" si="1022"/>
        <v>-3.2729830132919229E-4</v>
      </c>
      <c r="FR461" s="223">
        <f t="shared" ca="1" si="1023"/>
        <v>3.2869645046956395E-4</v>
      </c>
      <c r="FS461" s="223">
        <f t="shared" ca="1" si="1024"/>
        <v>-1.8087328306321367E-4</v>
      </c>
      <c r="FT461" s="223">
        <f t="shared" ca="1" si="1025"/>
        <v>-4.9062573385773539E-5</v>
      </c>
      <c r="FU461" s="223">
        <f t="shared" ca="1" si="1026"/>
        <v>2.5672504725535736E-4</v>
      </c>
      <c r="FV461" s="223">
        <f t="shared" ca="1" si="1027"/>
        <v>-3.4783971695110532E-4</v>
      </c>
      <c r="FW461" s="223">
        <f t="shared" ca="1" si="1028"/>
        <v>2.8104242734052279E-4</v>
      </c>
      <c r="FX461" s="223">
        <f t="shared" ca="1" si="1029"/>
        <v>-8.6657751394209582E-5</v>
      </c>
      <c r="FY461" s="223">
        <f t="shared" ca="1" si="1030"/>
        <v>-1.4706773195524107E-4</v>
      </c>
      <c r="FZ461" s="223">
        <f t="shared" ca="1" si="1031"/>
        <v>3.1402753970172464E-4</v>
      </c>
      <c r="GA461" s="223">
        <f t="shared" ca="1" si="1032"/>
        <v>-3.3842540971118333E-4</v>
      </c>
      <c r="GB461" s="223">
        <f t="shared" ca="1" si="1033"/>
        <v>2.0918521907889627E-4</v>
      </c>
      <c r="GC461" s="223">
        <f t="shared" ca="1" si="1034"/>
        <v>1.5020687637248332E-5</v>
      </c>
      <c r="GD461" s="223">
        <f t="shared" ca="1" si="1035"/>
        <v>-2.3240751619949039E-4</v>
      </c>
      <c r="GE461" s="223">
        <f t="shared" ca="1" si="1036"/>
        <v>3.4428619128729537E-4</v>
      </c>
      <c r="GF461" s="223">
        <f t="shared" ca="1" si="1037"/>
        <v>-2.9986613342755257E-4</v>
      </c>
      <c r="GG461" s="223">
        <f t="shared" ca="1" si="1038"/>
        <v>1.1931312021062448E-4</v>
      </c>
      <c r="GH461" s="223">
        <f t="shared" ca="1" si="1039"/>
        <v>1.1540555513526276E-4</v>
      </c>
      <c r="GI461" s="223">
        <f t="shared" ca="1" si="1040"/>
        <v>-2.977325212020148E-4</v>
      </c>
      <c r="GJ461" s="223">
        <f t="shared" ca="1" si="1041"/>
        <v>3.4489514725513046E-4</v>
      </c>
      <c r="GK461" s="223">
        <f t="shared" ca="1" si="1042"/>
        <v>-2.3548258708257669E-4</v>
      </c>
      <c r="GL461" s="223">
        <f t="shared" ca="1" si="1043"/>
        <v>1.9165855544347047E-5</v>
      </c>
      <c r="GM461" s="223">
        <f t="shared" ca="1" si="1044"/>
        <v>2.0585177371575103E-4</v>
      </c>
      <c r="GN461" s="223">
        <f t="shared" ca="1" si="1045"/>
        <v>-3.3741700139540778E-4</v>
      </c>
      <c r="GO461" s="223">
        <f t="shared" ca="1" si="1046"/>
        <v>3.1580196472617259E-4</v>
      </c>
      <c r="GP461" s="223">
        <f t="shared" ca="1" si="1047"/>
        <v>-1.5081943845622519E-4</v>
      </c>
      <c r="GQ461" s="223">
        <f t="shared" ca="1" si="1048"/>
        <v>-8.2631959732238291E-5</v>
      </c>
      <c r="GR461" s="223">
        <f t="shared" ca="1" si="1049"/>
        <v>2.7857017576597817E-4</v>
      </c>
      <c r="GS461" s="223">
        <f t="shared" ca="1" si="1050"/>
        <v>-3.4804335599214557E-4</v>
      </c>
      <c r="GT461" s="223">
        <f t="shared" ca="1" si="1051"/>
        <v>2.5951212904477589E-4</v>
      </c>
      <c r="GU461" s="223">
        <f t="shared" ca="1" si="1052"/>
        <v>-5.3167821059928056E-5</v>
      </c>
      <c r="GV461" s="223">
        <f t="shared" ca="1" si="1053"/>
        <v>-1.7731356612110314E-4</v>
      </c>
      <c r="GW461" s="223">
        <f t="shared" ca="1" si="1054"/>
        <v>3.2729830132919056E-4</v>
      </c>
      <c r="GX461" s="223">
        <f t="shared" ca="1" si="1055"/>
        <v>-3.2869645046956558E-4</v>
      </c>
      <c r="GY461" s="223">
        <f t="shared" ca="1" si="1056"/>
        <v>1.8087328306321806E-4</v>
      </c>
      <c r="GZ461" s="223">
        <f t="shared" ca="1" si="1057"/>
        <v>4.9062573385768497E-5</v>
      </c>
      <c r="HA461" s="223">
        <f t="shared" ca="1" si="1058"/>
        <v>-2.5672504725535389E-4</v>
      </c>
      <c r="HB461" s="223">
        <f t="shared" ca="1" si="1059"/>
        <v>3.47839716951105E-4</v>
      </c>
      <c r="HC461" s="223">
        <f t="shared" ca="1" si="1060"/>
        <v>-2.8104242734051411E-4</v>
      </c>
      <c r="HD461" s="223">
        <f t="shared" ca="1" si="1061"/>
        <v>8.6657751394214556E-5</v>
      </c>
      <c r="HE461" s="223">
        <f t="shared" ca="1" si="1062"/>
        <v>1.470677319552544E-4</v>
      </c>
      <c r="HF461" s="223">
        <f t="shared" ca="1" si="1063"/>
        <v>-3.1402753970172242E-4</v>
      </c>
      <c r="HG461" s="223">
        <f t="shared" ca="1" si="1064"/>
        <v>3.3842540971117986E-4</v>
      </c>
      <c r="HH461" s="223">
        <f t="shared" ca="1" si="1065"/>
        <v>-2.0918521907888453E-4</v>
      </c>
      <c r="HI461" s="223">
        <f t="shared" ca="1" si="1066"/>
        <v>-1.5020687637243209E-5</v>
      </c>
      <c r="HJ461" s="223">
        <f t="shared" ca="1" si="1067"/>
        <v>2.324075161994866E-4</v>
      </c>
      <c r="HK461" s="223">
        <f t="shared" ca="1" si="1068"/>
        <v>-3.4428619128729456E-4</v>
      </c>
      <c r="HL461" s="223">
        <f t="shared" ca="1" si="1069"/>
        <v>2.9986613342754514E-4</v>
      </c>
      <c r="HM461" s="223">
        <f t="shared" ca="1" si="1070"/>
        <v>-1.193131202106479E-4</v>
      </c>
      <c r="HN461" s="223">
        <f t="shared" ca="1" si="1071"/>
        <v>-1.154055551352579E-4</v>
      </c>
      <c r="HO461" s="223">
        <f t="shared" ca="1" si="1072"/>
        <v>2.9773252120201215E-4</v>
      </c>
      <c r="HP461" s="223">
        <f t="shared" ca="1" si="1073"/>
        <v>-3.4489514725512846E-4</v>
      </c>
      <c r="HQ461" s="223">
        <f t="shared" ca="1" si="1074"/>
        <v>2.3548258708256585E-4</v>
      </c>
      <c r="HR461" s="223">
        <f t="shared" ca="1" si="1075"/>
        <v>-1.9165855544352184E-5</v>
      </c>
      <c r="HS461" s="223">
        <f t="shared" ca="1" si="1076"/>
        <v>-2.0585177371574689E-4</v>
      </c>
      <c r="HT461" s="223">
        <f t="shared" ca="1" si="1077"/>
        <v>3.3741700139541147E-4</v>
      </c>
      <c r="HU461" s="223">
        <f t="shared" ca="1" si="1078"/>
        <v>-3.1580196472616641E-4</v>
      </c>
      <c r="HV461" s="223">
        <f t="shared" ca="1" si="1079"/>
        <v>1.5081943845624766E-4</v>
      </c>
      <c r="HW461" s="223">
        <f t="shared" ca="1" si="1080"/>
        <v>8.2631959732233331E-5</v>
      </c>
      <c r="HX461" s="223">
        <f t="shared" ca="1" si="1081"/>
        <v>-2.7857017576597508E-4</v>
      </c>
      <c r="HY461" s="223">
        <f t="shared" ca="1" si="1082"/>
        <v>3.4804335599214486E-4</v>
      </c>
      <c r="HZ461" s="223">
        <f t="shared" ca="1" si="1083"/>
        <v>-2.5951212904479253E-4</v>
      </c>
      <c r="IA461" s="223">
        <f t="shared" ca="1" si="1084"/>
        <v>5.3167821059933111E-5</v>
      </c>
      <c r="IB461" s="223">
        <f t="shared" ca="1" si="1085"/>
        <v>1.7731356612109874E-4</v>
      </c>
      <c r="IC461" s="223">
        <f t="shared" ca="1" si="1086"/>
        <v>-3.272983013291956E-4</v>
      </c>
      <c r="ID461" s="223">
        <f t="shared" ca="1" si="1087"/>
        <v>3.2869645046956075E-4</v>
      </c>
      <c r="IE461" s="223">
        <f t="shared" ca="1" si="1088"/>
        <v>-3.4931016386611634E-4</v>
      </c>
      <c r="IF461" s="223">
        <f t="shared" ca="1" si="1089"/>
        <v>-4.9062573385763402E-5</v>
      </c>
      <c r="IG461" s="223">
        <f t="shared" ca="1" si="1090"/>
        <v>2.5672504725536387E-4</v>
      </c>
      <c r="IH461" s="223">
        <f t="shared" ca="1" si="1091"/>
        <v>-3.4783971695110581E-4</v>
      </c>
      <c r="II461" s="223">
        <f t="shared" ca="1" si="1092"/>
        <v>2.8104242734052886E-4</v>
      </c>
      <c r="IJ461" s="223">
        <f t="shared" ca="1" si="1093"/>
        <v>-8.6657751394219517E-5</v>
      </c>
      <c r="IK461" s="223">
        <f t="shared" ca="1" si="1094"/>
        <v>-1.4706773195524974E-4</v>
      </c>
      <c r="IL461" s="223">
        <f t="shared" ca="1" si="1095"/>
        <v>3.1402753970172882E-4</v>
      </c>
      <c r="IM461" s="223">
        <f t="shared" ca="1" si="1096"/>
        <v>-3.3842540971118571E-4</v>
      </c>
      <c r="IN461" s="223">
        <f t="shared" ca="1" si="1097"/>
        <v>2.0918521907890446E-4</v>
      </c>
      <c r="IO461" s="223">
        <f t="shared" ca="1" si="1098"/>
        <v>1.50206876372579E-5</v>
      </c>
      <c r="IP461" s="223">
        <f t="shared" ca="1" si="1099"/>
        <v>-2.3240751619949752E-4</v>
      </c>
      <c r="IQ461" s="223">
        <f t="shared" ca="1" si="1100"/>
        <v>3.4428619128729678E-4</v>
      </c>
      <c r="IR461" s="223">
        <f t="shared" ca="1" si="1101"/>
        <v>-2.9986613342755777E-4</v>
      </c>
      <c r="IS461" s="223">
        <f t="shared" ca="1" si="1102"/>
        <v>1.193131202106341E-4</v>
      </c>
      <c r="IT461" s="223">
        <f t="shared" ca="1" si="1103"/>
        <v>1.1540555513527177E-4</v>
      </c>
      <c r="IU461" s="223">
        <f t="shared" ca="1" si="1104"/>
        <v>-2.9773252120201979E-4</v>
      </c>
      <c r="IV461" s="223">
        <f t="shared" ca="1" si="1105"/>
        <v>3.4489514725513193E-4</v>
      </c>
      <c r="IW461" s="223">
        <f t="shared" ca="1" si="1106"/>
        <v>-2.3548258708258423E-4</v>
      </c>
      <c r="IX461" s="223">
        <f t="shared" ca="1" si="1107"/>
        <v>1.916585554433752E-5</v>
      </c>
      <c r="IY461" s="223">
        <f t="shared" ca="1" si="1108"/>
        <v>2.0585177371575873E-4</v>
      </c>
      <c r="IZ461" s="223">
        <f t="shared" ca="1" si="1109"/>
        <v>-3.3741700139540529E-4</v>
      </c>
      <c r="JA461" s="223">
        <f t="shared" ca="1" si="1110"/>
        <v>3.1580196472617692E-4</v>
      </c>
      <c r="JB461" s="223">
        <f t="shared" ca="1" si="1111"/>
        <v>-1.5081943845623441E-4</v>
      </c>
    </row>
    <row r="462" spans="2:262">
      <c r="B462" s="230">
        <v>101</v>
      </c>
      <c r="C462" s="229">
        <f t="shared" si="1112"/>
        <v>1.9726562500000013E-3</v>
      </c>
      <c r="D462" s="226">
        <f t="shared" ca="1" si="855"/>
        <v>23.308477075282767</v>
      </c>
      <c r="E462" s="225">
        <f ca="1">DC361</f>
        <v>-0.6915229247172332</v>
      </c>
      <c r="F462" s="224">
        <v>101</v>
      </c>
      <c r="G462" s="223">
        <f t="shared" ca="1" si="856"/>
        <v>-6.3098126667921145E-5</v>
      </c>
      <c r="H462" s="223">
        <f t="shared" ca="1" si="857"/>
        <v>1.1325218830881108E-4</v>
      </c>
      <c r="I462" s="223">
        <f t="shared" ca="1" si="858"/>
        <v>-1.1546578948037272E-4</v>
      </c>
      <c r="J462" s="223">
        <f t="shared" ca="1" si="859"/>
        <v>6.8801896991064088E-5</v>
      </c>
      <c r="K462" s="223">
        <f t="shared" ca="1" si="860"/>
        <v>6.9863300666945136E-6</v>
      </c>
      <c r="L462" s="223">
        <f t="shared" ca="1" si="861"/>
        <v>-7.9817193691661856E-5</v>
      </c>
      <c r="M462" s="223">
        <f t="shared" ca="1" si="862"/>
        <v>1.1886086895331072E-4</v>
      </c>
      <c r="N462" s="223">
        <f t="shared" ca="1" si="863"/>
        <v>-1.0758988915621142E-4</v>
      </c>
      <c r="O462" s="223">
        <f t="shared" ca="1" si="864"/>
        <v>5.077534057677307E-5</v>
      </c>
      <c r="P462" s="223">
        <f t="shared" ca="1" si="865"/>
        <v>2.7532772445765134E-5</v>
      </c>
      <c r="Q462" s="223">
        <f t="shared" ca="1" si="866"/>
        <v>-9.4186066177323125E-5</v>
      </c>
      <c r="R462" s="223">
        <f t="shared" ca="1" si="867"/>
        <v>1.2096972516042663E-4</v>
      </c>
      <c r="S462" s="223">
        <f t="shared" ca="1" si="868"/>
        <v>-9.6546035185066266E-5</v>
      </c>
      <c r="T462" s="223">
        <f t="shared" ca="1" si="869"/>
        <v>3.1253718718892337E-5</v>
      </c>
      <c r="U462" s="223">
        <f t="shared" ca="1" si="870"/>
        <v>4.7268520180894428E-5</v>
      </c>
      <c r="V462" s="223">
        <f t="shared" ca="1" si="871"/>
        <v>-1.0578165676650157E-4</v>
      </c>
      <c r="W462" s="223">
        <f t="shared" ca="1" si="872"/>
        <v>1.1951666225969593E-4</v>
      </c>
      <c r="X462" s="223">
        <f t="shared" ca="1" si="873"/>
        <v>-8.265941070207258E-5</v>
      </c>
      <c r="Y462" s="223">
        <f t="shared" ca="1" si="874"/>
        <v>1.0811840013702465E-5</v>
      </c>
      <c r="Z462" s="223">
        <f t="shared" ca="1" si="875"/>
        <v>6.5612459800327134E-5</v>
      </c>
      <c r="AA462" s="223">
        <f t="shared" ca="1" si="876"/>
        <v>-1.1426253659646641E-4</v>
      </c>
      <c r="AB462" s="223">
        <f t="shared" ca="1" si="877"/>
        <v>1.1454446527443059E-4</v>
      </c>
      <c r="AC462" s="223">
        <f t="shared" ca="1" si="878"/>
        <v>-6.6338903410527675E-5</v>
      </c>
      <c r="AD462" s="223">
        <f t="shared" ca="1" si="879"/>
        <v>-9.9483902417179637E-6</v>
      </c>
      <c r="AE462" s="223">
        <f t="shared" ca="1" si="880"/>
        <v>8.2024459225915852E-5</v>
      </c>
      <c r="AF462" s="223">
        <f t="shared" ca="1" si="881"/>
        <v>-1.1937898857579179E-4</v>
      </c>
      <c r="AG462" s="223">
        <f t="shared" ca="1" si="882"/>
        <v>1.0619953912889001E-4</v>
      </c>
      <c r="AH462" s="223">
        <f t="shared" ca="1" si="883"/>
        <v>-4.8065065999912127E-5</v>
      </c>
      <c r="AI462" s="223">
        <f t="shared" ca="1" si="884"/>
        <v>-3.0415692979553355E-5</v>
      </c>
      <c r="AJ462" s="223">
        <f t="shared" ca="1" si="885"/>
        <v>9.6021271808349368E-5</v>
      </c>
      <c r="AK462" s="223">
        <f t="shared" ca="1" si="886"/>
        <v>-1.2098036023299838E-4</v>
      </c>
      <c r="AL462" s="223">
        <f t="shared" ca="1" si="887"/>
        <v>9.472759779697871E-5</v>
      </c>
      <c r="AM462" s="223">
        <f t="shared" ca="1" si="888"/>
        <v>-2.8375966408798478E-5</v>
      </c>
      <c r="AN462" s="223">
        <f t="shared" ca="1" si="889"/>
        <v>-4.9987414299322389E-5</v>
      </c>
      <c r="AO462" s="223">
        <f t="shared" ca="1" si="890"/>
        <v>1.0719076538712099E-4</v>
      </c>
      <c r="AP462" s="223">
        <f t="shared" ca="1" si="891"/>
        <v>-1.1901949963567525E-4</v>
      </c>
      <c r="AQ462" s="223">
        <f t="shared" ca="1" si="892"/>
        <v>8.0466429324259938E-5</v>
      </c>
      <c r="AR462" s="223">
        <f t="shared" ca="1" si="893"/>
        <v>-7.8513445676237687E-6</v>
      </c>
      <c r="AS462" s="223">
        <f t="shared" ca="1" si="894"/>
        <v>-6.8087270440356375E-5</v>
      </c>
      <c r="AT462" s="223">
        <f t="shared" ca="1" si="895"/>
        <v>1.1520405740462785E-4</v>
      </c>
      <c r="AU462" s="223">
        <f t="shared" ca="1" si="896"/>
        <v>-1.1355414376570057E-4</v>
      </c>
      <c r="AV462" s="223">
        <f t="shared" ca="1" si="897"/>
        <v>6.383594975514904E-5</v>
      </c>
      <c r="AW462" s="223">
        <f t="shared" ca="1" si="898"/>
        <v>1.2904457878455349E-5</v>
      </c>
      <c r="AX462" s="223">
        <f t="shared" ca="1" si="899"/>
        <v>-8.418231629302423E-5</v>
      </c>
      <c r="AY462" s="223">
        <f t="shared" ca="1" si="900"/>
        <v>1.1982519875942256E-4</v>
      </c>
      <c r="AZ462" s="223">
        <f t="shared" ca="1" si="901"/>
        <v>-1.0474521847025327E-4</v>
      </c>
      <c r="BA462" s="223">
        <f t="shared" ca="1" si="902"/>
        <v>4.5325838824562996E-5</v>
      </c>
      <c r="BB462" s="223">
        <f t="shared" ca="1" si="903"/>
        <v>3.3280292237205877E-5</v>
      </c>
      <c r="BC462" s="223">
        <f t="shared" ca="1" si="904"/>
        <v>-9.7798637815705647E-5</v>
      </c>
      <c r="BD462" s="223">
        <f t="shared" ca="1" si="905"/>
        <v>1.209181212603128E-4</v>
      </c>
      <c r="BE462" s="223">
        <f t="shared" ca="1" si="906"/>
        <v>-9.2852100046070723E-5</v>
      </c>
      <c r="BF462" s="223">
        <f t="shared" ca="1" si="907"/>
        <v>2.5481121477584016E-5</v>
      </c>
      <c r="BG462" s="223">
        <f t="shared" ca="1" si="908"/>
        <v>5.2676197868526219E-5</v>
      </c>
      <c r="BH462" s="223">
        <f t="shared" ca="1" si="909"/>
        <v>-1.085353062987917E-4</v>
      </c>
      <c r="BI462" s="223">
        <f t="shared" ca="1" si="910"/>
        <v>1.1845064411549947E-4</v>
      </c>
      <c r="BJ462" s="223">
        <f t="shared" ca="1" si="911"/>
        <v>-7.822497797825593E-5</v>
      </c>
      <c r="BK462" s="223">
        <f t="shared" ca="1" si="912"/>
        <v>4.8861197651590805E-6</v>
      </c>
      <c r="BL462" s="223">
        <f t="shared" ca="1" si="913"/>
        <v>7.0521067854620778E-5</v>
      </c>
      <c r="BM462" s="223">
        <f t="shared" ca="1" si="914"/>
        <v>-1.1607618359636584E-4</v>
      </c>
      <c r="BN462" s="223">
        <f t="shared" ca="1" si="915"/>
        <v>1.1249542148682932E-4</v>
      </c>
      <c r="BO462" s="223">
        <f t="shared" ca="1" si="916"/>
        <v>-6.1294543710616351E-5</v>
      </c>
      <c r="BP462" s="223">
        <f t="shared" ca="1" si="917"/>
        <v>-1.5852752352295515E-5</v>
      </c>
      <c r="BQ462" s="223">
        <f t="shared" ca="1" si="918"/>
        <v>8.6289465080576657E-5</v>
      </c>
      <c r="BR462" s="223">
        <f t="shared" ca="1" si="919"/>
        <v>-1.2019923072387366E-4</v>
      </c>
      <c r="BS462" s="223">
        <f t="shared" ca="1" si="920"/>
        <v>1.03227803208686E-4</v>
      </c>
      <c r="BT462" s="223">
        <f t="shared" ca="1" si="921"/>
        <v>-4.2559309058748222E-5</v>
      </c>
      <c r="BU462" s="223">
        <f t="shared" ca="1" si="922"/>
        <v>-3.6124844691246638E-5</v>
      </c>
      <c r="BV462" s="223">
        <f t="shared" ca="1" si="923"/>
        <v>9.9517093580568319E-5</v>
      </c>
      <c r="BW462" s="223">
        <f t="shared" ca="1" si="924"/>
        <v>-1.2078304573279984E-4</v>
      </c>
      <c r="BX462" s="223">
        <f t="shared" ca="1" si="925"/>
        <v>9.0920671662059741E-5</v>
      </c>
      <c r="BY462" s="223">
        <f t="shared" ca="1" si="926"/>
        <v>-2.2570927671591951E-5</v>
      </c>
      <c r="BZ462" s="223">
        <f t="shared" ca="1" si="927"/>
        <v>-5.5333251265820894E-5</v>
      </c>
      <c r="CA462" s="223">
        <f t="shared" ca="1" si="928"/>
        <v>1.0981446960034527E-4</v>
      </c>
      <c r="CB462" s="223">
        <f t="shared" ca="1" si="929"/>
        <v>-1.1781043835646332E-4</v>
      </c>
      <c r="CC462" s="223">
        <f t="shared" ca="1" si="930"/>
        <v>7.5936406830540799E-5</v>
      </c>
      <c r="CD462" s="223">
        <f t="shared" ca="1" si="931"/>
        <v>-1.9179517468499291E-6</v>
      </c>
      <c r="CE462" s="223">
        <f t="shared" ca="1" si="932"/>
        <v>-7.2912386014562121E-5</v>
      </c>
      <c r="CF462" s="223">
        <f t="shared" ca="1" si="933"/>
        <v>1.1687838983547253E-4</v>
      </c>
      <c r="CG462" s="223">
        <f t="shared" ca="1" si="934"/>
        <v>-1.1136893617252853E-4</v>
      </c>
      <c r="CH462" s="223">
        <f t="shared" ca="1" si="935"/>
        <v>5.8716216124902966E-5</v>
      </c>
      <c r="CI462" s="223">
        <f t="shared" ca="1" si="936"/>
        <v>1.8791497720887844E-5</v>
      </c>
      <c r="CJ462" s="223">
        <f t="shared" ca="1" si="937"/>
        <v>-8.834463632093665E-5</v>
      </c>
      <c r="CK462" s="223">
        <f t="shared" ca="1" si="938"/>
        <v>1.205008591662754E-4</v>
      </c>
      <c r="CL462" s="223">
        <f t="shared" ca="1" si="939"/>
        <v>-1.0164820737840384E-4</v>
      </c>
      <c r="CM462" s="223">
        <f t="shared" ca="1" si="940"/>
        <v>3.9767143156549929E-5</v>
      </c>
      <c r="CN462" s="223">
        <f t="shared" ca="1" si="941"/>
        <v>3.8947636889640322E-5</v>
      </c>
      <c r="CO462" s="223">
        <f t="shared" ca="1" si="942"/>
        <v>-1.0117560396943994E-4</v>
      </c>
      <c r="CP462" s="223">
        <f t="shared" ca="1" si="943"/>
        <v>1.205752150149063E-4</v>
      </c>
      <c r="CQ462" s="223">
        <f t="shared" ca="1" si="944"/>
        <v>-8.8934476065181281E-5</v>
      </c>
      <c r="CR462" s="223">
        <f t="shared" ca="1" si="945"/>
        <v>1.9647137982755244E-5</v>
      </c>
      <c r="CS462" s="223">
        <f t="shared" ca="1" si="946"/>
        <v>5.7956973981599635E-5</v>
      </c>
      <c r="CT462" s="223">
        <f t="shared" ca="1" si="947"/>
        <v>-1.1102748477163906E-4</v>
      </c>
      <c r="CU462" s="223">
        <f t="shared" ca="1" si="948"/>
        <v>1.1709926799457809E-4</v>
      </c>
      <c r="CV462" s="223">
        <f t="shared" ca="1" si="949"/>
        <v>-7.360209443079343E-5</v>
      </c>
      <c r="CW462" s="223">
        <f t="shared" ca="1" si="950"/>
        <v>-1.0513715738746919E-6</v>
      </c>
      <c r="CX462" s="223">
        <f t="shared" ca="1" si="951"/>
        <v>7.5259784479535279E-5</v>
      </c>
      <c r="CY462" s="223">
        <f t="shared" ca="1" si="952"/>
        <v>-1.1761019290290774E-4</v>
      </c>
      <c r="CZ462" s="223">
        <f t="shared" ca="1" si="953"/>
        <v>1.1017536637543011E-4</v>
      </c>
      <c r="DA462" s="223">
        <f t="shared" ca="1" si="954"/>
        <v>-5.6102520086136659E-5</v>
      </c>
      <c r="DB462" s="223">
        <f t="shared" ca="1" si="955"/>
        <v>-2.1718923793915873E-5</v>
      </c>
      <c r="DC462" s="223">
        <f t="shared" ca="1" si="956"/>
        <v>9.0346592055795603E-5</v>
      </c>
      <c r="DD462" s="223">
        <f t="shared" ca="1" si="957"/>
        <v>-1.2072990239693265E-4</v>
      </c>
      <c r="DE462" s="223">
        <f t="shared" ca="1" si="958"/>
        <v>1.0000738246886634E-4</v>
      </c>
      <c r="DF462" s="223">
        <f t="shared" ca="1" si="959"/>
        <v>-3.6951023014303373E-5</v>
      </c>
      <c r="DG462" s="223">
        <f t="shared" ca="1" si="960"/>
        <v>-4.174696848791762E-5</v>
      </c>
      <c r="DH462" s="223">
        <f t="shared" ca="1" si="961"/>
        <v>1.0277316995768361E-4</v>
      </c>
      <c r="DI462" s="223">
        <f t="shared" ca="1" si="962"/>
        <v>-1.2029475429608578E-4</v>
      </c>
      <c r="DJ462" s="223">
        <f t="shared" ca="1" si="963"/>
        <v>8.6894709665397775E-5</v>
      </c>
      <c r="DK462" s="223">
        <f t="shared" ca="1" si="964"/>
        <v>-1.671151359264815E-5</v>
      </c>
      <c r="DL462" s="223">
        <f t="shared" ca="1" si="965"/>
        <v>-6.0545785583402688E-5</v>
      </c>
      <c r="DM462" s="223">
        <f t="shared" ca="1" si="966"/>
        <v>1.1217362113769141E-4</v>
      </c>
      <c r="DN462" s="223">
        <f t="shared" ca="1" si="967"/>
        <v>-1.1631756141227483E-4</v>
      </c>
      <c r="DO462" s="223">
        <f t="shared" ca="1" si="968"/>
        <v>7.1223446881523274E-5</v>
      </c>
      <c r="DP462" s="223">
        <f t="shared" ca="1" si="969"/>
        <v>4.0200615876730909E-6</v>
      </c>
      <c r="DQ462" s="223">
        <f t="shared" ca="1" si="970"/>
        <v>-7.7561849264485273E-5</v>
      </c>
      <c r="DR462" s="223">
        <f t="shared" ca="1" si="971"/>
        <v>1.1827115198786658E-4</v>
      </c>
      <c r="DS462" s="223">
        <f t="shared" ca="1" si="972"/>
        <v>-1.0891543105734938E-4</v>
      </c>
      <c r="DT462" s="223">
        <f t="shared" ca="1" si="973"/>
        <v>5.3455029987078781E-5</v>
      </c>
      <c r="DU462" s="223">
        <f t="shared" ca="1" si="974"/>
        <v>2.4633267199369936E-5</v>
      </c>
      <c r="DV462" s="223">
        <f t="shared" ca="1" si="975"/>
        <v>-9.2294126381874564E-5</v>
      </c>
      <c r="DW462" s="223">
        <f t="shared" ca="1" si="976"/>
        <v>1.2088622244876763E-4</v>
      </c>
      <c r="DX462" s="223">
        <f t="shared" ca="1" si="977"/>
        <v>-9.8306316851646486E-5</v>
      </c>
      <c r="DY462" s="223">
        <f t="shared" ca="1" si="978"/>
        <v>3.4112644957480734E-5</v>
      </c>
      <c r="DZ462" s="223">
        <f t="shared" ca="1" si="979"/>
        <v>4.4521153273397476E-5</v>
      </c>
      <c r="EA462" s="223">
        <f t="shared" ca="1" si="980"/>
        <v>-1.0430882923127572E-4</v>
      </c>
      <c r="EB462" s="223">
        <f t="shared" ca="1" si="981"/>
        <v>1.1994183251538757E-4</v>
      </c>
      <c r="EC462" s="223">
        <f t="shared" ca="1" si="982"/>
        <v>-8.4802601141711922E-5</v>
      </c>
      <c r="ED462" s="223">
        <f t="shared" ca="1" si="983"/>
        <v>1.376582281163658E-5</v>
      </c>
      <c r="EE462" s="223">
        <f t="shared" ca="1" si="984"/>
        <v>6.3098126667923029E-5</v>
      </c>
      <c r="EF462" s="223">
        <f t="shared" ca="1" si="985"/>
        <v>-1.1325218830881226E-4</v>
      </c>
      <c r="EG462" s="223">
        <f t="shared" ca="1" si="986"/>
        <v>1.1546578948037138E-4</v>
      </c>
      <c r="EH462" s="223">
        <f t="shared" ca="1" si="987"/>
        <v>-6.8801896991065145E-5</v>
      </c>
      <c r="EI462" s="223">
        <f t="shared" ca="1" si="988"/>
        <v>-6.9863300666942917E-6</v>
      </c>
      <c r="EJ462" s="223">
        <f t="shared" ca="1" si="989"/>
        <v>7.9817193691662656E-5</v>
      </c>
      <c r="EK462" s="223">
        <f t="shared" ca="1" si="990"/>
        <v>-1.188608689533111E-4</v>
      </c>
      <c r="EL462" s="223">
        <f t="shared" ca="1" si="991"/>
        <v>1.0758988915620994E-4</v>
      </c>
      <c r="EM462" s="223">
        <f t="shared" ca="1" si="992"/>
        <v>-5.0775340576768977E-5</v>
      </c>
      <c r="EN462" s="223">
        <f t="shared" ca="1" si="993"/>
        <v>-2.7532772445763657E-5</v>
      </c>
      <c r="EO462" s="223">
        <f t="shared" ca="1" si="994"/>
        <v>9.418606617732299E-5</v>
      </c>
      <c r="EP462" s="223">
        <f t="shared" ca="1" si="995"/>
        <v>-1.2096972516042666E-4</v>
      </c>
      <c r="EQ462" s="223">
        <f t="shared" ca="1" si="996"/>
        <v>9.6546035185065101E-5</v>
      </c>
      <c r="ER462" s="223">
        <f t="shared" ca="1" si="997"/>
        <v>-3.125371871888964E-5</v>
      </c>
      <c r="ES462" s="223">
        <f t="shared" ca="1" si="998"/>
        <v>-4.7268520180898575E-5</v>
      </c>
      <c r="ET462" s="223">
        <f t="shared" ca="1" si="999"/>
        <v>1.0578165676650084E-4</v>
      </c>
      <c r="EU462" s="223">
        <f t="shared" ca="1" si="1000"/>
        <v>-1.1951666225969604E-4</v>
      </c>
      <c r="EV462" s="223">
        <f t="shared" ca="1" si="1001"/>
        <v>8.2659410702071794E-5</v>
      </c>
      <c r="EW462" s="223">
        <f t="shared" ca="1" si="1002"/>
        <v>-1.0811840013700544E-5</v>
      </c>
      <c r="EX462" s="223">
        <f t="shared" ca="1" si="1003"/>
        <v>-6.5612459800329465E-5</v>
      </c>
      <c r="EY462" s="223">
        <f t="shared" ca="1" si="1004"/>
        <v>1.142625365964679E-4</v>
      </c>
      <c r="EZ462" s="223">
        <f t="shared" ca="1" si="1005"/>
        <v>-1.1454446527443108E-4</v>
      </c>
      <c r="FA462" s="223">
        <f t="shared" ca="1" si="1006"/>
        <v>6.6338903410528217E-5</v>
      </c>
      <c r="FB462" s="223">
        <f t="shared" ca="1" si="1007"/>
        <v>9.9483902417190242E-6</v>
      </c>
      <c r="FC462" s="223">
        <f t="shared" ca="1" si="1008"/>
        <v>-8.2024459225917275E-5</v>
      </c>
      <c r="FD462" s="223">
        <f t="shared" ca="1" si="1009"/>
        <v>1.1937898857579224E-4</v>
      </c>
      <c r="FE462" s="223">
        <f t="shared" ca="1" si="1010"/>
        <v>-1.0619953912888785E-4</v>
      </c>
      <c r="FF462" s="223">
        <f t="shared" ca="1" si="1011"/>
        <v>4.8065065999914296E-5</v>
      </c>
      <c r="FG462" s="223">
        <f t="shared" ca="1" si="1012"/>
        <v>3.0415692979552714E-5</v>
      </c>
      <c r="FH462" s="223">
        <f t="shared" ca="1" si="1013"/>
        <v>-9.6021271808350005E-5</v>
      </c>
      <c r="FI462" s="223">
        <f t="shared" ca="1" si="1014"/>
        <v>1.2098036023299836E-4</v>
      </c>
      <c r="FJ462" s="223">
        <f t="shared" ca="1" si="1015"/>
        <v>-9.4727597796976975E-5</v>
      </c>
      <c r="FK462" s="223">
        <f t="shared" ca="1" si="1016"/>
        <v>2.8375966408794097E-5</v>
      </c>
      <c r="FL462" s="223">
        <f t="shared" ca="1" si="1017"/>
        <v>4.9987414299320234E-5</v>
      </c>
      <c r="FM462" s="223">
        <f t="shared" ca="1" si="1018"/>
        <v>-1.0719076538712069E-4</v>
      </c>
      <c r="FN462" s="223">
        <f t="shared" ca="1" si="1019"/>
        <v>1.1901949963567507E-4</v>
      </c>
      <c r="FO462" s="223">
        <f t="shared" ca="1" si="1020"/>
        <v>-8.0466429324259139E-5</v>
      </c>
      <c r="FP462" s="223">
        <f t="shared" ca="1" si="1021"/>
        <v>7.8513445676209888E-6</v>
      </c>
      <c r="FQ462" s="223">
        <f t="shared" ca="1" si="1022"/>
        <v>6.8087270440360102E-5</v>
      </c>
      <c r="FR462" s="223">
        <f t="shared" ca="1" si="1023"/>
        <v>-1.1520405740462713E-4</v>
      </c>
      <c r="FS462" s="223">
        <f t="shared" ca="1" si="1024"/>
        <v>1.135541437657008E-4</v>
      </c>
      <c r="FT462" s="223">
        <f t="shared" ca="1" si="1025"/>
        <v>-6.3835949755148132E-5</v>
      </c>
      <c r="FU462" s="223">
        <f t="shared" ca="1" si="1026"/>
        <v>-1.2904457878456415E-5</v>
      </c>
      <c r="FV462" s="223">
        <f t="shared" ca="1" si="1027"/>
        <v>8.4182316293026223E-5</v>
      </c>
      <c r="FW462" s="223">
        <f t="shared" ca="1" si="1028"/>
        <v>-1.1982519875942318E-4</v>
      </c>
      <c r="FX462" s="223">
        <f t="shared" ca="1" si="1029"/>
        <v>1.0474521847025446E-4</v>
      </c>
      <c r="FY462" s="223">
        <f t="shared" ca="1" si="1030"/>
        <v>-4.5325838824563592E-5</v>
      </c>
      <c r="FZ462" s="223">
        <f t="shared" ca="1" si="1031"/>
        <v>-3.3280292237206893E-5</v>
      </c>
      <c r="GA462" s="223">
        <f t="shared" ca="1" si="1032"/>
        <v>9.7798637815706271E-5</v>
      </c>
      <c r="GB462" s="223">
        <f t="shared" ca="1" si="1033"/>
        <v>-1.209181212603127E-4</v>
      </c>
      <c r="GC462" s="223">
        <f t="shared" ca="1" si="1034"/>
        <v>9.2852100046068948E-5</v>
      </c>
      <c r="GD462" s="223">
        <f t="shared" ca="1" si="1035"/>
        <v>-2.5481121477586334E-5</v>
      </c>
      <c r="GE462" s="223">
        <f t="shared" ca="1" si="1036"/>
        <v>-5.2676197868524098E-5</v>
      </c>
      <c r="GF462" s="223">
        <f t="shared" ca="1" si="1037"/>
        <v>1.0853530629879217E-4</v>
      </c>
      <c r="GG462" s="223">
        <f t="shared" ca="1" si="1038"/>
        <v>-1.1845064411549925E-4</v>
      </c>
      <c r="GH462" s="223">
        <f t="shared" ca="1" si="1039"/>
        <v>7.8224977978255116E-5</v>
      </c>
      <c r="GI462" s="223">
        <f t="shared" ca="1" si="1040"/>
        <v>-4.8861197651545777E-6</v>
      </c>
      <c r="GJ462" s="223">
        <f t="shared" ca="1" si="1041"/>
        <v>-7.0521067854618854E-5</v>
      </c>
      <c r="GK462" s="223">
        <f t="shared" ca="1" si="1042"/>
        <v>1.1607618359636519E-4</v>
      </c>
      <c r="GL462" s="223">
        <f t="shared" ca="1" si="1043"/>
        <v>-1.1249542148682893E-4</v>
      </c>
      <c r="GM462" s="223">
        <f t="shared" ca="1" si="1044"/>
        <v>6.1294543710615416E-5</v>
      </c>
      <c r="GN462" s="223">
        <f t="shared" ca="1" si="1045"/>
        <v>1.5852752352296575E-5</v>
      </c>
      <c r="GO462" s="223">
        <f t="shared" ca="1" si="1046"/>
        <v>-8.6289465080579815E-5</v>
      </c>
      <c r="GP462" s="223">
        <f t="shared" ca="1" si="1047"/>
        <v>1.201992307238734E-4</v>
      </c>
      <c r="GQ462" s="223">
        <f t="shared" ca="1" si="1048"/>
        <v>-1.0322780320868723E-4</v>
      </c>
      <c r="GR462" s="223">
        <f t="shared" ca="1" si="1049"/>
        <v>4.2559309058747233E-5</v>
      </c>
      <c r="GS462" s="223">
        <f t="shared" ca="1" si="1050"/>
        <v>3.6124844691247648E-5</v>
      </c>
      <c r="GT462" s="223">
        <f t="shared" ca="1" si="1051"/>
        <v>-9.9517093580568929E-5</v>
      </c>
      <c r="GU462" s="223">
        <f t="shared" ca="1" si="1052"/>
        <v>1.2078304573279956E-4</v>
      </c>
      <c r="GV462" s="223">
        <f t="shared" ca="1" si="1053"/>
        <v>-9.0920671662056773E-5</v>
      </c>
      <c r="GW462" s="223">
        <f t="shared" ca="1" si="1054"/>
        <v>2.2570927671594275E-5</v>
      </c>
      <c r="GX462" s="223">
        <f t="shared" ca="1" si="1055"/>
        <v>5.5333251265821843E-5</v>
      </c>
      <c r="GY462" s="223">
        <f t="shared" ca="1" si="1056"/>
        <v>-1.0981446960034571E-4</v>
      </c>
      <c r="GZ462" s="223">
        <f t="shared" ca="1" si="1057"/>
        <v>1.1781043835646308E-4</v>
      </c>
      <c r="HA462" s="223">
        <f t="shared" ca="1" si="1058"/>
        <v>-7.5936406830537289E-5</v>
      </c>
      <c r="HB462" s="223">
        <f t="shared" ca="1" si="1059"/>
        <v>1.9179517468454229E-6</v>
      </c>
      <c r="HC462" s="223">
        <f t="shared" ca="1" si="1060"/>
        <v>7.2912386014560224E-5</v>
      </c>
      <c r="HD462" s="223">
        <f t="shared" ca="1" si="1061"/>
        <v>-1.1687838983547281E-4</v>
      </c>
      <c r="HE462" s="223">
        <f t="shared" ca="1" si="1062"/>
        <v>1.1136893617252543E-4</v>
      </c>
      <c r="HF462" s="223">
        <f t="shared" ca="1" si="1063"/>
        <v>-5.8716216124902031E-5</v>
      </c>
      <c r="HG462" s="223">
        <f t="shared" ca="1" si="1064"/>
        <v>-1.8791497720885499E-5</v>
      </c>
      <c r="HH462" s="223">
        <f t="shared" ca="1" si="1065"/>
        <v>8.8344636320939726E-5</v>
      </c>
      <c r="HI462" s="223">
        <f t="shared" ca="1" si="1066"/>
        <v>-1.2050085916627518E-4</v>
      </c>
      <c r="HJ462" s="223">
        <f t="shared" ca="1" si="1067"/>
        <v>1.0164820737839951E-4</v>
      </c>
      <c r="HK462" s="223">
        <f t="shared" ca="1" si="1068"/>
        <v>-3.9767143156548926E-5</v>
      </c>
      <c r="HL462" s="223">
        <f t="shared" ca="1" si="1069"/>
        <v>-3.894763688963482E-5</v>
      </c>
      <c r="HM462" s="223">
        <f t="shared" ca="1" si="1070"/>
        <v>1.0117560396944242E-4</v>
      </c>
      <c r="HN462" s="223">
        <f t="shared" ca="1" si="1071"/>
        <v>-1.2057521501490648E-4</v>
      </c>
      <c r="HO462" s="223">
        <f t="shared" ca="1" si="1072"/>
        <v>8.8934476065178231E-5</v>
      </c>
      <c r="HP462" s="223">
        <f t="shared" ca="1" si="1073"/>
        <v>-1.964713798275419E-5</v>
      </c>
      <c r="HQ462" s="223">
        <f t="shared" ca="1" si="1074"/>
        <v>-5.7956973981606608E-5</v>
      </c>
      <c r="HR462" s="223">
        <f t="shared" ca="1" si="1075"/>
        <v>1.1102748477163949E-4</v>
      </c>
      <c r="HS462" s="223">
        <f t="shared" ca="1" si="1076"/>
        <v>-1.170992679945787E-4</v>
      </c>
      <c r="HT462" s="223">
        <f t="shared" ca="1" si="1077"/>
        <v>7.3602094430789839E-5</v>
      </c>
      <c r="HU462" s="223">
        <f t="shared" ca="1" si="1078"/>
        <v>1.0513715738723219E-6</v>
      </c>
      <c r="HV462" s="223">
        <f t="shared" ca="1" si="1079"/>
        <v>-7.5259784479541486E-5</v>
      </c>
      <c r="HW462" s="223">
        <f t="shared" ca="1" si="1080"/>
        <v>1.17610192902908E-4</v>
      </c>
      <c r="HX462" s="223">
        <f t="shared" ca="1" si="1081"/>
        <v>-1.101753663754325E-4</v>
      </c>
      <c r="HY462" s="223">
        <f t="shared" ca="1" si="1082"/>
        <v>5.6102520086135704E-5</v>
      </c>
      <c r="HZ462" s="223">
        <f t="shared" ca="1" si="1083"/>
        <v>2.1718923793913535E-5</v>
      </c>
      <c r="IA462" s="223">
        <f t="shared" ca="1" si="1084"/>
        <v>-9.0346592055798598E-5</v>
      </c>
      <c r="IB462" s="223">
        <f t="shared" ca="1" si="1085"/>
        <v>1.207299023969325E-4</v>
      </c>
      <c r="IC462" s="223">
        <f t="shared" ca="1" si="1086"/>
        <v>-1.0000738246886189E-4</v>
      </c>
      <c r="ID462" s="223">
        <f t="shared" ca="1" si="1087"/>
        <v>3.6951023014302357E-5</v>
      </c>
      <c r="IE462" s="223">
        <f t="shared" ca="1" si="1088"/>
        <v>2.4177015300282782E-6</v>
      </c>
      <c r="IF462" s="223">
        <f t="shared" ca="1" si="1089"/>
        <v>-1.0277316995768418E-4</v>
      </c>
      <c r="IG462" s="223">
        <f t="shared" ca="1" si="1090"/>
        <v>1.2029475429608567E-4</v>
      </c>
      <c r="IH462" s="223">
        <f t="shared" ca="1" si="1091"/>
        <v>-8.6894709665392232E-5</v>
      </c>
      <c r="II462" s="223">
        <f t="shared" ca="1" si="1092"/>
        <v>1.6711513592647093E-5</v>
      </c>
      <c r="IJ462" s="223">
        <f t="shared" ca="1" si="1093"/>
        <v>6.054578558339766E-5</v>
      </c>
      <c r="IK462" s="223">
        <f t="shared" ca="1" si="1094"/>
        <v>-1.1217362113769183E-4</v>
      </c>
      <c r="IL462" s="223">
        <f t="shared" ca="1" si="1095"/>
        <v>1.1631756141227643E-4</v>
      </c>
      <c r="IM462" s="223">
        <f t="shared" ca="1" si="1096"/>
        <v>-7.122344688151685E-5</v>
      </c>
      <c r="IN462" s="223">
        <f t="shared" ca="1" si="1097"/>
        <v>-4.0200615876741547E-6</v>
      </c>
      <c r="IO462" s="223">
        <f t="shared" ca="1" si="1098"/>
        <v>7.7561849264491358E-5</v>
      </c>
      <c r="IP462" s="223">
        <f t="shared" ca="1" si="1099"/>
        <v>-1.1827115198786681E-4</v>
      </c>
      <c r="IQ462" s="223">
        <f t="shared" ca="1" si="1100"/>
        <v>1.0891543105735191E-4</v>
      </c>
      <c r="IR462" s="223">
        <f t="shared" ca="1" si="1101"/>
        <v>-5.3455029987077819E-5</v>
      </c>
      <c r="IS462" s="223">
        <f t="shared" ca="1" si="1102"/>
        <v>-2.4633267199370976E-5</v>
      </c>
      <c r="IT462" s="223">
        <f t="shared" ca="1" si="1103"/>
        <v>9.2294126381879687E-5</v>
      </c>
      <c r="IU462" s="223">
        <f t="shared" ca="1" si="1104"/>
        <v>-1.2088622244876767E-4</v>
      </c>
      <c r="IV462" s="223">
        <f t="shared" ca="1" si="1105"/>
        <v>9.8306316851649861E-5</v>
      </c>
      <c r="IW462" s="223">
        <f t="shared" ca="1" si="1106"/>
        <v>-3.4112644957479711E-5</v>
      </c>
      <c r="IX462" s="223">
        <f t="shared" ca="1" si="1107"/>
        <v>-4.4521153273392082E-5</v>
      </c>
      <c r="IY462" s="223">
        <f t="shared" ca="1" si="1108"/>
        <v>1.0430882923127974E-4</v>
      </c>
      <c r="IZ462" s="223">
        <f t="shared" ca="1" si="1109"/>
        <v>-1.1994183251538745E-4</v>
      </c>
      <c r="JA462" s="223">
        <f t="shared" ca="1" si="1110"/>
        <v>8.480260114170627E-5</v>
      </c>
      <c r="JB462" s="223">
        <f t="shared" ca="1" si="1111"/>
        <v>-1.376582281163552E-5</v>
      </c>
    </row>
    <row r="463" spans="2:262">
      <c r="B463" s="230">
        <v>102</v>
      </c>
      <c r="C463" s="229">
        <f t="shared" si="1112"/>
        <v>1.9921875000000013E-3</v>
      </c>
      <c r="D463" s="226">
        <f t="shared" ca="1" si="855"/>
        <v>23.31649540364743</v>
      </c>
      <c r="E463" s="225">
        <f ca="1">DD361</f>
        <v>-0.68350459635257033</v>
      </c>
      <c r="F463" s="224">
        <v>102</v>
      </c>
      <c r="G463" s="223">
        <f t="shared" ca="1" si="856"/>
        <v>-3.1621587419209074E-5</v>
      </c>
      <c r="H463" s="223">
        <f t="shared" ca="1" si="857"/>
        <v>1.3223546292669426E-4</v>
      </c>
      <c r="I463" s="223">
        <f t="shared" ca="1" si="858"/>
        <v>-1.8080345208389178E-4</v>
      </c>
      <c r="J463" s="223">
        <f t="shared" ca="1" si="859"/>
        <v>1.5820992593626926E-4</v>
      </c>
      <c r="K463" s="223">
        <f t="shared" ca="1" si="860"/>
        <v>-7.3347356050121258E-5</v>
      </c>
      <c r="L463" s="223">
        <f t="shared" ca="1" si="861"/>
        <v>-4.0383628348969884E-5</v>
      </c>
      <c r="M463" s="223">
        <f t="shared" ca="1" si="862"/>
        <v>1.3822022492693671E-4</v>
      </c>
      <c r="N463" s="223">
        <f t="shared" ca="1" si="863"/>
        <v>-1.816554229795589E-4</v>
      </c>
      <c r="O463" s="223">
        <f t="shared" ca="1" si="864"/>
        <v>1.5359378281603115E-4</v>
      </c>
      <c r="P463" s="223">
        <f t="shared" ca="1" si="865"/>
        <v>-6.5079943313318522E-5</v>
      </c>
      <c r="Q463" s="223">
        <f t="shared" ca="1" si="866"/>
        <v>-4.9048381580849378E-5</v>
      </c>
      <c r="R463" s="223">
        <f t="shared" ca="1" si="867"/>
        <v>1.4387200229866849E-4</v>
      </c>
      <c r="S463" s="223">
        <f t="shared" ca="1" si="868"/>
        <v>-1.8206977005013239E-4</v>
      </c>
      <c r="T463" s="223">
        <f t="shared" ca="1" si="869"/>
        <v>1.4860761881976256E-4</v>
      </c>
      <c r="U463" s="223">
        <f t="shared" ca="1" si="870"/>
        <v>-5.6655747292743913E-5</v>
      </c>
      <c r="V463" s="223">
        <f t="shared" ca="1" si="871"/>
        <v>-5.7594972965370413E-5</v>
      </c>
      <c r="W463" s="223">
        <f t="shared" ca="1" si="872"/>
        <v>1.4917717941516321E-4</v>
      </c>
      <c r="X463" s="223">
        <f t="shared" ca="1" si="873"/>
        <v>-1.8204549509722671E-4</v>
      </c>
      <c r="Y463" s="223">
        <f t="shared" ca="1" si="874"/>
        <v>1.4326344605326743E-4</v>
      </c>
      <c r="Z463" s="223">
        <f t="shared" ca="1" si="875"/>
        <v>-4.8095062614484316E-5</v>
      </c>
      <c r="AA463" s="223">
        <f t="shared" ca="1" si="876"/>
        <v>-6.600281301529343E-5</v>
      </c>
      <c r="AB463" s="223">
        <f t="shared" ca="1" si="877"/>
        <v>1.5412297564006917E-4</v>
      </c>
      <c r="AC463" s="223">
        <f t="shared" ca="1" si="878"/>
        <v>-1.8158265660132969E-4</v>
      </c>
      <c r="AD463" s="223">
        <f t="shared" ca="1" si="879"/>
        <v>1.3757413909683334E-4</v>
      </c>
      <c r="AE463" s="223">
        <f t="shared" ca="1" si="880"/>
        <v>-3.941851271775523E-5</v>
      </c>
      <c r="AF463" s="223">
        <f t="shared" ca="1" si="881"/>
        <v>-7.4251646507500154E-5</v>
      </c>
      <c r="AG463" s="223">
        <f t="shared" ca="1" si="882"/>
        <v>1.5869747611707991E-4</v>
      </c>
      <c r="AH463" s="223">
        <f t="shared" ca="1" si="883"/>
        <v>-1.8068236958091764E-4</v>
      </c>
      <c r="AI463" s="223">
        <f t="shared" ca="1" si="884"/>
        <v>1.3155340398924526E-4</v>
      </c>
      <c r="AJ463" s="223">
        <f t="shared" ca="1" si="885"/>
        <v>-3.0647000171236384E-5</v>
      </c>
      <c r="AK463" s="223">
        <f t="shared" ca="1" si="886"/>
        <v>-8.2321601279591845E-5</v>
      </c>
      <c r="AL463" s="223">
        <f t="shared" ca="1" si="887"/>
        <v>1.62889660473868E-4</v>
      </c>
      <c r="AM463" s="223">
        <f t="shared" ca="1" si="888"/>
        <v>-1.7934680290627861E-4</v>
      </c>
      <c r="AN463" s="223">
        <f t="shared" ca="1" si="889"/>
        <v>1.25215745208728E-4</v>
      </c>
      <c r="AO463" s="223">
        <f t="shared" ca="1" si="890"/>
        <v>-2.1801656316943559E-5</v>
      </c>
      <c r="AP463" s="223">
        <f t="shared" ca="1" si="891"/>
        <v>-9.0193236103682661E-5</v>
      </c>
      <c r="AQ463" s="223">
        <f t="shared" ca="1" si="892"/>
        <v>1.6668942937112522E-4</v>
      </c>
      <c r="AR463" s="223">
        <f t="shared" ca="1" si="893"/>
        <v>-1.7757917407451422E-4</v>
      </c>
      <c r="AS463" s="223">
        <f t="shared" ca="1" si="894"/>
        <v>1.1857643073039892E-4</v>
      </c>
      <c r="AT463" s="223">
        <f t="shared" ca="1" si="895"/>
        <v>-1.2903790362986235E-5</v>
      </c>
      <c r="AU463" s="223">
        <f t="shared" ca="1" si="896"/>
        <v>-9.7847587522005168E-5</v>
      </c>
      <c r="AV463" s="223">
        <f t="shared" ca="1" si="897"/>
        <v>1.7008762883275678E-4</v>
      </c>
      <c r="AW463" s="223">
        <f t="shared" ca="1" si="898"/>
        <v>-1.7538374145830511E-4</v>
      </c>
      <c r="AX463" s="223">
        <f t="shared" ca="1" si="899"/>
        <v>1.116514552443736E-4</v>
      </c>
      <c r="AY463" s="223">
        <f t="shared" ca="1" si="900"/>
        <v>-3.9748380478033533E-6</v>
      </c>
      <c r="AZ463" s="223">
        <f t="shared" ca="1" si="901"/>
        <v>-1.0526621553154857E-4</v>
      </c>
      <c r="BA463" s="223">
        <f t="shared" ca="1" si="902"/>
        <v>1.730760722986144E-4</v>
      </c>
      <c r="BB463" s="223">
        <f t="shared" ca="1" si="903"/>
        <v>-1.7276579404712139E-4</v>
      </c>
      <c r="BC463" s="223">
        <f t="shared" ca="1" si="904"/>
        <v>1.044575016231501E-4</v>
      </c>
      <c r="BD463" s="223">
        <f t="shared" ca="1" si="905"/>
        <v>4.9636900003913908E-6</v>
      </c>
      <c r="BE463" s="223">
        <f t="shared" ca="1" si="906"/>
        <v>-1.1243124800764706E-4</v>
      </c>
      <c r="BF463" s="223">
        <f t="shared" ca="1" si="907"/>
        <v>1.7564756034663104E-4</v>
      </c>
      <c r="BG463" s="223">
        <f t="shared" ca="1" si="908"/>
        <v>-1.697316387055827E-4</v>
      </c>
      <c r="BH463" s="223">
        <f t="shared" ca="1" si="909"/>
        <v>9.7011900731121983E-5</v>
      </c>
      <c r="BI463" s="223">
        <f t="shared" ca="1" si="910"/>
        <v>1.389026008460727E-5</v>
      </c>
      <c r="BJ463" s="223">
        <f t="shared" ca="1" si="911"/>
        <v>-1.1932542375948083E-4</v>
      </c>
      <c r="BK463" s="223">
        <f t="shared" ca="1" si="912"/>
        <v>1.7779589803686277E-4</v>
      </c>
      <c r="BL463" s="223">
        <f t="shared" ca="1" si="913"/>
        <v>-1.6628858497966668E-4</v>
      </c>
      <c r="BM463" s="223">
        <f t="shared" ca="1" si="914"/>
        <v>8.9332589672989248E-5</v>
      </c>
      <c r="BN463" s="223">
        <f t="shared" ca="1" si="915"/>
        <v>2.2783367315633695E-5</v>
      </c>
      <c r="BO463" s="223">
        <f t="shared" ca="1" si="916"/>
        <v>-1.2593213411380333E-4</v>
      </c>
      <c r="BP463" s="223">
        <f t="shared" ca="1" si="917"/>
        <v>1.7951590983564239E-4</v>
      </c>
      <c r="BQ463" s="223">
        <f t="shared" ca="1" si="918"/>
        <v>-1.6244492748737261E-4</v>
      </c>
      <c r="BR463" s="223">
        <f t="shared" ca="1" si="919"/>
        <v>8.1438068581727999E-5</v>
      </c>
      <c r="BS463" s="223">
        <f t="shared" ca="1" si="920"/>
        <v>3.1621587419209467E-5</v>
      </c>
      <c r="BT463" s="223">
        <f t="shared" ca="1" si="921"/>
        <v>-1.3223546292669716E-4</v>
      </c>
      <c r="BU463" s="223">
        <f t="shared" ca="1" si="922"/>
        <v>1.808034520838921E-4</v>
      </c>
      <c r="BV463" s="223">
        <f t="shared" ca="1" si="923"/>
        <v>-1.5820992593626853E-4</v>
      </c>
      <c r="BW463" s="223">
        <f t="shared" ca="1" si="924"/>
        <v>7.3347356050121096E-5</v>
      </c>
      <c r="BX463" s="223">
        <f t="shared" ca="1" si="925"/>
        <v>4.0383628348973516E-5</v>
      </c>
      <c r="BY463" s="223">
        <f t="shared" ca="1" si="926"/>
        <v>-1.3822022492693831E-4</v>
      </c>
      <c r="BZ463" s="223">
        <f t="shared" ca="1" si="927"/>
        <v>1.8165542297955895E-4</v>
      </c>
      <c r="CA463" s="223">
        <f t="shared" ca="1" si="928"/>
        <v>-1.5359378281603125E-4</v>
      </c>
      <c r="CB463" s="223">
        <f t="shared" ca="1" si="929"/>
        <v>6.5079943313315052E-5</v>
      </c>
      <c r="CC463" s="223">
        <f t="shared" ca="1" si="930"/>
        <v>4.9048381580851723E-5</v>
      </c>
      <c r="CD463" s="223">
        <f t="shared" ca="1" si="931"/>
        <v>-1.4387200229866876E-4</v>
      </c>
      <c r="CE463" s="223">
        <f t="shared" ca="1" si="932"/>
        <v>1.8206977005013236E-4</v>
      </c>
      <c r="CF463" s="223">
        <f t="shared" ca="1" si="933"/>
        <v>-1.4860761881976077E-4</v>
      </c>
      <c r="CG463" s="223">
        <f t="shared" ca="1" si="934"/>
        <v>5.6655747292742212E-5</v>
      </c>
      <c r="CH463" s="223">
        <f t="shared" ca="1" si="935"/>
        <v>5.7594972965370873E-5</v>
      </c>
      <c r="CI463" s="223">
        <f t="shared" ca="1" si="936"/>
        <v>-1.4917717941516573E-4</v>
      </c>
      <c r="CJ463" s="223">
        <f t="shared" ca="1" si="937"/>
        <v>1.820454950972266E-4</v>
      </c>
      <c r="CK463" s="223">
        <f t="shared" ca="1" si="938"/>
        <v>-1.4326344605326634E-4</v>
      </c>
      <c r="CL463" s="223">
        <f t="shared" ca="1" si="939"/>
        <v>4.8095062614483849E-5</v>
      </c>
      <c r="CM463" s="223">
        <f t="shared" ca="1" si="940"/>
        <v>6.6002813015297496E-5</v>
      </c>
      <c r="CN463" s="223">
        <f t="shared" ca="1" si="941"/>
        <v>-1.5412297564007082E-4</v>
      </c>
      <c r="CO463" s="223">
        <f t="shared" ca="1" si="942"/>
        <v>1.8158265660132952E-4</v>
      </c>
      <c r="CP463" s="223">
        <f t="shared" ca="1" si="943"/>
        <v>-1.3757413909683386E-4</v>
      </c>
      <c r="CQ463" s="223">
        <f t="shared" ca="1" si="944"/>
        <v>3.9418512717752221E-5</v>
      </c>
      <c r="CR463" s="223">
        <f t="shared" ca="1" si="945"/>
        <v>7.4251646507501781E-5</v>
      </c>
      <c r="CS463" s="223">
        <f t="shared" ca="1" si="946"/>
        <v>-1.5869747611708078E-4</v>
      </c>
      <c r="CT463" s="223">
        <f t="shared" ca="1" si="947"/>
        <v>1.8068236958091775E-4</v>
      </c>
      <c r="CU463" s="223">
        <f t="shared" ca="1" si="948"/>
        <v>-1.3155340398924222E-4</v>
      </c>
      <c r="CV463" s="223">
        <f t="shared" ca="1" si="949"/>
        <v>3.0647000171234615E-5</v>
      </c>
      <c r="CW463" s="223">
        <f t="shared" ca="1" si="950"/>
        <v>8.232160127959343E-5</v>
      </c>
      <c r="CX463" s="223">
        <f t="shared" ca="1" si="951"/>
        <v>-1.6288966047386995E-4</v>
      </c>
      <c r="CY463" s="223">
        <f t="shared" ca="1" si="952"/>
        <v>1.7934680290627829E-4</v>
      </c>
      <c r="CZ463" s="223">
        <f t="shared" ca="1" si="953"/>
        <v>-1.2521574520872673E-4</v>
      </c>
      <c r="DA463" s="223">
        <f t="shared" ca="1" si="954"/>
        <v>2.1801656316944358E-5</v>
      </c>
      <c r="DB463" s="223">
        <f t="shared" ca="1" si="955"/>
        <v>9.0193236103686442E-5</v>
      </c>
      <c r="DC463" s="223">
        <f t="shared" ca="1" si="956"/>
        <v>-1.6668942937112595E-4</v>
      </c>
      <c r="DD463" s="223">
        <f t="shared" ca="1" si="957"/>
        <v>1.7757917407451378E-4</v>
      </c>
      <c r="DE463" s="223">
        <f t="shared" ca="1" si="958"/>
        <v>-1.1857643073039562E-4</v>
      </c>
      <c r="DF463" s="223">
        <f t="shared" ca="1" si="959"/>
        <v>1.2903790362981884E-5</v>
      </c>
      <c r="DG463" s="223">
        <f t="shared" ca="1" si="960"/>
        <v>9.7847587522006672E-5</v>
      </c>
      <c r="DH463" s="223">
        <f t="shared" ca="1" si="961"/>
        <v>-1.700876288327574E-4</v>
      </c>
      <c r="DI463" s="223">
        <f t="shared" ca="1" si="962"/>
        <v>1.7538374145830533E-4</v>
      </c>
      <c r="DJ463" s="223">
        <f t="shared" ca="1" si="963"/>
        <v>-1.1165145524437423E-4</v>
      </c>
      <c r="DK463" s="223">
        <f t="shared" ca="1" si="964"/>
        <v>3.9748380478067414E-6</v>
      </c>
      <c r="DL463" s="223">
        <f t="shared" ca="1" si="965"/>
        <v>1.0526621553155427E-4</v>
      </c>
      <c r="DM463" s="223">
        <f t="shared" ca="1" si="966"/>
        <v>-1.7307607229861575E-4</v>
      </c>
      <c r="DN463" s="223">
        <f t="shared" ca="1" si="967"/>
        <v>1.7276579404712082E-4</v>
      </c>
      <c r="DO463" s="223">
        <f t="shared" ca="1" si="968"/>
        <v>-1.0445750162314862E-4</v>
      </c>
      <c r="DP463" s="223">
        <f t="shared" ca="1" si="969"/>
        <v>-4.9636900003905641E-6</v>
      </c>
      <c r="DQ463" s="223">
        <f t="shared" ca="1" si="970"/>
        <v>1.1243124800764645E-4</v>
      </c>
      <c r="DR463" s="223">
        <f t="shared" ca="1" si="971"/>
        <v>-1.7564756034663015E-4</v>
      </c>
      <c r="DS463" s="223">
        <f t="shared" ca="1" si="972"/>
        <v>1.6973163870558018E-4</v>
      </c>
      <c r="DT463" s="223">
        <f t="shared" ca="1" si="973"/>
        <v>-9.7011900731116101E-5</v>
      </c>
      <c r="DU463" s="223">
        <f t="shared" ca="1" si="974"/>
        <v>-1.3890260084609046E-5</v>
      </c>
      <c r="DV463" s="223">
        <f t="shared" ca="1" si="975"/>
        <v>1.1932542375948216E-4</v>
      </c>
      <c r="DW463" s="223">
        <f t="shared" ca="1" si="976"/>
        <v>-1.7779589803686312E-4</v>
      </c>
      <c r="DX463" s="223">
        <f t="shared" ca="1" si="977"/>
        <v>1.6628858497966595E-4</v>
      </c>
      <c r="DY463" s="223">
        <f t="shared" ca="1" si="978"/>
        <v>-8.9332589672992202E-5</v>
      </c>
      <c r="DZ463" s="223">
        <f t="shared" ca="1" si="979"/>
        <v>-2.278336731563032E-5</v>
      </c>
      <c r="EA463" s="223">
        <f t="shared" ca="1" si="980"/>
        <v>1.2593213411380837E-4</v>
      </c>
      <c r="EB463" s="223">
        <f t="shared" ca="1" si="981"/>
        <v>-1.7951590983564356E-4</v>
      </c>
      <c r="EC463" s="223">
        <f t="shared" ca="1" si="982"/>
        <v>1.6244492748737182E-4</v>
      </c>
      <c r="ED463" s="223">
        <f t="shared" ca="1" si="983"/>
        <v>-8.14380685817264E-5</v>
      </c>
      <c r="EE463" s="223">
        <f t="shared" ca="1" si="984"/>
        <v>-3.1621587419211229E-5</v>
      </c>
      <c r="EF463" s="223">
        <f t="shared" ca="1" si="985"/>
        <v>1.3223546292669483E-4</v>
      </c>
      <c r="EG463" s="223">
        <f t="shared" ca="1" si="986"/>
        <v>-1.8080345208389169E-4</v>
      </c>
      <c r="EH463" s="223">
        <f t="shared" ca="1" si="987"/>
        <v>1.5820992593626508E-4</v>
      </c>
      <c r="EI463" s="223">
        <f t="shared" ca="1" si="988"/>
        <v>-7.3347356050114726E-5</v>
      </c>
      <c r="EJ463" s="223">
        <f t="shared" ca="1" si="989"/>
        <v>-4.0383628348975237E-5</v>
      </c>
      <c r="EK463" s="223">
        <f t="shared" ca="1" si="990"/>
        <v>1.3822022492693947E-4</v>
      </c>
      <c r="EL463" s="223">
        <f t="shared" ca="1" si="991"/>
        <v>-1.8165542297955911E-4</v>
      </c>
      <c r="EM463" s="223">
        <f t="shared" ca="1" si="992"/>
        <v>1.5359378281603028E-4</v>
      </c>
      <c r="EN463" s="223">
        <f t="shared" ca="1" si="993"/>
        <v>-6.507994331331821E-5</v>
      </c>
      <c r="EO463" s="223">
        <f t="shared" ca="1" si="994"/>
        <v>-4.904838158084845E-5</v>
      </c>
      <c r="EP463" s="223">
        <f t="shared" ca="1" si="995"/>
        <v>1.4387200229867302E-4</v>
      </c>
      <c r="EQ463" s="223">
        <f t="shared" ca="1" si="996"/>
        <v>-1.8206977005013253E-4</v>
      </c>
      <c r="ER463" s="223">
        <f t="shared" ca="1" si="997"/>
        <v>1.4860761881975974E-4</v>
      </c>
      <c r="ES463" s="223">
        <f t="shared" ca="1" si="998"/>
        <v>-5.6655747292740525E-5</v>
      </c>
      <c r="ET463" s="223">
        <f t="shared" ca="1" si="999"/>
        <v>-5.7594972965372581E-5</v>
      </c>
      <c r="EU463" s="223">
        <f t="shared" ca="1" si="1000"/>
        <v>1.4917717941516378E-4</v>
      </c>
      <c r="EV463" s="223">
        <f t="shared" ca="1" si="1001"/>
        <v>-1.8204549509722671E-4</v>
      </c>
      <c r="EW463" s="223">
        <f t="shared" ca="1" si="1002"/>
        <v>1.4326344605326206E-4</v>
      </c>
      <c r="EX463" s="223">
        <f t="shared" ca="1" si="1003"/>
        <v>-4.8095062614477133E-5</v>
      </c>
      <c r="EY463" s="223">
        <f t="shared" ca="1" si="1004"/>
        <v>-6.6002813015299163E-5</v>
      </c>
      <c r="EZ463" s="223">
        <f t="shared" ca="1" si="1005"/>
        <v>1.5412297564007177E-4</v>
      </c>
      <c r="FA463" s="223">
        <f t="shared" ca="1" si="1006"/>
        <v>-1.8158265660132942E-4</v>
      </c>
      <c r="FB463" s="223">
        <f t="shared" ca="1" si="1007"/>
        <v>1.3757413909683269E-4</v>
      </c>
      <c r="FC463" s="223">
        <f t="shared" ca="1" si="1008"/>
        <v>-3.9418512717755541E-5</v>
      </c>
      <c r="FD463" s="223">
        <f t="shared" ca="1" si="1009"/>
        <v>-7.4251646507498691E-5</v>
      </c>
      <c r="FE463" s="223">
        <f t="shared" ca="1" si="1010"/>
        <v>1.586974761170842E-4</v>
      </c>
      <c r="FF463" s="223">
        <f t="shared" ca="1" si="1011"/>
        <v>-1.8068236958091686E-4</v>
      </c>
      <c r="FG463" s="223">
        <f t="shared" ca="1" si="1012"/>
        <v>1.3155340398924098E-4</v>
      </c>
      <c r="FH463" s="223">
        <f t="shared" ca="1" si="1013"/>
        <v>-3.0647000171232867E-5</v>
      </c>
      <c r="FI463" s="223">
        <f t="shared" ca="1" si="1014"/>
        <v>-8.2321601279595016E-5</v>
      </c>
      <c r="FJ463" s="223">
        <f t="shared" ca="1" si="1015"/>
        <v>1.6288966047386843E-4</v>
      </c>
      <c r="FK463" s="223">
        <f t="shared" ca="1" si="1016"/>
        <v>-1.7934680290627888E-4</v>
      </c>
      <c r="FL463" s="223">
        <f t="shared" ca="1" si="1017"/>
        <v>1.2521574520872163E-4</v>
      </c>
      <c r="FM463" s="223">
        <f t="shared" ca="1" si="1018"/>
        <v>-2.1801656316937453E-5</v>
      </c>
      <c r="FN463" s="223">
        <f t="shared" ca="1" si="1019"/>
        <v>-9.0193236103688001E-5</v>
      </c>
      <c r="FO463" s="223">
        <f t="shared" ca="1" si="1020"/>
        <v>1.6668942937112668E-4</v>
      </c>
      <c r="FP463" s="223">
        <f t="shared" ca="1" si="1021"/>
        <v>-1.775791740745134E-4</v>
      </c>
      <c r="FQ463" s="223">
        <f t="shared" ca="1" si="1022"/>
        <v>1.1857643073039819E-4</v>
      </c>
      <c r="FR463" s="223">
        <f t="shared" ca="1" si="1023"/>
        <v>-1.2903790362985259E-5</v>
      </c>
      <c r="FS463" s="223">
        <f t="shared" ca="1" si="1024"/>
        <v>-9.7847587522003826E-5</v>
      </c>
      <c r="FT463" s="223">
        <f t="shared" ca="1" si="1025"/>
        <v>1.700876288327599E-4</v>
      </c>
      <c r="FU463" s="223">
        <f t="shared" ca="1" si="1026"/>
        <v>-1.7538374145830343E-4</v>
      </c>
      <c r="FV463" s="223">
        <f t="shared" ca="1" si="1027"/>
        <v>1.1165145524436874E-4</v>
      </c>
      <c r="FW463" s="223">
        <f t="shared" ca="1" si="1028"/>
        <v>-3.9748380477997889E-6</v>
      </c>
      <c r="FX463" s="223">
        <f t="shared" ca="1" si="1029"/>
        <v>-1.0526621553155149E-4</v>
      </c>
      <c r="FY463" s="223">
        <f t="shared" ca="1" si="1030"/>
        <v>1.7307607229861469E-4</v>
      </c>
      <c r="FZ463" s="223">
        <f t="shared" ca="1" si="1031"/>
        <v>-1.7276579404712191E-4</v>
      </c>
      <c r="GA463" s="223">
        <f t="shared" ca="1" si="1032"/>
        <v>1.0445750162314292E-4</v>
      </c>
      <c r="GB463" s="223">
        <f t="shared" ca="1" si="1033"/>
        <v>4.9636900003975436E-6</v>
      </c>
      <c r="GC463" s="223">
        <f t="shared" ca="1" si="1034"/>
        <v>-1.1243124800765191E-4</v>
      </c>
      <c r="GD463" s="223">
        <f t="shared" ca="1" si="1035"/>
        <v>1.7564756034663196E-4</v>
      </c>
      <c r="GE463" s="223">
        <f t="shared" ca="1" si="1036"/>
        <v>-1.6973163870558138E-4</v>
      </c>
      <c r="GF463" s="223">
        <f t="shared" ca="1" si="1037"/>
        <v>9.701190073111896E-5</v>
      </c>
      <c r="GG463" s="223">
        <f t="shared" ca="1" si="1038"/>
        <v>1.3890260084605671E-5</v>
      </c>
      <c r="GH463" s="223">
        <f t="shared" ca="1" si="1039"/>
        <v>-1.1932542375947963E-4</v>
      </c>
      <c r="GI463" s="223">
        <f t="shared" ca="1" si="1040"/>
        <v>1.7779589803686464E-4</v>
      </c>
      <c r="GJ463" s="223">
        <f t="shared" ca="1" si="1041"/>
        <v>-1.662885849796631E-4</v>
      </c>
      <c r="GK463" s="223">
        <f t="shared" ca="1" si="1042"/>
        <v>8.9332589672986144E-5</v>
      </c>
      <c r="GL463" s="223">
        <f t="shared" ca="1" si="1043"/>
        <v>2.2783367315637218E-5</v>
      </c>
      <c r="GM463" s="223">
        <f t="shared" ca="1" si="1044"/>
        <v>-1.259321341138059E-4</v>
      </c>
      <c r="GN463" s="223">
        <f t="shared" ca="1" si="1045"/>
        <v>1.7951590983564302E-4</v>
      </c>
      <c r="GO463" s="223">
        <f t="shared" ca="1" si="1046"/>
        <v>-1.6244492748737334E-4</v>
      </c>
      <c r="GP463" s="223">
        <f t="shared" ca="1" si="1047"/>
        <v>8.1438068581720179E-5</v>
      </c>
      <c r="GQ463" s="223">
        <f t="shared" ca="1" si="1048"/>
        <v>3.1621587419218086E-5</v>
      </c>
      <c r="GR463" s="223">
        <f t="shared" ca="1" si="1049"/>
        <v>-1.3223546292669963E-4</v>
      </c>
      <c r="GS463" s="223">
        <f t="shared" ca="1" si="1050"/>
        <v>1.8080345208389256E-4</v>
      </c>
      <c r="GT463" s="223">
        <f t="shared" ca="1" si="1051"/>
        <v>-1.5820992593626676E-4</v>
      </c>
      <c r="GU463" s="223">
        <f t="shared" ca="1" si="1052"/>
        <v>7.334735605011783E-5</v>
      </c>
      <c r="GV463" s="223">
        <f t="shared" ca="1" si="1053"/>
        <v>4.0383628348971944E-5</v>
      </c>
      <c r="GW463" s="223">
        <f t="shared" ca="1" si="1054"/>
        <v>-1.3822022492693728E-4</v>
      </c>
      <c r="GX463" s="223">
        <f t="shared" ca="1" si="1055"/>
        <v>1.816554229795596E-4</v>
      </c>
      <c r="GY463" s="223">
        <f t="shared" ca="1" si="1056"/>
        <v>-1.5359378281602654E-4</v>
      </c>
      <c r="GZ463" s="223">
        <f t="shared" ca="1" si="1057"/>
        <v>6.5079943313311718E-5</v>
      </c>
      <c r="HA463" s="223">
        <f t="shared" ca="1" si="1058"/>
        <v>4.9048381580855172E-5</v>
      </c>
      <c r="HB463" s="223">
        <f t="shared" ca="1" si="1059"/>
        <v>-1.4387200229867096E-4</v>
      </c>
      <c r="HC463" s="223">
        <f t="shared" ca="1" si="1060"/>
        <v>1.8206977005013269E-4</v>
      </c>
      <c r="HD463" s="223">
        <f t="shared" ca="1" si="1061"/>
        <v>-1.4860761881975573E-4</v>
      </c>
      <c r="HE463" s="223">
        <f t="shared" ca="1" si="1062"/>
        <v>5.6655747292733904E-5</v>
      </c>
      <c r="HF463" s="223">
        <f t="shared" ca="1" si="1063"/>
        <v>5.7594972965379174E-5</v>
      </c>
      <c r="HG463" s="223">
        <f t="shared" ca="1" si="1064"/>
        <v>-1.4917717941516779E-4</v>
      </c>
      <c r="HH463" s="223">
        <f t="shared" ca="1" si="1065"/>
        <v>1.8204549509722652E-4</v>
      </c>
      <c r="HI463" s="223">
        <f t="shared" ca="1" si="1066"/>
        <v>-1.4326344605326412E-4</v>
      </c>
      <c r="HJ463" s="223">
        <f t="shared" ca="1" si="1067"/>
        <v>4.8095062614480406E-5</v>
      </c>
      <c r="HK463" s="223">
        <f t="shared" ca="1" si="1068"/>
        <v>6.6002813015295992E-5</v>
      </c>
      <c r="HL463" s="223">
        <f t="shared" ca="1" si="1069"/>
        <v>-1.5412297564006995E-4</v>
      </c>
      <c r="HM463" s="223">
        <f t="shared" ca="1" si="1070"/>
        <v>1.8158265660132969E-4</v>
      </c>
      <c r="HN463" s="223">
        <f t="shared" ca="1" si="1071"/>
        <v>-1.3757413909683492E-4</v>
      </c>
      <c r="HO463" s="223">
        <f t="shared" ca="1" si="1072"/>
        <v>3.9418512717758835E-5</v>
      </c>
      <c r="HP463" s="223">
        <f t="shared" ca="1" si="1073"/>
        <v>7.4251646507495587E-5</v>
      </c>
      <c r="HQ463" s="223">
        <f t="shared" ca="1" si="1074"/>
        <v>-1.5869747611708764E-4</v>
      </c>
      <c r="HR463" s="223">
        <f t="shared" ca="1" si="1075"/>
        <v>1.8068236958091599E-4</v>
      </c>
      <c r="HS463" s="223">
        <f t="shared" ca="1" si="1076"/>
        <v>-1.3155340398923618E-4</v>
      </c>
      <c r="HT463" s="223">
        <f t="shared" ca="1" si="1077"/>
        <v>3.0647000171226002E-5</v>
      </c>
      <c r="HU463" s="223">
        <f t="shared" ca="1" si="1078"/>
        <v>8.232160127960125E-5</v>
      </c>
      <c r="HV463" s="223">
        <f t="shared" ca="1" si="1079"/>
        <v>-1.6288966047387155E-4</v>
      </c>
      <c r="HW463" s="223">
        <f t="shared" ca="1" si="1080"/>
        <v>1.7934680290627769E-4</v>
      </c>
      <c r="HX463" s="223">
        <f t="shared" ca="1" si="1081"/>
        <v>-1.2521574520872413E-4</v>
      </c>
      <c r="HY463" s="223">
        <f t="shared" ca="1" si="1082"/>
        <v>2.1801656316940814E-5</v>
      </c>
      <c r="HZ463" s="223">
        <f t="shared" ca="1" si="1083"/>
        <v>9.019323610368506E-5</v>
      </c>
      <c r="IA463" s="223">
        <f t="shared" ca="1" si="1084"/>
        <v>-1.666894293711253E-4</v>
      </c>
      <c r="IB463" s="223">
        <f t="shared" ca="1" si="1085"/>
        <v>1.7757917407451416E-4</v>
      </c>
      <c r="IC463" s="223">
        <f t="shared" ca="1" si="1086"/>
        <v>-1.1857643073040075E-4</v>
      </c>
      <c r="ID463" s="223">
        <f t="shared" ca="1" si="1087"/>
        <v>1.2903790362988647E-5</v>
      </c>
      <c r="IE463" s="223">
        <f t="shared" ca="1" si="1088"/>
        <v>8.896666755327675E-5</v>
      </c>
      <c r="IF463" s="223">
        <f t="shared" ca="1" si="1089"/>
        <v>-1.7008762883276239E-4</v>
      </c>
      <c r="IG463" s="223">
        <f t="shared" ca="1" si="1090"/>
        <v>1.7538374145830156E-4</v>
      </c>
      <c r="IH463" s="223">
        <f t="shared" ca="1" si="1091"/>
        <v>-1.1165145524436325E-4</v>
      </c>
      <c r="II463" s="223">
        <f t="shared" ca="1" si="1092"/>
        <v>3.9748380477928365E-6</v>
      </c>
      <c r="IJ463" s="223">
        <f t="shared" ca="1" si="1093"/>
        <v>1.0526621553155717E-4</v>
      </c>
      <c r="IK463" s="223">
        <f t="shared" ca="1" si="1094"/>
        <v>-1.7307607229861684E-4</v>
      </c>
      <c r="IL463" s="223">
        <f t="shared" ca="1" si="1095"/>
        <v>1.7276579404711969E-4</v>
      </c>
      <c r="IM463" s="223">
        <f t="shared" ca="1" si="1096"/>
        <v>-1.0445750162314571E-4</v>
      </c>
      <c r="IN463" s="223">
        <f t="shared" ca="1" si="1097"/>
        <v>-4.963690000394142E-6</v>
      </c>
      <c r="IO463" s="223">
        <f t="shared" ca="1" si="1098"/>
        <v>1.1243124800764924E-4</v>
      </c>
      <c r="IP463" s="223">
        <f t="shared" ca="1" si="1099"/>
        <v>-1.7564756034663107E-4</v>
      </c>
      <c r="IQ463" s="223">
        <f t="shared" ca="1" si="1100"/>
        <v>1.6973163870558262E-4</v>
      </c>
      <c r="IR463" s="223">
        <f t="shared" ca="1" si="1101"/>
        <v>-9.7011900731121834E-5</v>
      </c>
      <c r="IS463" s="223">
        <f t="shared" ca="1" si="1102"/>
        <v>-1.3890260084602283E-5</v>
      </c>
      <c r="IT463" s="223">
        <f t="shared" ca="1" si="1103"/>
        <v>1.1932542375947704E-4</v>
      </c>
      <c r="IU463" s="223">
        <f t="shared" ca="1" si="1104"/>
        <v>-1.7779589803686613E-4</v>
      </c>
      <c r="IV463" s="223">
        <f t="shared" ca="1" si="1105"/>
        <v>1.6628858497966026E-4</v>
      </c>
      <c r="IW463" s="223">
        <f t="shared" ca="1" si="1106"/>
        <v>-8.9332589672980073E-5</v>
      </c>
      <c r="IX463" s="223">
        <f t="shared" ca="1" si="1107"/>
        <v>-2.2783367315644144E-5</v>
      </c>
      <c r="IY463" s="223">
        <f t="shared" ca="1" si="1108"/>
        <v>1.2593213411381094E-4</v>
      </c>
      <c r="IZ463" s="223">
        <f t="shared" ca="1" si="1109"/>
        <v>-1.7951590983564415E-4</v>
      </c>
      <c r="JA463" s="223">
        <f t="shared" ca="1" si="1110"/>
        <v>1.624449274873702E-4</v>
      </c>
      <c r="JB463" s="223">
        <f t="shared" ca="1" si="1111"/>
        <v>-8.1438068581723215E-5</v>
      </c>
    </row>
    <row r="464" spans="2:262">
      <c r="B464" s="230">
        <v>103</v>
      </c>
      <c r="C464" s="229">
        <f t="shared" si="1112"/>
        <v>2.0117187500000014E-3</v>
      </c>
      <c r="D464" s="226">
        <f t="shared" ca="1" si="855"/>
        <v>23.321614473871282</v>
      </c>
      <c r="E464" s="225">
        <f ca="1">DE361</f>
        <v>-0.67838552612871705</v>
      </c>
      <c r="F464" s="224">
        <v>103</v>
      </c>
      <c r="G464" s="223">
        <f t="shared" ca="1" si="856"/>
        <v>-2.0652578320843733E-5</v>
      </c>
      <c r="H464" s="223">
        <f t="shared" ca="1" si="857"/>
        <v>2.4638930662172298E-4</v>
      </c>
      <c r="I464" s="223">
        <f t="shared" ca="1" si="858"/>
        <v>-3.8223573211289546E-4</v>
      </c>
      <c r="J464" s="223">
        <f t="shared" ca="1" si="859"/>
        <v>3.786309526170378E-4</v>
      </c>
      <c r="K464" s="223">
        <f t="shared" ca="1" si="860"/>
        <v>-2.3689010118471825E-4</v>
      </c>
      <c r="L464" s="223">
        <f t="shared" ca="1" si="861"/>
        <v>8.7245456120979754E-6</v>
      </c>
      <c r="M464" s="223">
        <f t="shared" ca="1" si="862"/>
        <v>2.2262398919651962E-4</v>
      </c>
      <c r="N464" s="223">
        <f t="shared" ca="1" si="863"/>
        <v>-3.7275253083269118E-4</v>
      </c>
      <c r="O464" s="223">
        <f t="shared" ca="1" si="864"/>
        <v>3.8688962734873163E-4</v>
      </c>
      <c r="P464" s="223">
        <f t="shared" ca="1" si="865"/>
        <v>-2.5987763653970565E-4</v>
      </c>
      <c r="Q464" s="223">
        <f t="shared" ca="1" si="866"/>
        <v>3.8054390476449093E-5</v>
      </c>
      <c r="R464" s="223">
        <f t="shared" ca="1" si="867"/>
        <v>1.9765225308513443E-4</v>
      </c>
      <c r="S464" s="223">
        <f t="shared" ca="1" si="868"/>
        <v>-3.6124935129164921E-4</v>
      </c>
      <c r="T464" s="223">
        <f t="shared" ca="1" si="869"/>
        <v>3.9305171366869202E-4</v>
      </c>
      <c r="U464" s="223">
        <f t="shared" ca="1" si="870"/>
        <v>-2.8145687246580481E-4</v>
      </c>
      <c r="V464" s="223">
        <f t="shared" ca="1" si="871"/>
        <v>6.7178015301677608E-5</v>
      </c>
      <c r="W464" s="223">
        <f t="shared" ca="1" si="872"/>
        <v>1.7160942228917192E-4</v>
      </c>
      <c r="X464" s="223">
        <f t="shared" ca="1" si="873"/>
        <v>-3.4778853021636731E-4</v>
      </c>
      <c r="Y464" s="223">
        <f t="shared" ca="1" si="874"/>
        <v>3.9708381869725176E-4</v>
      </c>
      <c r="Z464" s="223">
        <f t="shared" ca="1" si="875"/>
        <v>-3.01510869213852E-4</v>
      </c>
      <c r="AA464" s="223">
        <f t="shared" ca="1" si="876"/>
        <v>9.5937596641507142E-5</v>
      </c>
      <c r="AB464" s="223">
        <f t="shared" ca="1" si="877"/>
        <v>1.4463662516513712E-4</v>
      </c>
      <c r="AC464" s="223">
        <f t="shared" ca="1" si="878"/>
        <v>-3.3244301296253342E-4</v>
      </c>
      <c r="AD464" s="223">
        <f t="shared" ca="1" si="879"/>
        <v>3.9896409210790878E-4</v>
      </c>
      <c r="AE464" s="223">
        <f t="shared" ca="1" si="880"/>
        <v>-3.1993095243793788E-4</v>
      </c>
      <c r="AF464" s="223">
        <f t="shared" ca="1" si="881"/>
        <v>1.2417728383284893E-4</v>
      </c>
      <c r="AG464" s="223">
        <f t="shared" ca="1" si="882"/>
        <v>1.1688002963763114E-4</v>
      </c>
      <c r="AH464" s="223">
        <f t="shared" ca="1" si="883"/>
        <v>-3.1529595821772212E-4</v>
      </c>
      <c r="AI464" s="223">
        <f t="shared" ca="1" si="884"/>
        <v>3.9868234453613918E-4</v>
      </c>
      <c r="AJ464" s="223">
        <f t="shared" ca="1" si="885"/>
        <v>-3.3661730211110522E-4</v>
      </c>
      <c r="AK464" s="223">
        <f t="shared" ca="1" si="886"/>
        <v>1.5174404356406074E-4</v>
      </c>
      <c r="AL464" s="223">
        <f t="shared" ca="1" si="887"/>
        <v>8.849005110273225E-5</v>
      </c>
      <c r="AM464" s="223">
        <f t="shared" ca="1" si="888"/>
        <v>-2.9644028735726318E-4</v>
      </c>
      <c r="AN464" s="223">
        <f t="shared" ca="1" si="889"/>
        <v>3.9624010279644525E-4</v>
      </c>
      <c r="AO464" s="223">
        <f t="shared" ca="1" si="890"/>
        <v>-3.5147949345873066E-4</v>
      </c>
      <c r="AP464" s="223">
        <f t="shared" ca="1" si="891"/>
        <v>1.7848848917569225E-4</v>
      </c>
      <c r="AQ464" s="223">
        <f t="shared" ca="1" si="892"/>
        <v>5.9620537313897885E-5</v>
      </c>
      <c r="AR464" s="223">
        <f t="shared" ca="1" si="893"/>
        <v>-2.7597818089524834E-4</v>
      </c>
      <c r="AS464" s="223">
        <f t="shared" ca="1" si="894"/>
        <v>3.9165060160841749E-4</v>
      </c>
      <c r="AT464" s="223">
        <f t="shared" ca="1" si="895"/>
        <v>-3.6443698697819654E-4</v>
      </c>
      <c r="AU464" s="223">
        <f t="shared" ca="1" si="896"/>
        <v>2.0426569019977542E-4</v>
      </c>
      <c r="AV464" s="223">
        <f t="shared" ca="1" si="897"/>
        <v>3.0427934667674419E-5</v>
      </c>
      <c r="AW464" s="223">
        <f t="shared" ca="1" si="898"/>
        <v>-2.5402052475949371E-4</v>
      </c>
      <c r="AX464" s="223">
        <f t="shared" ca="1" si="899"/>
        <v>3.8493871187664008E-4</v>
      </c>
      <c r="AY464" s="223">
        <f t="shared" ca="1" si="900"/>
        <v>-3.7541956488945454E-4</v>
      </c>
      <c r="AZ464" s="223">
        <f t="shared" ca="1" si="901"/>
        <v>2.2893595775054672E-4</v>
      </c>
      <c r="BA464" s="223">
        <f t="shared" ca="1" si="902"/>
        <v>1.0704404071365016E-6</v>
      </c>
      <c r="BB464" s="223">
        <f t="shared" ca="1" si="903"/>
        <v>-2.3068630939105934E-4</v>
      </c>
      <c r="BC464" s="223">
        <f t="shared" ca="1" si="904"/>
        <v>3.761408059131033E-4</v>
      </c>
      <c r="BD464" s="223">
        <f t="shared" ca="1" si="905"/>
        <v>-3.8436771165124026E-4</v>
      </c>
      <c r="BE464" s="223">
        <f t="shared" ca="1" si="906"/>
        <v>2.5236560151065693E-4</v>
      </c>
      <c r="BF464" s="223">
        <f t="shared" ca="1" si="907"/>
        <v>-2.8292854662713451E-5</v>
      </c>
      <c r="BG464" s="223">
        <f t="shared" ca="1" si="908"/>
        <v>-2.0610198492477806E-4</v>
      </c>
      <c r="BH464" s="223">
        <f t="shared" ca="1" si="909"/>
        <v>3.6530456033249833E-4</v>
      </c>
      <c r="BI464" s="223">
        <f t="shared" ca="1" si="910"/>
        <v>-3.9123293648096394E-4</v>
      </c>
      <c r="BJ464" s="223">
        <f t="shared" ca="1" si="911"/>
        <v>2.7442765421056842E-4</v>
      </c>
      <c r="BK464" s="223">
        <f t="shared" ca="1" si="912"/>
        <v>-5.7502828301784765E-5</v>
      </c>
      <c r="BL464" s="223">
        <f t="shared" ca="1" si="913"/>
        <v>-1.8040077594496417E-4</v>
      </c>
      <c r="BM464" s="223">
        <f t="shared" ca="1" si="914"/>
        <v>3.5248869768851235E-4</v>
      </c>
      <c r="BN464" s="223">
        <f t="shared" ca="1" si="915"/>
        <v>-3.9597803613044896E-4</v>
      </c>
      <c r="BO464" s="223">
        <f t="shared" ca="1" si="916"/>
        <v>2.9500255967518173E-4</v>
      </c>
      <c r="BP464" s="223">
        <f t="shared" ca="1" si="917"/>
        <v>-8.640118913209295E-5</v>
      </c>
      <c r="BQ464" s="223">
        <f t="shared" ca="1" si="918"/>
        <v>-1.5372195952990844E-4</v>
      </c>
      <c r="BR464" s="223">
        <f t="shared" ca="1" si="919"/>
        <v>3.3776266825120326E-4</v>
      </c>
      <c r="BS464" s="223">
        <f t="shared" ca="1" si="920"/>
        <v>-3.9857729649357058E-4</v>
      </c>
      <c r="BT464" s="223">
        <f t="shared" ca="1" si="921"/>
        <v>3.1397882070911343E-4</v>
      </c>
      <c r="BU464" s="223">
        <f t="shared" ca="1" si="922"/>
        <v>-1.1483133443245803E-4</v>
      </c>
      <c r="BV464" s="223">
        <f t="shared" ca="1" si="923"/>
        <v>-1.2621011049728675E-4</v>
      </c>
      <c r="BW464" s="223">
        <f t="shared" ca="1" si="924"/>
        <v>3.212062736499981E-4</v>
      </c>
      <c r="BX464" s="223">
        <f t="shared" ca="1" si="925"/>
        <v>-3.9901663195321207E-4</v>
      </c>
      <c r="BY464" s="223">
        <f t="shared" ca="1" si="926"/>
        <v>3.3125360330968215E-4</v>
      </c>
      <c r="BZ464" s="223">
        <f t="shared" ca="1" si="927"/>
        <v>-1.4263919878225695E-4</v>
      </c>
      <c r="CA464" s="223">
        <f t="shared" ca="1" si="928"/>
        <v>-9.8014317940716534E-5</v>
      </c>
      <c r="CB464" s="223">
        <f t="shared" ca="1" si="929"/>
        <v>3.0290923442173774E-4</v>
      </c>
      <c r="CC464" s="223">
        <f t="shared" ca="1" si="930"/>
        <v>-3.9729366171245236E-4</v>
      </c>
      <c r="CD464" s="223">
        <f t="shared" ca="1" si="931"/>
        <v>3.4673329393323545E-4</v>
      </c>
      <c r="CE464" s="223">
        <f t="shared" ca="1" si="932"/>
        <v>-1.6967408895522085E-4</v>
      </c>
      <c r="CF464" s="223">
        <f t="shared" ca="1" si="933"/>
        <v>-6.9287377302997455E-5</v>
      </c>
      <c r="CG464" s="223">
        <f t="shared" ca="1" si="934"/>
        <v>2.8297070380728942E-4</v>
      </c>
      <c r="CH464" s="223">
        <f t="shared" ca="1" si="935"/>
        <v>-3.9341772269631085E-4</v>
      </c>
      <c r="CI464" s="223">
        <f t="shared" ca="1" si="936"/>
        <v>3.6033400679507841E-4</v>
      </c>
      <c r="CJ464" s="223">
        <f t="shared" ca="1" si="937"/>
        <v>-1.9578950053912865E-4</v>
      </c>
      <c r="CK464" s="223">
        <f t="shared" ca="1" si="938"/>
        <v>-4.0184962364433471E-5</v>
      </c>
      <c r="CL464" s="223">
        <f t="shared" ca="1" si="939"/>
        <v>2.6149873043158602E-4</v>
      </c>
      <c r="CM464" s="223">
        <f t="shared" ca="1" si="940"/>
        <v>-3.8740981895413445E-4</v>
      </c>
      <c r="CN464" s="223">
        <f t="shared" ca="1" si="941"/>
        <v>3.7198203845382181E-4</v>
      </c>
      <c r="CO464" s="223">
        <f t="shared" ca="1" si="942"/>
        <v>-2.2084391185589006E-4</v>
      </c>
      <c r="CP464" s="223">
        <f t="shared" ca="1" si="943"/>
        <v>-1.0864781633097544E-5</v>
      </c>
      <c r="CQ464" s="223">
        <f t="shared" ca="1" si="944"/>
        <v>2.3860967277873846E-4</v>
      </c>
      <c r="CR464" s="223">
        <f t="shared" ca="1" si="945"/>
        <v>-3.7930250783684358E-4</v>
      </c>
      <c r="CS464" s="223">
        <f t="shared" ca="1" si="946"/>
        <v>3.8161426721668531E-4</v>
      </c>
      <c r="CT464" s="223">
        <f t="shared" ca="1" si="947"/>
        <v>-2.4470155087981898E-4</v>
      </c>
      <c r="CU464" s="223">
        <f t="shared" ca="1" si="948"/>
        <v>1.8514276291272595E-5</v>
      </c>
      <c r="CV464" s="223">
        <f t="shared" ca="1" si="949"/>
        <v>2.1442756863534524E-4</v>
      </c>
      <c r="CW464" s="223">
        <f t="shared" ca="1" si="950"/>
        <v>-3.6913972356582584E-4</v>
      </c>
      <c r="CX464" s="223">
        <f t="shared" ca="1" si="951"/>
        <v>3.8917849520144138E-4</v>
      </c>
      <c r="CY464" s="223">
        <f t="shared" ca="1" si="952"/>
        <v>-2.6723313099794656E-4</v>
      </c>
      <c r="CZ464" s="223">
        <f t="shared" ca="1" si="953"/>
        <v>4.7793003748294936E-5</v>
      </c>
      <c r="DA464" s="223">
        <f t="shared" ca="1" si="954"/>
        <v>1.8908346291894148E-4</v>
      </c>
      <c r="DB464" s="223">
        <f t="shared" ca="1" si="955"/>
        <v>-3.5697653914956837E-4</v>
      </c>
      <c r="DC464" s="223">
        <f t="shared" ca="1" si="956"/>
        <v>3.9463373120125452E-4</v>
      </c>
      <c r="DD464" s="223">
        <f t="shared" ca="1" si="957"/>
        <v>-2.8831655162540963E-4</v>
      </c>
      <c r="DE464" s="223">
        <f t="shared" ca="1" si="958"/>
        <v>7.6812736777094178E-5</v>
      </c>
      <c r="DF464" s="223">
        <f t="shared" ca="1" si="959"/>
        <v>1.6271469753430357E-4</v>
      </c>
      <c r="DG464" s="223">
        <f t="shared" ca="1" si="960"/>
        <v>-3.4287886793827655E-4</v>
      </c>
      <c r="DH464" s="223">
        <f t="shared" ca="1" si="961"/>
        <v>3.9795041281958895E-4</v>
      </c>
      <c r="DI464" s="223">
        <f t="shared" ca="1" si="962"/>
        <v>-3.078375598791214E-4</v>
      </c>
      <c r="DJ464" s="223">
        <f t="shared" ca="1" si="963"/>
        <v>1.0541621493004151E-4</v>
      </c>
      <c r="DK464" s="223">
        <f t="shared" ca="1" si="964"/>
        <v>1.3546416710568949E-4</v>
      </c>
      <c r="DL464" s="223">
        <f t="shared" ca="1" si="965"/>
        <v>-3.269231064337035E-4</v>
      </c>
      <c r="DM464" s="223">
        <f t="shared" ca="1" si="966"/>
        <v>3.9911056667138911E-4</v>
      </c>
      <c r="DN464" s="223">
        <f t="shared" ca="1" si="967"/>
        <v>-3.2569036972399535E-4</v>
      </c>
      <c r="DO464" s="223">
        <f t="shared" ca="1" si="968"/>
        <v>1.3344843348072442E-4</v>
      </c>
      <c r="DP464" s="223">
        <f t="shared" ca="1" si="969"/>
        <v>1.0747954461855921E-4</v>
      </c>
      <c r="DQ464" s="223">
        <f t="shared" ca="1" si="970"/>
        <v>-3.0919572028989149E-4</v>
      </c>
      <c r="DR464" s="223">
        <f t="shared" ca="1" si="971"/>
        <v>3.9810790578241162E-4</v>
      </c>
      <c r="DS464" s="223">
        <f t="shared" ca="1" si="972"/>
        <v>-3.4177823523666776E-4</v>
      </c>
      <c r="DT464" s="223">
        <f t="shared" ca="1" si="973"/>
        <v>1.6075748340807519E-4</v>
      </c>
      <c r="DU464" s="223">
        <f t="shared" ca="1" si="974"/>
        <v>7.8912481166831577E-5</v>
      </c>
      <c r="DV464" s="223">
        <f t="shared" ca="1" si="975"/>
        <v>-2.8979277574831675E-4</v>
      </c>
      <c r="DW464" s="223">
        <f t="shared" ca="1" si="976"/>
        <v>3.949478636588869E-4</v>
      </c>
      <c r="DX464" s="223">
        <f t="shared" ca="1" si="977"/>
        <v>-3.5601397488003073E-4</v>
      </c>
      <c r="DY464" s="223">
        <f t="shared" ca="1" si="978"/>
        <v>1.8719537460438795E-4</v>
      </c>
      <c r="DZ464" s="223">
        <f t="shared" ca="1" si="979"/>
        <v>4.9917784142476716E-5</v>
      </c>
      <c r="EA464" s="223">
        <f t="shared" ca="1" si="980"/>
        <v>-2.6881941904654199E-4</v>
      </c>
      <c r="EB464" s="223">
        <f t="shared" ca="1" si="981"/>
        <v>3.8964756484287681E-4</v>
      </c>
      <c r="EC464" s="223">
        <f t="shared" ca="1" si="982"/>
        <v>-3.6832044394752625E-4</v>
      </c>
      <c r="ED464" s="223">
        <f t="shared" ca="1" si="983"/>
        <v>2.1261883784662173E-4</v>
      </c>
      <c r="EE464" s="223">
        <f t="shared" ca="1" si="984"/>
        <v>2.0652578320846119E-5</v>
      </c>
      <c r="EF464" s="223">
        <f t="shared" ca="1" si="985"/>
        <v>-2.4638930662173502E-4</v>
      </c>
      <c r="EG464" s="223">
        <f t="shared" ca="1" si="986"/>
        <v>3.8223573211289708E-4</v>
      </c>
      <c r="EH464" s="223">
        <f t="shared" ca="1" si="987"/>
        <v>-3.7863095261703194E-4</v>
      </c>
      <c r="EI464" s="223">
        <f t="shared" ca="1" si="988"/>
        <v>2.3689010118471134E-4</v>
      </c>
      <c r="EJ464" s="223">
        <f t="shared" ca="1" si="989"/>
        <v>-8.724545612075939E-6</v>
      </c>
      <c r="EK464" s="223">
        <f t="shared" ca="1" si="990"/>
        <v>-2.2262398919652965E-4</v>
      </c>
      <c r="EL464" s="223">
        <f t="shared" ca="1" si="991"/>
        <v>3.7275253083269194E-4</v>
      </c>
      <c r="EM464" s="223">
        <f t="shared" ca="1" si="992"/>
        <v>-3.8688962734872794E-4</v>
      </c>
      <c r="EN464" s="223">
        <f t="shared" ca="1" si="993"/>
        <v>2.5987763653970185E-4</v>
      </c>
      <c r="EO464" s="223">
        <f t="shared" ca="1" si="994"/>
        <v>-3.8054390476431366E-5</v>
      </c>
      <c r="EP464" s="223">
        <f t="shared" ca="1" si="995"/>
        <v>-1.9765225308514248E-4</v>
      </c>
      <c r="EQ464" s="223">
        <f t="shared" ca="1" si="996"/>
        <v>3.6124935129165799E-4</v>
      </c>
      <c r="ER464" s="223">
        <f t="shared" ca="1" si="997"/>
        <v>-3.9305171366868996E-4</v>
      </c>
      <c r="ES464" s="223">
        <f t="shared" ca="1" si="998"/>
        <v>2.8145687246580427E-4</v>
      </c>
      <c r="ET464" s="223">
        <f t="shared" ca="1" si="999"/>
        <v>-6.7178015301662863E-5</v>
      </c>
      <c r="EU464" s="223">
        <f t="shared" ca="1" si="1000"/>
        <v>-1.7160942228917772E-4</v>
      </c>
      <c r="EV464" s="223">
        <f t="shared" ca="1" si="1001"/>
        <v>3.4778853021637598E-4</v>
      </c>
      <c r="EW464" s="223">
        <f t="shared" ca="1" si="1002"/>
        <v>-3.9708381869725084E-4</v>
      </c>
      <c r="EX464" s="223">
        <f t="shared" ca="1" si="1003"/>
        <v>3.015108692138385E-4</v>
      </c>
      <c r="EY464" s="223">
        <f t="shared" ca="1" si="1004"/>
        <v>-9.5937596641495378E-5</v>
      </c>
      <c r="EZ464" s="223">
        <f t="shared" ca="1" si="1005"/>
        <v>-1.4463662516513788E-4</v>
      </c>
      <c r="FA464" s="223">
        <f t="shared" ca="1" si="1006"/>
        <v>3.3244301296254171E-4</v>
      </c>
      <c r="FB464" s="223">
        <f t="shared" ca="1" si="1007"/>
        <v>-3.9896409210790867E-4</v>
      </c>
      <c r="FC464" s="223">
        <f t="shared" ca="1" si="1008"/>
        <v>3.1993095243792725E-4</v>
      </c>
      <c r="FD464" s="223">
        <f t="shared" ca="1" si="1009"/>
        <v>-1.2417728383284281E-4</v>
      </c>
      <c r="FE464" s="223">
        <f t="shared" ca="1" si="1010"/>
        <v>-1.1688002963765356E-4</v>
      </c>
      <c r="FF464" s="223">
        <f t="shared" ca="1" si="1011"/>
        <v>3.1529595821772961E-4</v>
      </c>
      <c r="FG464" s="223">
        <f t="shared" ca="1" si="1012"/>
        <v>-3.9868234453613918E-4</v>
      </c>
      <c r="FH464" s="223">
        <f t="shared" ca="1" si="1013"/>
        <v>3.3661730211109872E-4</v>
      </c>
      <c r="FI464" s="223">
        <f t="shared" ca="1" si="1014"/>
        <v>-1.5174404356405478E-4</v>
      </c>
      <c r="FJ464" s="223">
        <f t="shared" ca="1" si="1015"/>
        <v>-8.8490051102749597E-5</v>
      </c>
      <c r="FK464" s="223">
        <f t="shared" ca="1" si="1016"/>
        <v>2.9644028735726746E-4</v>
      </c>
      <c r="FL464" s="223">
        <f t="shared" ca="1" si="1017"/>
        <v>-3.9624010279644802E-4</v>
      </c>
      <c r="FM464" s="223">
        <f t="shared" ca="1" si="1018"/>
        <v>3.5147949345872492E-4</v>
      </c>
      <c r="FN464" s="223">
        <f t="shared" ca="1" si="1019"/>
        <v>-1.7848848917569155E-4</v>
      </c>
      <c r="FO464" s="223">
        <f t="shared" ca="1" si="1020"/>
        <v>-5.962053731390992E-5</v>
      </c>
      <c r="FP464" s="223">
        <f t="shared" ca="1" si="1021"/>
        <v>2.7597818089525306E-4</v>
      </c>
      <c r="FQ464" s="223">
        <f t="shared" ca="1" si="1022"/>
        <v>-3.9165060160842091E-4</v>
      </c>
      <c r="FR464" s="223">
        <f t="shared" ca="1" si="1023"/>
        <v>3.6443698697819393E-4</v>
      </c>
      <c r="FS464" s="223">
        <f t="shared" ca="1" si="1024"/>
        <v>-2.0426569019975528E-4</v>
      </c>
      <c r="FT464" s="223">
        <f t="shared" ca="1" si="1025"/>
        <v>-3.0427934667686562E-5</v>
      </c>
      <c r="FU464" s="223">
        <f t="shared" ca="1" si="1026"/>
        <v>2.5402052475949431E-4</v>
      </c>
      <c r="FV464" s="223">
        <f t="shared" ca="1" si="1027"/>
        <v>-3.8493871187664333E-4</v>
      </c>
      <c r="FW464" s="223">
        <f t="shared" ca="1" si="1028"/>
        <v>3.7541956488945237E-4</v>
      </c>
      <c r="FX464" s="223">
        <f t="shared" ca="1" si="1029"/>
        <v>-2.2893595775053214E-4</v>
      </c>
      <c r="FY464" s="223">
        <f t="shared" ca="1" si="1030"/>
        <v>-1.0704404071429526E-6</v>
      </c>
      <c r="FZ464" s="223">
        <f t="shared" ca="1" si="1031"/>
        <v>2.3068630939107848E-4</v>
      </c>
      <c r="GA464" s="223">
        <f t="shared" ca="1" si="1032"/>
        <v>-3.7614080591310742E-4</v>
      </c>
      <c r="GB464" s="223">
        <f t="shared" ca="1" si="1033"/>
        <v>3.8436771165124004E-4</v>
      </c>
      <c r="GC464" s="223">
        <f t="shared" ca="1" si="1034"/>
        <v>-2.5236560151064755E-4</v>
      </c>
      <c r="GD464" s="223">
        <f t="shared" ca="1" si="1035"/>
        <v>2.8292854662712665E-5</v>
      </c>
      <c r="GE464" s="223">
        <f t="shared" ca="1" si="1036"/>
        <v>2.0610198492478844E-4</v>
      </c>
      <c r="GF464" s="223">
        <f t="shared" ca="1" si="1037"/>
        <v>-3.6530456033250316E-4</v>
      </c>
      <c r="GG464" s="223">
        <f t="shared" ca="1" si="1038"/>
        <v>3.9123293648095933E-4</v>
      </c>
      <c r="GH464" s="223">
        <f t="shared" ca="1" si="1039"/>
        <v>-2.7442765421055963E-4</v>
      </c>
      <c r="GI464" s="223">
        <f t="shared" ca="1" si="1040"/>
        <v>5.7502828301784006E-5</v>
      </c>
      <c r="GJ464" s="223">
        <f t="shared" ca="1" si="1041"/>
        <v>1.8040077594497499E-4</v>
      </c>
      <c r="GK464" s="223">
        <f t="shared" ca="1" si="1042"/>
        <v>-3.5248869768851268E-4</v>
      </c>
      <c r="GL464" s="223">
        <f t="shared" ca="1" si="1043"/>
        <v>3.9597803613044744E-4</v>
      </c>
      <c r="GM464" s="223">
        <f t="shared" ca="1" si="1044"/>
        <v>-2.950025596751736E-4</v>
      </c>
      <c r="GN464" s="223">
        <f t="shared" ca="1" si="1045"/>
        <v>8.6401189132070047E-5</v>
      </c>
      <c r="GO464" s="223">
        <f t="shared" ca="1" si="1046"/>
        <v>1.5372195952991966E-4</v>
      </c>
      <c r="GP464" s="223">
        <f t="shared" ca="1" si="1047"/>
        <v>-3.3776266825120364E-4</v>
      </c>
      <c r="GQ464" s="223">
        <f t="shared" ca="1" si="1048"/>
        <v>3.9857729649356993E-4</v>
      </c>
      <c r="GR464" s="223">
        <f t="shared" ca="1" si="1049"/>
        <v>-3.1397882070911289E-4</v>
      </c>
      <c r="GS464" s="223">
        <f t="shared" ca="1" si="1050"/>
        <v>1.1483133443244642E-4</v>
      </c>
      <c r="GT464" s="223">
        <f t="shared" ca="1" si="1051"/>
        <v>1.2621011049729824E-4</v>
      </c>
      <c r="GU464" s="223">
        <f t="shared" ca="1" si="1052"/>
        <v>-3.2120627365001203E-4</v>
      </c>
      <c r="GV464" s="223">
        <f t="shared" ca="1" si="1053"/>
        <v>3.9901663195321228E-4</v>
      </c>
      <c r="GW464" s="223">
        <f t="shared" ca="1" si="1054"/>
        <v>-3.3125360330966904E-4</v>
      </c>
      <c r="GX464" s="223">
        <f t="shared" ca="1" si="1055"/>
        <v>1.4263919878224562E-4</v>
      </c>
      <c r="GY464" s="223">
        <f t="shared" ca="1" si="1056"/>
        <v>9.801431794071732E-5</v>
      </c>
      <c r="GZ464" s="223">
        <f t="shared" ca="1" si="1057"/>
        <v>-3.0290923442174566E-4</v>
      </c>
      <c r="HA464" s="223">
        <f t="shared" ca="1" si="1058"/>
        <v>3.9729366171245355E-4</v>
      </c>
      <c r="HB464" s="223">
        <f t="shared" ca="1" si="1059"/>
        <v>-3.4673329393322379E-4</v>
      </c>
      <c r="HC464" s="223">
        <f t="shared" ca="1" si="1060"/>
        <v>1.696740889551893E-4</v>
      </c>
      <c r="HD464" s="223">
        <f t="shared" ca="1" si="1061"/>
        <v>6.9287377302998241E-5</v>
      </c>
      <c r="HE464" s="223">
        <f t="shared" ca="1" si="1062"/>
        <v>-2.8297070380729793E-4</v>
      </c>
      <c r="HF464" s="223">
        <f t="shared" ca="1" si="1063"/>
        <v>3.9341772269631476E-4</v>
      </c>
      <c r="HG464" s="223">
        <f t="shared" ca="1" si="1064"/>
        <v>-3.6033400679508297E-4</v>
      </c>
      <c r="HH464" s="223">
        <f t="shared" ca="1" si="1065"/>
        <v>1.9578950053911805E-4</v>
      </c>
      <c r="HI464" s="223">
        <f t="shared" ca="1" si="1066"/>
        <v>4.0184962364456808E-5</v>
      </c>
      <c r="HJ464" s="223">
        <f t="shared" ca="1" si="1067"/>
        <v>-2.6149873043161226E-4</v>
      </c>
      <c r="HK464" s="223">
        <f t="shared" ca="1" si="1068"/>
        <v>3.8740981895413461E-4</v>
      </c>
      <c r="HL464" s="223">
        <f t="shared" ca="1" si="1069"/>
        <v>-3.7198203845381747E-4</v>
      </c>
      <c r="HM464" s="223">
        <f t="shared" ca="1" si="1070"/>
        <v>2.2084391185587051E-4</v>
      </c>
      <c r="HN464" s="223">
        <f t="shared" ca="1" si="1071"/>
        <v>1.0864781633086973E-5</v>
      </c>
      <c r="HO464" s="223">
        <f t="shared" ca="1" si="1072"/>
        <v>-2.3860967277874824E-4</v>
      </c>
      <c r="HP464" s="223">
        <f t="shared" ca="1" si="1073"/>
        <v>3.7930250783685079E-4</v>
      </c>
      <c r="HQ464" s="223">
        <f t="shared" ca="1" si="1074"/>
        <v>-3.8161426721667512E-4</v>
      </c>
      <c r="HR464" s="223">
        <f t="shared" ca="1" si="1075"/>
        <v>2.4470155087981838E-4</v>
      </c>
      <c r="HS464" s="223">
        <f t="shared" ca="1" si="1076"/>
        <v>-1.8514276291260506E-5</v>
      </c>
      <c r="HT464" s="223">
        <f t="shared" ca="1" si="1077"/>
        <v>-2.1442756863536503E-4</v>
      </c>
      <c r="HU464" s="223">
        <f t="shared" ca="1" si="1078"/>
        <v>3.6913972356582183E-4</v>
      </c>
      <c r="HV464" s="223">
        <f t="shared" ca="1" si="1079"/>
        <v>-3.8917849520143867E-4</v>
      </c>
      <c r="HW464" s="223">
        <f t="shared" ca="1" si="1080"/>
        <v>2.6723313099792911E-4</v>
      </c>
      <c r="HX464" s="223">
        <f t="shared" ca="1" si="1081"/>
        <v>-4.779300374826035E-5</v>
      </c>
      <c r="HY464" s="223">
        <f t="shared" ca="1" si="1082"/>
        <v>-1.8908346291894216E-4</v>
      </c>
      <c r="HZ464" s="223">
        <f t="shared" ca="1" si="1083"/>
        <v>3.5697653914957379E-4</v>
      </c>
      <c r="IA464" s="223">
        <f t="shared" ca="1" si="1084"/>
        <v>-3.94633731201251E-4</v>
      </c>
      <c r="IB464" s="223">
        <f t="shared" ca="1" si="1085"/>
        <v>2.8831655162541694E-4</v>
      </c>
      <c r="IC464" s="223">
        <f t="shared" ca="1" si="1086"/>
        <v>-7.6812736777082265E-5</v>
      </c>
      <c r="ID464" s="223">
        <f t="shared" ca="1" si="1087"/>
        <v>-1.6271469753431465E-4</v>
      </c>
      <c r="IE464" s="223">
        <f t="shared" ca="1" si="1088"/>
        <v>3.3800793294943275E-4</v>
      </c>
      <c r="IF464" s="223">
        <f t="shared" ca="1" si="1089"/>
        <v>-3.9795041281958976E-4</v>
      </c>
      <c r="IG464" s="223">
        <f t="shared" ca="1" si="1090"/>
        <v>3.0783755987911371E-4</v>
      </c>
      <c r="IH464" s="223">
        <f t="shared" ca="1" si="1091"/>
        <v>-1.0541621493000791E-4</v>
      </c>
      <c r="II464" s="223">
        <f t="shared" ca="1" si="1092"/>
        <v>-1.3546416710567957E-4</v>
      </c>
      <c r="IJ464" s="223">
        <f t="shared" ca="1" si="1093"/>
        <v>3.2692310643371044E-4</v>
      </c>
      <c r="IK464" s="223">
        <f t="shared" ca="1" si="1094"/>
        <v>-3.9911056667138911E-4</v>
      </c>
      <c r="IL464" s="223">
        <f t="shared" ca="1" si="1095"/>
        <v>3.2569036972397518E-4</v>
      </c>
      <c r="IM464" s="223">
        <f t="shared" ca="1" si="1096"/>
        <v>-1.3344843348073437E-4</v>
      </c>
      <c r="IN464" s="223">
        <f t="shared" ca="1" si="1097"/>
        <v>-1.0747954461857095E-4</v>
      </c>
      <c r="IO464" s="223">
        <f t="shared" ca="1" si="1098"/>
        <v>3.0919572028991355E-4</v>
      </c>
      <c r="IP464" s="223">
        <f t="shared" ca="1" si="1099"/>
        <v>-3.9810790578241086E-4</v>
      </c>
      <c r="IQ464" s="223">
        <f t="shared" ca="1" si="1100"/>
        <v>3.4177823523666147E-4</v>
      </c>
      <c r="IR464" s="223">
        <f t="shared" ca="1" si="1101"/>
        <v>-1.607574834080641E-4</v>
      </c>
      <c r="IS464" s="223">
        <f t="shared" ca="1" si="1102"/>
        <v>-7.8912481166865702E-5</v>
      </c>
      <c r="IT464" s="223">
        <f t="shared" ca="1" si="1103"/>
        <v>2.8979277574830948E-4</v>
      </c>
      <c r="IU464" s="223">
        <f t="shared" ca="1" si="1104"/>
        <v>-3.9494786365888864E-4</v>
      </c>
      <c r="IV464" s="223">
        <f t="shared" ca="1" si="1105"/>
        <v>3.5601397488001501E-4</v>
      </c>
      <c r="IW464" s="223">
        <f t="shared" ca="1" si="1106"/>
        <v>-1.8719537460439731E-4</v>
      </c>
      <c r="IX464" s="223">
        <f t="shared" ca="1" si="1107"/>
        <v>-4.9917784142488751E-5</v>
      </c>
      <c r="IY464" s="223">
        <f t="shared" ca="1" si="1108"/>
        <v>2.6881941904655093E-4</v>
      </c>
      <c r="IZ464" s="223">
        <f t="shared" ca="1" si="1109"/>
        <v>-3.8964756484288434E-4</v>
      </c>
      <c r="JA464" s="223">
        <f t="shared" ca="1" si="1110"/>
        <v>3.6832044394753032E-4</v>
      </c>
      <c r="JB464" s="223">
        <f t="shared" ca="1" si="1111"/>
        <v>-2.1261883784661148E-4</v>
      </c>
    </row>
    <row r="465" spans="2:262">
      <c r="B465" s="230">
        <v>104</v>
      </c>
      <c r="C465" s="229">
        <f t="shared" si="1112"/>
        <v>2.0312500000000014E-3</v>
      </c>
      <c r="D465" s="226">
        <f t="shared" ca="1" si="855"/>
        <v>23.327556474811409</v>
      </c>
      <c r="E465" s="225">
        <f ca="1">DF361</f>
        <v>-0.67244352518858908</v>
      </c>
      <c r="F465" s="224">
        <v>104</v>
      </c>
      <c r="G465" s="223">
        <f t="shared" ca="1" si="856"/>
        <v>-4.251875098018818E-5</v>
      </c>
      <c r="H465" s="223">
        <f t="shared" ca="1" si="857"/>
        <v>2.2170257362962042E-4</v>
      </c>
      <c r="I465" s="223">
        <f t="shared" ca="1" si="858"/>
        <v>-3.2615915490440584E-4</v>
      </c>
      <c r="J465" s="223">
        <f t="shared" ca="1" si="859"/>
        <v>3.2068027852496389E-4</v>
      </c>
      <c r="K465" s="223">
        <f t="shared" ca="1" si="860"/>
        <v>-2.0711265881204205E-4</v>
      </c>
      <c r="L465" s="223">
        <f t="shared" ca="1" si="861"/>
        <v>2.3735485725832035E-5</v>
      </c>
      <c r="M465" s="223">
        <f t="shared" ca="1" si="862"/>
        <v>1.6764198858350122E-4</v>
      </c>
      <c r="N465" s="223">
        <f t="shared" ca="1" si="863"/>
        <v>-3.0251392423213583E-4</v>
      </c>
      <c r="O465" s="223">
        <f t="shared" ca="1" si="864"/>
        <v>3.3542028201132934E-4</v>
      </c>
      <c r="P465" s="223">
        <f t="shared" ca="1" si="865"/>
        <v>-2.5526961945260507E-4</v>
      </c>
      <c r="Q465" s="223">
        <f t="shared" ca="1" si="866"/>
        <v>8.9077581026422817E-5</v>
      </c>
      <c r="R465" s="223">
        <f t="shared" ca="1" si="867"/>
        <v>1.0713901593082933E-4</v>
      </c>
      <c r="S465" s="223">
        <f t="shared" ca="1" si="868"/>
        <v>-2.6724325310338842E-4</v>
      </c>
      <c r="T465" s="223">
        <f t="shared" ca="1" si="869"/>
        <v>3.3727027216586062E-4</v>
      </c>
      <c r="U465" s="223">
        <f t="shared" ca="1" si="870"/>
        <v>-2.9361671177445656E-4</v>
      </c>
      <c r="V465" s="223">
        <f t="shared" ca="1" si="871"/>
        <v>1.5099647484344999E-4</v>
      </c>
      <c r="W465" s="223">
        <f t="shared" ca="1" si="872"/>
        <v>4.2518750980188072E-5</v>
      </c>
      <c r="X465" s="223">
        <f t="shared" ca="1" si="873"/>
        <v>-2.217025736296208E-4</v>
      </c>
      <c r="Y465" s="223">
        <f t="shared" ca="1" si="874"/>
        <v>3.2615915490440551E-4</v>
      </c>
      <c r="Z465" s="223">
        <f t="shared" ca="1" si="875"/>
        <v>-3.2068027852496411E-4</v>
      </c>
      <c r="AA465" s="223">
        <f t="shared" ca="1" si="876"/>
        <v>2.071126588120421E-4</v>
      </c>
      <c r="AB465" s="223">
        <f t="shared" ca="1" si="877"/>
        <v>-2.3735485725833905E-5</v>
      </c>
      <c r="AC465" s="223">
        <f t="shared" ca="1" si="878"/>
        <v>-1.6764198858350065E-4</v>
      </c>
      <c r="AD465" s="223">
        <f t="shared" ca="1" si="879"/>
        <v>3.0251392423213556E-4</v>
      </c>
      <c r="AE465" s="223">
        <f t="shared" ca="1" si="880"/>
        <v>-3.3542028201132934E-4</v>
      </c>
      <c r="AF465" s="223">
        <f t="shared" ca="1" si="881"/>
        <v>2.5526961945260474E-4</v>
      </c>
      <c r="AG465" s="223">
        <f t="shared" ca="1" si="882"/>
        <v>-8.9077581026421164E-5</v>
      </c>
      <c r="AH465" s="223">
        <f t="shared" ca="1" si="883"/>
        <v>-1.0713901593082642E-4</v>
      </c>
      <c r="AI465" s="223">
        <f t="shared" ca="1" si="884"/>
        <v>2.6724325310338652E-4</v>
      </c>
      <c r="AJ465" s="223">
        <f t="shared" ca="1" si="885"/>
        <v>-3.3727027216586062E-4</v>
      </c>
      <c r="AK465" s="223">
        <f t="shared" ca="1" si="886"/>
        <v>2.9361671177445688E-4</v>
      </c>
      <c r="AL465" s="223">
        <f t="shared" ca="1" si="887"/>
        <v>-1.5099647484345059E-4</v>
      </c>
      <c r="AM465" s="223">
        <f t="shared" ca="1" si="888"/>
        <v>-4.2518750980187448E-5</v>
      </c>
      <c r="AN465" s="223">
        <f t="shared" ca="1" si="889"/>
        <v>2.2170257362962031E-4</v>
      </c>
      <c r="AO465" s="223">
        <f t="shared" ca="1" si="890"/>
        <v>-3.2615915490440594E-4</v>
      </c>
      <c r="AP465" s="223">
        <f t="shared" ca="1" si="891"/>
        <v>3.2068027852496351E-4</v>
      </c>
      <c r="AQ465" s="223">
        <f t="shared" ca="1" si="892"/>
        <v>-2.0711265881204452E-4</v>
      </c>
      <c r="AR465" s="223">
        <f t="shared" ca="1" si="893"/>
        <v>2.3735485725834569E-5</v>
      </c>
      <c r="AS465" s="223">
        <f t="shared" ca="1" si="894"/>
        <v>1.676419885835E-4</v>
      </c>
      <c r="AT465" s="223">
        <f t="shared" ca="1" si="895"/>
        <v>-3.0251392423213524E-4</v>
      </c>
      <c r="AU465" s="223">
        <f t="shared" ca="1" si="896"/>
        <v>3.354202820113295E-4</v>
      </c>
      <c r="AV465" s="223">
        <f t="shared" ca="1" si="897"/>
        <v>-2.5526961945260512E-4</v>
      </c>
      <c r="AW465" s="223">
        <f t="shared" ca="1" si="898"/>
        <v>8.9077581026421787E-5</v>
      </c>
      <c r="AX465" s="223">
        <f t="shared" ca="1" si="899"/>
        <v>1.0713901593082581E-4</v>
      </c>
      <c r="AY465" s="223">
        <f t="shared" ca="1" si="900"/>
        <v>-2.6724325310338614E-4</v>
      </c>
      <c r="AZ465" s="223">
        <f t="shared" ca="1" si="901"/>
        <v>3.3727027216586057E-4</v>
      </c>
      <c r="BA465" s="223">
        <f t="shared" ca="1" si="902"/>
        <v>-2.9361671177445721E-4</v>
      </c>
      <c r="BB465" s="223">
        <f t="shared" ca="1" si="903"/>
        <v>1.5099647484345118E-4</v>
      </c>
      <c r="BC465" s="223">
        <f t="shared" ca="1" si="904"/>
        <v>4.2518750980186771E-5</v>
      </c>
      <c r="BD465" s="223">
        <f t="shared" ca="1" si="905"/>
        <v>-2.2170257362961982E-4</v>
      </c>
      <c r="BE465" s="223">
        <f t="shared" ca="1" si="906"/>
        <v>3.2615915490440448E-4</v>
      </c>
      <c r="BF465" s="223">
        <f t="shared" ca="1" si="907"/>
        <v>-3.2068027852496373E-4</v>
      </c>
      <c r="BG465" s="223">
        <f t="shared" ca="1" si="908"/>
        <v>2.0711265881204503E-4</v>
      </c>
      <c r="BH465" s="223">
        <f t="shared" ca="1" si="909"/>
        <v>-2.3735485725830436E-5</v>
      </c>
      <c r="BI465" s="223">
        <f t="shared" ca="1" si="910"/>
        <v>-1.6764198858349946E-4</v>
      </c>
      <c r="BJ465" s="223">
        <f t="shared" ca="1" si="911"/>
        <v>3.025139242321328E-4</v>
      </c>
      <c r="BK465" s="223">
        <f t="shared" ca="1" si="912"/>
        <v>-3.3542028201132956E-4</v>
      </c>
      <c r="BL465" s="223">
        <f t="shared" ca="1" si="913"/>
        <v>2.5526961945260875E-4</v>
      </c>
      <c r="BM465" s="223">
        <f t="shared" ca="1" si="914"/>
        <v>-8.9077581026422424E-5</v>
      </c>
      <c r="BN465" s="223">
        <f t="shared" ca="1" si="915"/>
        <v>-1.0713901593082516E-4</v>
      </c>
      <c r="BO465" s="223">
        <f t="shared" ca="1" si="916"/>
        <v>2.6724325310338869E-4</v>
      </c>
      <c r="BP465" s="223">
        <f t="shared" ca="1" si="917"/>
        <v>-3.3727027216586052E-4</v>
      </c>
      <c r="BQ465" s="223">
        <f t="shared" ca="1" si="918"/>
        <v>2.9361671177445515E-4</v>
      </c>
      <c r="BR465" s="223">
        <f t="shared" ca="1" si="919"/>
        <v>-1.5099647484345178E-4</v>
      </c>
      <c r="BS465" s="223">
        <f t="shared" ca="1" si="920"/>
        <v>-4.251875098018135E-5</v>
      </c>
      <c r="BT465" s="223">
        <f t="shared" ca="1" si="921"/>
        <v>2.2170257362961934E-4</v>
      </c>
      <c r="BU465" s="223">
        <f t="shared" ca="1" si="922"/>
        <v>-3.2615915490440432E-4</v>
      </c>
      <c r="BV465" s="223">
        <f t="shared" ca="1" si="923"/>
        <v>3.2068027852496394E-4</v>
      </c>
      <c r="BW465" s="223">
        <f t="shared" ca="1" si="924"/>
        <v>-2.0711265881204557E-4</v>
      </c>
      <c r="BX465" s="223">
        <f t="shared" ca="1" si="925"/>
        <v>2.37354857258311E-5</v>
      </c>
      <c r="BY465" s="223">
        <f t="shared" ca="1" si="926"/>
        <v>1.6764198858349892E-4</v>
      </c>
      <c r="BZ465" s="223">
        <f t="shared" ca="1" si="927"/>
        <v>-3.0251392423213681E-4</v>
      </c>
      <c r="CA465" s="223">
        <f t="shared" ca="1" si="928"/>
        <v>3.3542028201132966E-4</v>
      </c>
      <c r="CB465" s="223">
        <f t="shared" ca="1" si="929"/>
        <v>-2.5526961945260913E-4</v>
      </c>
      <c r="CC465" s="223">
        <f t="shared" ca="1" si="930"/>
        <v>8.9077581026423061E-5</v>
      </c>
      <c r="CD465" s="223">
        <f t="shared" ca="1" si="931"/>
        <v>1.0713901593082455E-4</v>
      </c>
      <c r="CE465" s="223">
        <f t="shared" ca="1" si="932"/>
        <v>-2.6724325310338825E-4</v>
      </c>
      <c r="CF465" s="223">
        <f t="shared" ca="1" si="933"/>
        <v>3.3727027216586046E-4</v>
      </c>
      <c r="CG465" s="223">
        <f t="shared" ca="1" si="934"/>
        <v>-2.9361671177445553E-4</v>
      </c>
      <c r="CH465" s="223">
        <f t="shared" ca="1" si="935"/>
        <v>1.5099647484345235E-4</v>
      </c>
      <c r="CI465" s="223">
        <f t="shared" ca="1" si="936"/>
        <v>4.2518750980180699E-5</v>
      </c>
      <c r="CJ465" s="223">
        <f t="shared" ca="1" si="937"/>
        <v>-2.2170257362961885E-4</v>
      </c>
      <c r="CK465" s="223">
        <f t="shared" ca="1" si="938"/>
        <v>3.2615915490440421E-4</v>
      </c>
      <c r="CL465" s="223">
        <f t="shared" ca="1" si="939"/>
        <v>-3.2068027852496416E-4</v>
      </c>
      <c r="CM465" s="223">
        <f t="shared" ca="1" si="940"/>
        <v>2.0711265881204611E-4</v>
      </c>
      <c r="CN465" s="223">
        <f t="shared" ca="1" si="941"/>
        <v>-2.3735485725831737E-5</v>
      </c>
      <c r="CO465" s="223">
        <f t="shared" ca="1" si="942"/>
        <v>-1.6764198858349832E-4</v>
      </c>
      <c r="CP465" s="223">
        <f t="shared" ca="1" si="943"/>
        <v>3.025139242321322E-4</v>
      </c>
      <c r="CQ465" s="223">
        <f t="shared" ca="1" si="944"/>
        <v>-3.3542028201132972E-4</v>
      </c>
      <c r="CR465" s="223">
        <f t="shared" ca="1" si="945"/>
        <v>2.5526961945260962E-4</v>
      </c>
      <c r="CS465" s="223">
        <f t="shared" ca="1" si="946"/>
        <v>-8.9077581026423698E-5</v>
      </c>
      <c r="CT465" s="223">
        <f t="shared" ca="1" si="947"/>
        <v>-1.0713901593082393E-4</v>
      </c>
      <c r="CU465" s="223">
        <f t="shared" ca="1" si="948"/>
        <v>2.6724325310338782E-4</v>
      </c>
      <c r="CV465" s="223">
        <f t="shared" ca="1" si="949"/>
        <v>-3.3727027216586046E-4</v>
      </c>
      <c r="CW465" s="223">
        <f t="shared" ca="1" si="950"/>
        <v>2.936167117744558E-4</v>
      </c>
      <c r="CX465" s="223">
        <f t="shared" ca="1" si="951"/>
        <v>-1.5099647484345294E-4</v>
      </c>
      <c r="CY465" s="223">
        <f t="shared" ca="1" si="952"/>
        <v>-4.2518750980180021E-5</v>
      </c>
      <c r="CZ465" s="223">
        <f t="shared" ca="1" si="953"/>
        <v>2.2170257362961831E-4</v>
      </c>
      <c r="DA465" s="223">
        <f t="shared" ca="1" si="954"/>
        <v>-3.2615915490440399E-4</v>
      </c>
      <c r="DB465" s="223">
        <f t="shared" ca="1" si="955"/>
        <v>3.2068027852496438E-4</v>
      </c>
      <c r="DC465" s="223">
        <f t="shared" ca="1" si="956"/>
        <v>-2.0711265881203904E-4</v>
      </c>
      <c r="DD465" s="223">
        <f t="shared" ca="1" si="957"/>
        <v>2.3735485725841996E-5</v>
      </c>
      <c r="DE465" s="223">
        <f t="shared" ca="1" si="958"/>
        <v>1.6764198858349773E-4</v>
      </c>
      <c r="DF465" s="223">
        <f t="shared" ca="1" si="959"/>
        <v>-3.0251392423213621E-4</v>
      </c>
      <c r="DG465" s="223">
        <f t="shared" ca="1" si="960"/>
        <v>3.3542028201133102E-4</v>
      </c>
      <c r="DH465" s="223">
        <f t="shared" ca="1" si="961"/>
        <v>-2.5526961945261005E-4</v>
      </c>
      <c r="DI465" s="223">
        <f t="shared" ca="1" si="962"/>
        <v>8.9077581026424335E-5</v>
      </c>
      <c r="DJ465" s="223">
        <f t="shared" ca="1" si="963"/>
        <v>1.071390159308324E-4</v>
      </c>
      <c r="DK465" s="223">
        <f t="shared" ca="1" si="964"/>
        <v>-2.6724325310338153E-4</v>
      </c>
      <c r="DL465" s="223">
        <f t="shared" ca="1" si="965"/>
        <v>3.3727027216586035E-4</v>
      </c>
      <c r="DM465" s="223">
        <f t="shared" ca="1" si="966"/>
        <v>-2.9361671177445618E-4</v>
      </c>
      <c r="DN465" s="223">
        <f t="shared" ca="1" si="967"/>
        <v>1.5099647484346213E-4</v>
      </c>
      <c r="DO465" s="223">
        <f t="shared" ca="1" si="968"/>
        <v>4.2518750980179398E-5</v>
      </c>
      <c r="DP465" s="223">
        <f t="shared" ca="1" si="969"/>
        <v>-2.2170257362961782E-4</v>
      </c>
      <c r="DQ465" s="223">
        <f t="shared" ca="1" si="970"/>
        <v>3.2615915490440638E-4</v>
      </c>
      <c r="DR465" s="223">
        <f t="shared" ca="1" si="971"/>
        <v>-3.2068027852496763E-4</v>
      </c>
      <c r="DS465" s="223">
        <f t="shared" ca="1" si="972"/>
        <v>2.0711265881204714E-4</v>
      </c>
      <c r="DT465" s="223">
        <f t="shared" ca="1" si="973"/>
        <v>-2.3735485725833052E-5</v>
      </c>
      <c r="DU465" s="223">
        <f t="shared" ca="1" si="974"/>
        <v>-1.6764198858350551E-4</v>
      </c>
      <c r="DV465" s="223">
        <f t="shared" ca="1" si="975"/>
        <v>3.025139242321316E-4</v>
      </c>
      <c r="DW465" s="223">
        <f t="shared" ca="1" si="976"/>
        <v>-3.3542028201132988E-4</v>
      </c>
      <c r="DX465" s="223">
        <f t="shared" ca="1" si="977"/>
        <v>2.5526961945260415E-4</v>
      </c>
      <c r="DY465" s="223">
        <f t="shared" ca="1" si="978"/>
        <v>-8.9077581026434255E-5</v>
      </c>
      <c r="DZ465" s="223">
        <f t="shared" ca="1" si="979"/>
        <v>-1.0713901593082267E-4</v>
      </c>
      <c r="EA465" s="223">
        <f t="shared" ca="1" si="980"/>
        <v>2.6724325310338706E-4</v>
      </c>
      <c r="EB465" s="223">
        <f t="shared" ca="1" si="981"/>
        <v>-3.37270272165861E-4</v>
      </c>
      <c r="EC465" s="223">
        <f t="shared" ca="1" si="982"/>
        <v>2.9361671177446127E-4</v>
      </c>
      <c r="ED465" s="223">
        <f t="shared" ca="1" si="983"/>
        <v>-1.5099647484345414E-4</v>
      </c>
      <c r="EE465" s="223">
        <f t="shared" ca="1" si="984"/>
        <v>-4.2518750980188261E-5</v>
      </c>
      <c r="EF465" s="223">
        <f t="shared" ca="1" si="985"/>
        <v>2.2170257362961009E-4</v>
      </c>
      <c r="EG465" s="223">
        <f t="shared" ca="1" si="986"/>
        <v>-3.2615915490440367E-4</v>
      </c>
      <c r="EH465" s="223">
        <f t="shared" ca="1" si="987"/>
        <v>3.2068027852496476E-4</v>
      </c>
      <c r="EI465" s="223">
        <f t="shared" ca="1" si="988"/>
        <v>-2.0711265881204004E-4</v>
      </c>
      <c r="EJ465" s="223">
        <f t="shared" ca="1" si="989"/>
        <v>2.3735485725843311E-5</v>
      </c>
      <c r="EK465" s="223">
        <f t="shared" ca="1" si="990"/>
        <v>1.6764198858349659E-4</v>
      </c>
      <c r="EL465" s="223">
        <f t="shared" ca="1" si="991"/>
        <v>-3.0251392423213562E-4</v>
      </c>
      <c r="EM465" s="223">
        <f t="shared" ca="1" si="992"/>
        <v>3.3542028201133118E-4</v>
      </c>
      <c r="EN465" s="223">
        <f t="shared" ca="1" si="993"/>
        <v>-2.5526961945261092E-4</v>
      </c>
      <c r="EO465" s="223">
        <f t="shared" ca="1" si="994"/>
        <v>8.9077581026425636E-5</v>
      </c>
      <c r="EP465" s="223">
        <f t="shared" ca="1" si="995"/>
        <v>1.0713901593083114E-4</v>
      </c>
      <c r="EQ465" s="223">
        <f t="shared" ca="1" si="996"/>
        <v>-2.6724325310338072E-4</v>
      </c>
      <c r="ER465" s="223">
        <f t="shared" ca="1" si="997"/>
        <v>3.3727027216586024E-4</v>
      </c>
      <c r="ES465" s="223">
        <f t="shared" ca="1" si="998"/>
        <v>-2.9361671177445683E-4</v>
      </c>
      <c r="ET465" s="223">
        <f t="shared" ca="1" si="999"/>
        <v>1.5099647484344614E-4</v>
      </c>
      <c r="EU465" s="223">
        <f t="shared" ca="1" si="1000"/>
        <v>4.251875098017807E-5</v>
      </c>
      <c r="EV465" s="223">
        <f t="shared" ca="1" si="1001"/>
        <v>-2.2170257362961684E-4</v>
      </c>
      <c r="EW465" s="223">
        <f t="shared" ca="1" si="1002"/>
        <v>3.26159154904406E-4</v>
      </c>
      <c r="EX465" s="223">
        <f t="shared" ca="1" si="1003"/>
        <v>-3.2068027852496801E-4</v>
      </c>
      <c r="EY465" s="223">
        <f t="shared" ca="1" si="1004"/>
        <v>2.0711265881204817E-4</v>
      </c>
      <c r="EZ465" s="223">
        <f t="shared" ca="1" si="1005"/>
        <v>-2.3735485725834407E-5</v>
      </c>
      <c r="FA465" s="223">
        <f t="shared" ca="1" si="1006"/>
        <v>-1.6764198858350437E-4</v>
      </c>
      <c r="FB465" s="223">
        <f t="shared" ca="1" si="1007"/>
        <v>3.0251392423213106E-4</v>
      </c>
      <c r="FC465" s="223">
        <f t="shared" ca="1" si="1008"/>
        <v>-3.3542028201133004E-4</v>
      </c>
      <c r="FD465" s="223">
        <f t="shared" ca="1" si="1009"/>
        <v>2.5526961945260501E-4</v>
      </c>
      <c r="FE465" s="223">
        <f t="shared" ca="1" si="1010"/>
        <v>-8.9077581026435543E-5</v>
      </c>
      <c r="FF465" s="223">
        <f t="shared" ca="1" si="1011"/>
        <v>-1.0713901593082141E-4</v>
      </c>
      <c r="FG465" s="223">
        <f t="shared" ca="1" si="1012"/>
        <v>2.6724325310338625E-4</v>
      </c>
      <c r="FH465" s="223">
        <f t="shared" ca="1" si="1013"/>
        <v>-3.3727027216586089E-4</v>
      </c>
      <c r="FI465" s="223">
        <f t="shared" ca="1" si="1014"/>
        <v>2.9361671177446192E-4</v>
      </c>
      <c r="FJ465" s="223">
        <f t="shared" ca="1" si="1015"/>
        <v>-1.5099647484345533E-4</v>
      </c>
      <c r="FK465" s="223">
        <f t="shared" ca="1" si="1016"/>
        <v>-4.2518750980186933E-5</v>
      </c>
      <c r="FL465" s="223">
        <f t="shared" ca="1" si="1017"/>
        <v>2.2170257362960906E-4</v>
      </c>
      <c r="FM465" s="223">
        <f t="shared" ca="1" si="1018"/>
        <v>-3.2615915490440329E-4</v>
      </c>
      <c r="FN465" s="223">
        <f t="shared" ca="1" si="1019"/>
        <v>3.2068027852496519E-4</v>
      </c>
      <c r="FO465" s="223">
        <f t="shared" ca="1" si="1020"/>
        <v>-2.0711265881204113E-4</v>
      </c>
      <c r="FP465" s="223">
        <f t="shared" ca="1" si="1021"/>
        <v>2.3735485725844625E-5</v>
      </c>
      <c r="FQ465" s="223">
        <f t="shared" ca="1" si="1022"/>
        <v>1.6764198858349545E-4</v>
      </c>
      <c r="FR465" s="223">
        <f t="shared" ca="1" si="1023"/>
        <v>-3.0251392423213502E-4</v>
      </c>
      <c r="FS465" s="223">
        <f t="shared" ca="1" si="1024"/>
        <v>3.354202820113314E-4</v>
      </c>
      <c r="FT465" s="223">
        <f t="shared" ca="1" si="1025"/>
        <v>-2.5526961945261179E-4</v>
      </c>
      <c r="FU465" s="223">
        <f t="shared" ca="1" si="1026"/>
        <v>8.907758102642691E-5</v>
      </c>
      <c r="FV465" s="223">
        <f t="shared" ca="1" si="1027"/>
        <v>1.0713901593082988E-4</v>
      </c>
      <c r="FW465" s="223">
        <f t="shared" ca="1" si="1028"/>
        <v>-2.6724325310337996E-4</v>
      </c>
      <c r="FX465" s="223">
        <f t="shared" ca="1" si="1029"/>
        <v>3.3727027216586019E-4</v>
      </c>
      <c r="FY465" s="223">
        <f t="shared" ca="1" si="1030"/>
        <v>-2.9361671177445753E-4</v>
      </c>
      <c r="FZ465" s="223">
        <f t="shared" ca="1" si="1031"/>
        <v>1.5099647484346452E-4</v>
      </c>
      <c r="GA465" s="223">
        <f t="shared" ca="1" si="1032"/>
        <v>4.2518750980176769E-5</v>
      </c>
      <c r="GB465" s="223">
        <f t="shared" ca="1" si="1033"/>
        <v>-2.2170257362961579E-4</v>
      </c>
      <c r="GC465" s="223">
        <f t="shared" ca="1" si="1034"/>
        <v>3.2615915490440562E-4</v>
      </c>
      <c r="GD465" s="223">
        <f t="shared" ca="1" si="1035"/>
        <v>-3.2068027852496844E-4</v>
      </c>
      <c r="GE465" s="223">
        <f t="shared" ca="1" si="1036"/>
        <v>2.0711265881204923E-4</v>
      </c>
      <c r="GF465" s="223">
        <f t="shared" ca="1" si="1037"/>
        <v>-2.3735485725835708E-5</v>
      </c>
      <c r="GG465" s="223">
        <f t="shared" ca="1" si="1038"/>
        <v>-1.676419885835032E-4</v>
      </c>
      <c r="GH465" s="223">
        <f t="shared" ca="1" si="1039"/>
        <v>3.0251392423213047E-4</v>
      </c>
      <c r="GI465" s="223">
        <f t="shared" ca="1" si="1040"/>
        <v>-3.3542028201133026E-4</v>
      </c>
      <c r="GJ465" s="223">
        <f t="shared" ca="1" si="1041"/>
        <v>2.5526961945260593E-4</v>
      </c>
      <c r="GK465" s="223">
        <f t="shared" ca="1" si="1042"/>
        <v>-8.9077581026436817E-5</v>
      </c>
      <c r="GL465" s="223">
        <f t="shared" ca="1" si="1043"/>
        <v>-1.0713901593082015E-4</v>
      </c>
      <c r="GM465" s="223">
        <f t="shared" ca="1" si="1044"/>
        <v>2.6724325310338538E-4</v>
      </c>
      <c r="GN465" s="223">
        <f t="shared" ca="1" si="1045"/>
        <v>-3.3727027216586079E-4</v>
      </c>
      <c r="GO465" s="223">
        <f t="shared" ca="1" si="1046"/>
        <v>2.9361671177446257E-4</v>
      </c>
      <c r="GP465" s="223">
        <f t="shared" ca="1" si="1047"/>
        <v>-1.5099647484345652E-4</v>
      </c>
      <c r="GQ465" s="223">
        <f t="shared" ca="1" si="1048"/>
        <v>-4.2518750980185632E-5</v>
      </c>
      <c r="GR465" s="223">
        <f t="shared" ca="1" si="1049"/>
        <v>2.2170257362960809E-4</v>
      </c>
      <c r="GS465" s="223">
        <f t="shared" ca="1" si="1050"/>
        <v>-3.2615915490440296E-4</v>
      </c>
      <c r="GT465" s="223">
        <f t="shared" ca="1" si="1051"/>
        <v>3.2068027852496562E-4</v>
      </c>
      <c r="GU465" s="223">
        <f t="shared" ca="1" si="1052"/>
        <v>-2.0711265881204216E-4</v>
      </c>
      <c r="GV465" s="223">
        <f t="shared" ca="1" si="1053"/>
        <v>2.3735485725845967E-5</v>
      </c>
      <c r="GW465" s="223">
        <f t="shared" ca="1" si="1054"/>
        <v>1.6764198858349431E-4</v>
      </c>
      <c r="GX465" s="223">
        <f t="shared" ca="1" si="1055"/>
        <v>-3.0251392423213442E-4</v>
      </c>
      <c r="GY465" s="223">
        <f t="shared" ca="1" si="1056"/>
        <v>3.3542028201133151E-4</v>
      </c>
      <c r="GZ465" s="223">
        <f t="shared" ca="1" si="1057"/>
        <v>-2.5526961945260003E-4</v>
      </c>
      <c r="HA465" s="223">
        <f t="shared" ca="1" si="1058"/>
        <v>8.9077581026428184E-5</v>
      </c>
      <c r="HB465" s="223">
        <f t="shared" ca="1" si="1059"/>
        <v>1.071390159308104E-4</v>
      </c>
      <c r="HC465" s="223">
        <f t="shared" ca="1" si="1060"/>
        <v>-2.6724325310339091E-4</v>
      </c>
      <c r="HD465" s="223">
        <f t="shared" ca="1" si="1061"/>
        <v>3.3727027216586008E-4</v>
      </c>
      <c r="HE465" s="223">
        <f t="shared" ca="1" si="1062"/>
        <v>-2.9361671177446772E-4</v>
      </c>
      <c r="HF465" s="223">
        <f t="shared" ca="1" si="1063"/>
        <v>1.509964748434485E-4</v>
      </c>
      <c r="HG465" s="223">
        <f t="shared" ca="1" si="1064"/>
        <v>4.2518750980175468E-5</v>
      </c>
      <c r="HH465" s="223">
        <f t="shared" ca="1" si="1065"/>
        <v>-2.2170257362960034E-4</v>
      </c>
      <c r="HI465" s="223">
        <f t="shared" ca="1" si="1066"/>
        <v>3.2615915490440529E-4</v>
      </c>
      <c r="HJ465" s="223">
        <f t="shared" ca="1" si="1067"/>
        <v>-3.2068027852496888E-4</v>
      </c>
      <c r="HK465" s="223">
        <f t="shared" ca="1" si="1068"/>
        <v>2.0711265881203511E-4</v>
      </c>
      <c r="HL465" s="223">
        <f t="shared" ca="1" si="1069"/>
        <v>-2.373548572583705E-5</v>
      </c>
      <c r="HM465" s="223">
        <f t="shared" ca="1" si="1070"/>
        <v>-1.6764198858348537E-4</v>
      </c>
      <c r="HN465" s="223">
        <f t="shared" ca="1" si="1071"/>
        <v>3.0251392423213844E-4</v>
      </c>
      <c r="HO465" s="223">
        <f t="shared" ca="1" si="1072"/>
        <v>-3.3542028201133042E-4</v>
      </c>
      <c r="HP465" s="223">
        <f t="shared" ca="1" si="1073"/>
        <v>2.5526961945261938E-4</v>
      </c>
      <c r="HQ465" s="223">
        <f t="shared" ca="1" si="1074"/>
        <v>-8.9077581026419537E-5</v>
      </c>
      <c r="HR465" s="223">
        <f t="shared" ca="1" si="1075"/>
        <v>-1.071390159308189E-4</v>
      </c>
      <c r="HS465" s="223">
        <f t="shared" ca="1" si="1076"/>
        <v>2.672432531033728E-4</v>
      </c>
      <c r="HT465" s="223">
        <f t="shared" ca="1" si="1077"/>
        <v>-3.3727027216586068E-4</v>
      </c>
      <c r="HU465" s="223">
        <f t="shared" ca="1" si="1078"/>
        <v>2.9361671177446322E-4</v>
      </c>
      <c r="HV465" s="223">
        <f t="shared" ca="1" si="1079"/>
        <v>-1.509964748434749E-4</v>
      </c>
      <c r="HW465" s="223">
        <f t="shared" ca="1" si="1080"/>
        <v>-4.2518750980184331E-5</v>
      </c>
      <c r="HX465" s="223">
        <f t="shared" ca="1" si="1081"/>
        <v>2.2170257362960706E-4</v>
      </c>
      <c r="HY465" s="223">
        <f t="shared" ca="1" si="1082"/>
        <v>-3.2615915490440768E-4</v>
      </c>
      <c r="HZ465" s="223">
        <f t="shared" ca="1" si="1083"/>
        <v>3.20680278524966E-4</v>
      </c>
      <c r="IA465" s="223">
        <f t="shared" ca="1" si="1084"/>
        <v>-2.0711265881205842E-4</v>
      </c>
      <c r="IB465" s="223">
        <f t="shared" ca="1" si="1085"/>
        <v>2.3735485725828118E-5</v>
      </c>
      <c r="IC465" s="223">
        <f t="shared" ca="1" si="1086"/>
        <v>1.6764198858349317E-4</v>
      </c>
      <c r="ID465" s="223">
        <f t="shared" ca="1" si="1087"/>
        <v>-3.0251392423212526E-4</v>
      </c>
      <c r="IE465" s="223">
        <f t="shared" ca="1" si="1088"/>
        <v>2.5195687809124686E-4</v>
      </c>
      <c r="IF465" s="223">
        <f t="shared" ca="1" si="1089"/>
        <v>-2.5526961945261352E-4</v>
      </c>
      <c r="IG465" s="223">
        <f t="shared" ca="1" si="1090"/>
        <v>8.9077581026447998E-5</v>
      </c>
      <c r="IH465" s="223">
        <f t="shared" ca="1" si="1091"/>
        <v>1.0713901593082735E-4</v>
      </c>
      <c r="II465" s="223">
        <f t="shared" ca="1" si="1092"/>
        <v>-2.6724325310337833E-4</v>
      </c>
      <c r="IJ465" s="223">
        <f t="shared" ca="1" si="1093"/>
        <v>3.3727027216586133E-4</v>
      </c>
      <c r="IK465" s="223">
        <f t="shared" ca="1" si="1094"/>
        <v>-2.9361671177445883E-4</v>
      </c>
      <c r="IL465" s="223">
        <f t="shared" ca="1" si="1095"/>
        <v>1.5099647484346688E-4</v>
      </c>
      <c r="IM465" s="223">
        <f t="shared" ca="1" si="1096"/>
        <v>4.2518750980193167E-5</v>
      </c>
      <c r="IN465" s="223">
        <f t="shared" ca="1" si="1097"/>
        <v>-2.2170257362961383E-4</v>
      </c>
      <c r="IO465" s="223">
        <f t="shared" ca="1" si="1098"/>
        <v>3.2615915490439993E-4</v>
      </c>
      <c r="IP465" s="223">
        <f t="shared" ca="1" si="1099"/>
        <v>-3.2068027852496318E-4</v>
      </c>
      <c r="IQ465" s="223">
        <f t="shared" ca="1" si="1100"/>
        <v>2.0711265881205132E-4</v>
      </c>
      <c r="IR465" s="223">
        <f t="shared" ca="1" si="1101"/>
        <v>-2.3735485725857527E-5</v>
      </c>
      <c r="IS465" s="223">
        <f t="shared" ca="1" si="1102"/>
        <v>-1.6764198858350095E-4</v>
      </c>
      <c r="IT465" s="223">
        <f t="shared" ca="1" si="1103"/>
        <v>3.0251392423212927E-4</v>
      </c>
      <c r="IU465" s="223">
        <f t="shared" ca="1" si="1104"/>
        <v>-3.3542028201133297E-4</v>
      </c>
      <c r="IV465" s="223">
        <f t="shared" ca="1" si="1105"/>
        <v>2.5526961945260767E-4</v>
      </c>
      <c r="IW465" s="223">
        <f t="shared" ca="1" si="1106"/>
        <v>-8.9077581026439378E-5</v>
      </c>
      <c r="IX465" s="223">
        <f t="shared" ca="1" si="1107"/>
        <v>-1.0713901593083588E-4</v>
      </c>
      <c r="IY465" s="223">
        <f t="shared" ca="1" si="1108"/>
        <v>2.6724325310338375E-4</v>
      </c>
      <c r="IZ465" s="223">
        <f t="shared" ca="1" si="1109"/>
        <v>-3.3727027216585927E-4</v>
      </c>
      <c r="JA465" s="223">
        <f t="shared" ca="1" si="1110"/>
        <v>2.9361671177445433E-4</v>
      </c>
      <c r="JB465" s="223">
        <f t="shared" ca="1" si="1111"/>
        <v>-1.5099647484345888E-4</v>
      </c>
    </row>
    <row r="466" spans="2:262">
      <c r="B466" s="230">
        <v>105</v>
      </c>
      <c r="C466" s="229">
        <f t="shared" si="1112"/>
        <v>2.0507812500000014E-3</v>
      </c>
      <c r="D466" s="226">
        <f t="shared" ca="1" si="855"/>
        <v>23.329516412231076</v>
      </c>
      <c r="E466" s="225">
        <f ca="1">DG361</f>
        <v>-0.67048358776892403</v>
      </c>
      <c r="F466" s="224">
        <v>105</v>
      </c>
      <c r="G466" s="223">
        <f t="shared" ca="1" si="856"/>
        <v>-5.1791136965289729E-5</v>
      </c>
      <c r="H466" s="223">
        <f t="shared" ca="1" si="857"/>
        <v>1.1308865323137784E-4</v>
      </c>
      <c r="I466" s="223">
        <f t="shared" ca="1" si="858"/>
        <v>-1.3929556677834501E-4</v>
      </c>
      <c r="J466" s="223">
        <f t="shared" ca="1" si="859"/>
        <v>1.2228005920094908E-4</v>
      </c>
      <c r="K466" s="223">
        <f t="shared" ca="1" si="860"/>
        <v>-6.7321921171389223E-5</v>
      </c>
      <c r="L466" s="223">
        <f t="shared" ca="1" si="861"/>
        <v>-8.5257289587334134E-6</v>
      </c>
      <c r="M466" s="223">
        <f t="shared" ca="1" si="862"/>
        <v>8.1727906185666407E-5</v>
      </c>
      <c r="N466" s="223">
        <f t="shared" ca="1" si="863"/>
        <v>-1.2957049688397412E-4</v>
      </c>
      <c r="O466" s="223">
        <f t="shared" ca="1" si="864"/>
        <v>1.3720828630153691E-4</v>
      </c>
      <c r="P466" s="223">
        <f t="shared" ca="1" si="865"/>
        <v>-1.0227132284333802E-4</v>
      </c>
      <c r="Q466" s="223">
        <f t="shared" ca="1" si="866"/>
        <v>3.5600297152458589E-5</v>
      </c>
      <c r="R466" s="223">
        <f t="shared" ca="1" si="867"/>
        <v>4.2117246896930387E-5</v>
      </c>
      <c r="S466" s="223">
        <f t="shared" ca="1" si="868"/>
        <v>-1.0676610955120654E-4</v>
      </c>
      <c r="T466" s="223">
        <f t="shared" ca="1" si="869"/>
        <v>1.3828620970742455E-4</v>
      </c>
      <c r="U466" s="223">
        <f t="shared" ca="1" si="870"/>
        <v>-1.2689708504116617E-4</v>
      </c>
      <c r="V466" s="223">
        <f t="shared" ca="1" si="871"/>
        <v>7.613269972622459E-5</v>
      </c>
      <c r="W466" s="223">
        <f t="shared" ca="1" si="872"/>
        <v>-1.7448805504063861E-6</v>
      </c>
      <c r="X466" s="223">
        <f t="shared" ca="1" si="873"/>
        <v>-7.318436261833317E-5</v>
      </c>
      <c r="Y466" s="223">
        <f t="shared" ca="1" si="874"/>
        <v>1.2540501990765878E-4</v>
      </c>
      <c r="Z466" s="223">
        <f t="shared" ca="1" si="875"/>
        <v>-1.38713393720059E-4</v>
      </c>
      <c r="AA466" s="223">
        <f t="shared" ca="1" si="876"/>
        <v>1.0897999055689707E-4</v>
      </c>
      <c r="AB466" s="223">
        <f t="shared" ca="1" si="877"/>
        <v>-4.5430873405689017E-5</v>
      </c>
      <c r="AC466" s="223">
        <f t="shared" ca="1" si="878"/>
        <v>-3.2215119818488087E-5</v>
      </c>
      <c r="AD466" s="223">
        <f t="shared" ca="1" si="879"/>
        <v>9.9864991072881373E-5</v>
      </c>
      <c r="AE466" s="223">
        <f t="shared" ca="1" si="880"/>
        <v>-1.365274676846202E-4</v>
      </c>
      <c r="AF466" s="223">
        <f t="shared" ca="1" si="881"/>
        <v>1.3082644458284917E-4</v>
      </c>
      <c r="AG466" s="223">
        <f t="shared" ca="1" si="882"/>
        <v>-8.4530908584906617E-5</v>
      </c>
      <c r="AH466" s="223">
        <f t="shared" ca="1" si="883"/>
        <v>1.2006034400661776E-5</v>
      </c>
      <c r="AI466" s="223">
        <f t="shared" ca="1" si="884"/>
        <v>6.4244226649087143E-5</v>
      </c>
      <c r="AJ466" s="223">
        <f t="shared" ca="1" si="885"/>
        <v>-1.2055996226304488E-4</v>
      </c>
      <c r="AK466" s="223">
        <f t="shared" ca="1" si="886"/>
        <v>1.3946680123952016E-4</v>
      </c>
      <c r="AL466" s="223">
        <f t="shared" ca="1" si="887"/>
        <v>-1.1509808625931705E-4</v>
      </c>
      <c r="AM466" s="223">
        <f t="shared" ca="1" si="888"/>
        <v>5.5015255819684596E-5</v>
      </c>
      <c r="AN466" s="223">
        <f t="shared" ca="1" si="889"/>
        <v>2.2138416214546552E-5</v>
      </c>
      <c r="AO466" s="223">
        <f t="shared" ca="1" si="890"/>
        <v>-9.2422695555367769E-5</v>
      </c>
      <c r="AP466" s="223">
        <f t="shared" ca="1" si="891"/>
        <v>1.3402887148533497E-4</v>
      </c>
      <c r="AQ466" s="223">
        <f t="shared" ca="1" si="892"/>
        <v>-1.340468442861925E-4</v>
      </c>
      <c r="AR466" s="223">
        <f t="shared" ca="1" si="893"/>
        <v>9.2471037125989216E-5</v>
      </c>
      <c r="AS466" s="223">
        <f t="shared" ca="1" si="894"/>
        <v>-2.2202126510267674E-5</v>
      </c>
      <c r="AT466" s="223">
        <f t="shared" ca="1" si="895"/>
        <v>-5.4955945649339858E-5</v>
      </c>
      <c r="AU466" s="223">
        <f t="shared" ca="1" si="896"/>
        <v>1.1506157973729665E-4</v>
      </c>
      <c r="AV466" s="223">
        <f t="shared" ca="1" si="897"/>
        <v>-1.3946442607929549E-4</v>
      </c>
      <c r="AW466" s="223">
        <f t="shared" ca="1" si="898"/>
        <v>1.2059245545989753E-4</v>
      </c>
      <c r="AX466" s="223">
        <f t="shared" ca="1" si="899"/>
        <v>-6.4301505795726503E-5</v>
      </c>
      <c r="AY466" s="223">
        <f t="shared" ca="1" si="900"/>
        <v>-1.1941742615008993E-5</v>
      </c>
      <c r="AZ466" s="223">
        <f t="shared" ca="1" si="901"/>
        <v>8.4479553442895925E-5</v>
      </c>
      <c r="BA466" s="223">
        <f t="shared" ca="1" si="902"/>
        <v>-1.3080396121885869E-4</v>
      </c>
      <c r="BB466" s="223">
        <f t="shared" ca="1" si="903"/>
        <v>1.3654083252617852E-4</v>
      </c>
      <c r="BC466" s="223">
        <f t="shared" ca="1" si="904"/>
        <v>-9.9910057104951678E-5</v>
      </c>
      <c r="BD466" s="223">
        <f t="shared" ca="1" si="905"/>
        <v>3.2277903372660141E-5</v>
      </c>
      <c r="BE466" s="223">
        <f t="shared" ca="1" si="906"/>
        <v>4.5369853618595343E-5</v>
      </c>
      <c r="BF466" s="223">
        <f t="shared" ca="1" si="907"/>
        <v>-1.0893966854171539E-4</v>
      </c>
      <c r="BG466" s="223">
        <f t="shared" ca="1" si="908"/>
        <v>1.3870628111058394E-4</v>
      </c>
      <c r="BH466" s="223">
        <f t="shared" ca="1" si="909"/>
        <v>-1.2543332369589468E-4</v>
      </c>
      <c r="BI466" s="223">
        <f t="shared" ca="1" si="910"/>
        <v>7.3239300340610517E-5</v>
      </c>
      <c r="BJ466" s="223">
        <f t="shared" ca="1" si="911"/>
        <v>1.6803556775768388E-6</v>
      </c>
      <c r="BK466" s="223">
        <f t="shared" ca="1" si="912"/>
        <v>-7.6078609310787276E-5</v>
      </c>
      <c r="BL466" s="223">
        <f t="shared" ca="1" si="913"/>
        <v>1.2687021295333962E-4</v>
      </c>
      <c r="BM466" s="223">
        <f t="shared" ca="1" si="914"/>
        <v>-1.3829489416444994E-4</v>
      </c>
      <c r="BN466" s="223">
        <f t="shared" ca="1" si="915"/>
        <v>1.0680765582799339E-4</v>
      </c>
      <c r="BO466" s="223">
        <f t="shared" ca="1" si="916"/>
        <v>-4.2178763480037921E-5</v>
      </c>
      <c r="BP466" s="223">
        <f t="shared" ca="1" si="917"/>
        <v>-3.5537898420124993E-5</v>
      </c>
      <c r="BQ466" s="223">
        <f t="shared" ca="1" si="918"/>
        <v>1.0222740384348702E-4</v>
      </c>
      <c r="BR466" s="223">
        <f t="shared" ca="1" si="919"/>
        <v>-1.3719647478665836E-4</v>
      </c>
      <c r="BS466" s="223">
        <f t="shared" ca="1" si="920"/>
        <v>1.2959445788291281E-4</v>
      </c>
      <c r="BT466" s="223">
        <f t="shared" ca="1" si="921"/>
        <v>-8.1780204771305563E-5</v>
      </c>
      <c r="BU466" s="223">
        <f t="shared" ca="1" si="922"/>
        <v>8.5901372528644972E-6</v>
      </c>
      <c r="BV466" s="223">
        <f t="shared" ca="1" si="923"/>
        <v>6.7265388603171764E-5</v>
      </c>
      <c r="BW466" s="223">
        <f t="shared" ca="1" si="924"/>
        <v>-1.2224894401145794E-4</v>
      </c>
      <c r="BX466" s="223">
        <f t="shared" ca="1" si="925"/>
        <v>1.3929952378901247E-4</v>
      </c>
      <c r="BY466" s="223">
        <f t="shared" ca="1" si="926"/>
        <v>-1.1312645461000935E-4</v>
      </c>
      <c r="BZ466" s="223">
        <f t="shared" ca="1" si="927"/>
        <v>5.1851053213638752E-5</v>
      </c>
      <c r="CA466" s="223">
        <f t="shared" ca="1" si="928"/>
        <v>2.5513360271019321E-5</v>
      </c>
      <c r="CB466" s="223">
        <f t="shared" ca="1" si="929"/>
        <v>-9.4961159986580598E-5</v>
      </c>
      <c r="CC466" s="223">
        <f t="shared" ca="1" si="930"/>
        <v>1.3494318887880168E-4</v>
      </c>
      <c r="CD466" s="223">
        <f t="shared" ca="1" si="931"/>
        <v>-1.3305330847425994E-4</v>
      </c>
      <c r="CE466" s="223">
        <f t="shared" ca="1" si="932"/>
        <v>8.9877935186693608E-5</v>
      </c>
      <c r="CF466" s="223">
        <f t="shared" ca="1" si="933"/>
        <v>-1.8814079485260557E-5</v>
      </c>
      <c r="CG466" s="223">
        <f t="shared" ca="1" si="934"/>
        <v>-5.8087650926666099E-5</v>
      </c>
      <c r="CH466" s="223">
        <f t="shared" ca="1" si="935"/>
        <v>1.1696519745000924E-4</v>
      </c>
      <c r="CI466" s="223">
        <f t="shared" ca="1" si="936"/>
        <v>-1.3954927722488654E-4</v>
      </c>
      <c r="CJ466" s="223">
        <f t="shared" ca="1" si="937"/>
        <v>1.1883221133291904E-4</v>
      </c>
      <c r="CK466" s="223">
        <f t="shared" ca="1" si="938"/>
        <v>-6.1242357597360165E-5</v>
      </c>
      <c r="CL466" s="223">
        <f t="shared" ca="1" si="939"/>
        <v>-1.5350563012064538E-5</v>
      </c>
      <c r="CM466" s="223">
        <f t="shared" ca="1" si="940"/>
        <v>8.7180313376026181E-5</v>
      </c>
      <c r="CN466" s="223">
        <f t="shared" ca="1" si="941"/>
        <v>-1.3195863413858046E-4</v>
      </c>
      <c r="CO466" s="223">
        <f t="shared" ca="1" si="942"/>
        <v>1.3579113165889677E-4</v>
      </c>
      <c r="CP466" s="223">
        <f t="shared" ca="1" si="943"/>
        <v>-9.7488609284042258E-5</v>
      </c>
      <c r="CQ466" s="223">
        <f t="shared" ca="1" si="944"/>
        <v>2.8936066590820943E-5</v>
      </c>
      <c r="CR466" s="223">
        <f t="shared" ca="1" si="945"/>
        <v>4.8595131236926225E-5</v>
      </c>
      <c r="CS466" s="223">
        <f t="shared" ca="1" si="946"/>
        <v>-1.1104760634941002E-4</v>
      </c>
      <c r="CT466" s="223">
        <f t="shared" ca="1" si="947"/>
        <v>1.3904280103656407E-4</v>
      </c>
      <c r="CU466" s="223">
        <f t="shared" ca="1" si="948"/>
        <v>-1.2389400600668369E-4</v>
      </c>
      <c r="CV466" s="223">
        <f t="shared" ca="1" si="949"/>
        <v>7.0301784339066775E-5</v>
      </c>
      <c r="CW466" s="223">
        <f t="shared" ca="1" si="950"/>
        <v>5.1045797221304525E-6</v>
      </c>
      <c r="CX466" s="223">
        <f t="shared" ca="1" si="951"/>
        <v>-7.8927029093753324E-5</v>
      </c>
      <c r="CY466" s="223">
        <f t="shared" ca="1" si="952"/>
        <v>1.2825898412671934E-4</v>
      </c>
      <c r="CZ466" s="223">
        <f t="shared" ca="1" si="953"/>
        <v>-1.3779309093577566E-4</v>
      </c>
      <c r="DA466" s="223">
        <f t="shared" ca="1" si="954"/>
        <v>1.0457098416101509E-4</v>
      </c>
      <c r="DB466" s="223">
        <f t="shared" ca="1" si="955"/>
        <v>-3.8901246644429136E-5</v>
      </c>
      <c r="DC466" s="223">
        <f t="shared" ca="1" si="956"/>
        <v>-3.8839270320604089E-5</v>
      </c>
      <c r="DD466" s="223">
        <f t="shared" ca="1" si="957"/>
        <v>1.0452823864854817E-4</v>
      </c>
      <c r="DE466" s="223">
        <f t="shared" ca="1" si="958"/>
        <v>-1.3778283986239231E-4</v>
      </c>
      <c r="DF466" s="223">
        <f t="shared" ca="1" si="959"/>
        <v>1.2828440832739516E-4</v>
      </c>
      <c r="DG466" s="223">
        <f t="shared" ca="1" si="960"/>
        <v>-7.8980239620305863E-5</v>
      </c>
      <c r="DH466" s="223">
        <f t="shared" ca="1" si="961"/>
        <v>5.1690657275880527E-6</v>
      </c>
      <c r="DI466" s="223">
        <f t="shared" ca="1" si="962"/>
        <v>7.0246032402380182E-5</v>
      </c>
      <c r="DJ466" s="223">
        <f t="shared" ca="1" si="963"/>
        <v>-1.238642875671828E-4</v>
      </c>
      <c r="DK466" s="223">
        <f t="shared" ca="1" si="964"/>
        <v>1.3904833751411866E-4</v>
      </c>
      <c r="DL466" s="223">
        <f t="shared" ca="1" si="965"/>
        <v>-1.110866798145128E-4</v>
      </c>
      <c r="DM466" s="223">
        <f t="shared" ca="1" si="966"/>
        <v>4.8655617471969091E-5</v>
      </c>
      <c r="DN466" s="223">
        <f t="shared" ca="1" si="967"/>
        <v>2.8872936033274718E-5</v>
      </c>
      <c r="DO466" s="223">
        <f t="shared" ca="1" si="968"/>
        <v>-9.744242336584689E-5</v>
      </c>
      <c r="DP466" s="223">
        <f t="shared" ca="1" si="969"/>
        <v>1.3577622154113954E-4</v>
      </c>
      <c r="DQ466" s="223">
        <f t="shared" ca="1" si="970"/>
        <v>-1.3197962632448496E-4</v>
      </c>
      <c r="DR466" s="223">
        <f t="shared" ca="1" si="971"/>
        <v>8.7230694139990946E-5</v>
      </c>
      <c r="DS466" s="223">
        <f t="shared" ca="1" si="972"/>
        <v>-1.5414699562271323E-5</v>
      </c>
      <c r="DT466" s="223">
        <f t="shared" ca="1" si="973"/>
        <v>-6.1184366375114887E-5</v>
      </c>
      <c r="DU466" s="223">
        <f t="shared" ca="1" si="974"/>
        <v>1.1879835970139161E-4</v>
      </c>
      <c r="DV466" s="223">
        <f t="shared" ca="1" si="975"/>
        <v>-1.3955006910396087E-4</v>
      </c>
      <c r="DW466" s="223">
        <f t="shared" ca="1" si="976"/>
        <v>1.1700038712525721E-4</v>
      </c>
      <c r="DX466" s="223">
        <f t="shared" ca="1" si="977"/>
        <v>-5.8146319292778207E-5</v>
      </c>
      <c r="DY466" s="223">
        <f t="shared" ca="1" si="978"/>
        <v>-1.8750136803954167E-5</v>
      </c>
      <c r="DZ466" s="223">
        <f t="shared" ca="1" si="979"/>
        <v>8.9828559148259088E-5</v>
      </c>
      <c r="EA466" s="223">
        <f t="shared" ca="1" si="980"/>
        <v>-1.3303382011134766E-4</v>
      </c>
      <c r="EB466" s="223">
        <f t="shared" ca="1" si="981"/>
        <v>1.3495963529146159E-4</v>
      </c>
      <c r="EC466" s="223">
        <f t="shared" ca="1" si="982"/>
        <v>-9.5008437970235459E-5</v>
      </c>
      <c r="ED466" s="223">
        <f t="shared" ca="1" si="983"/>
        <v>2.557679980445667E-5</v>
      </c>
      <c r="EE466" s="223">
        <f t="shared" ca="1" si="984"/>
        <v>5.179113696528897E-5</v>
      </c>
      <c r="EF466" s="223">
        <f t="shared" ca="1" si="985"/>
        <v>-1.1308865323137729E-4</v>
      </c>
      <c r="EG466" s="223">
        <f t="shared" ca="1" si="986"/>
        <v>1.3929556677834496E-4</v>
      </c>
      <c r="EH466" s="223">
        <f t="shared" ca="1" si="987"/>
        <v>-1.2228005920094965E-4</v>
      </c>
      <c r="EI466" s="223">
        <f t="shared" ca="1" si="988"/>
        <v>6.732192117139024E-5</v>
      </c>
      <c r="EJ466" s="223">
        <f t="shared" ca="1" si="989"/>
        <v>8.5257289587319904E-6</v>
      </c>
      <c r="EK466" s="223">
        <f t="shared" ca="1" si="990"/>
        <v>-8.1727906185665065E-5</v>
      </c>
      <c r="EL466" s="223">
        <f t="shared" ca="1" si="991"/>
        <v>1.2957049688397352E-4</v>
      </c>
      <c r="EM466" s="223">
        <f t="shared" ca="1" si="992"/>
        <v>-1.3720828630153721E-4</v>
      </c>
      <c r="EN466" s="223">
        <f t="shared" ca="1" si="993"/>
        <v>1.0227132284333916E-4</v>
      </c>
      <c r="EO466" s="223">
        <f t="shared" ca="1" si="994"/>
        <v>-3.5600297152460696E-5</v>
      </c>
      <c r="EP466" s="223">
        <f t="shared" ca="1" si="995"/>
        <v>-4.2117246896928321E-5</v>
      </c>
      <c r="EQ466" s="223">
        <f t="shared" ca="1" si="996"/>
        <v>1.0676610955120482E-4</v>
      </c>
      <c r="ER466" s="223">
        <f t="shared" ca="1" si="997"/>
        <v>-1.3828620970742419E-4</v>
      </c>
      <c r="ES466" s="223">
        <f t="shared" ca="1" si="998"/>
        <v>1.2689708504116728E-4</v>
      </c>
      <c r="ET466" s="223">
        <f t="shared" ca="1" si="999"/>
        <v>-7.6132699726226826E-5</v>
      </c>
      <c r="EU466" s="223">
        <f t="shared" ca="1" si="1000"/>
        <v>1.7448805504090559E-6</v>
      </c>
      <c r="EV466" s="223">
        <f t="shared" ca="1" si="1001"/>
        <v>7.3184362618330907E-5</v>
      </c>
      <c r="EW466" s="223">
        <f t="shared" ca="1" si="1002"/>
        <v>-1.2540501990765762E-4</v>
      </c>
      <c r="EX466" s="223">
        <f t="shared" ca="1" si="1003"/>
        <v>1.3871339372005929E-4</v>
      </c>
      <c r="EY466" s="223">
        <f t="shared" ca="1" si="1004"/>
        <v>-1.0897999055689935E-4</v>
      </c>
      <c r="EZ466" s="223">
        <f t="shared" ca="1" si="1005"/>
        <v>4.5430873405692473E-5</v>
      </c>
      <c r="FA466" s="223">
        <f t="shared" ca="1" si="1006"/>
        <v>3.2215119818484537E-5</v>
      </c>
      <c r="FB466" s="223">
        <f t="shared" ca="1" si="1007"/>
        <v>-9.9864991072878798E-5</v>
      </c>
      <c r="FC466" s="223">
        <f t="shared" ca="1" si="1008"/>
        <v>1.3652746768461925E-4</v>
      </c>
      <c r="FD466" s="223">
        <f t="shared" ca="1" si="1009"/>
        <v>-1.308264445828508E-4</v>
      </c>
      <c r="FE466" s="223">
        <f t="shared" ca="1" si="1010"/>
        <v>8.4530908584910331E-5</v>
      </c>
      <c r="FF466" s="223">
        <f t="shared" ca="1" si="1011"/>
        <v>-1.2006034400666411E-5</v>
      </c>
      <c r="FG466" s="223">
        <f t="shared" ca="1" si="1012"/>
        <v>-6.4244226649083023E-5</v>
      </c>
      <c r="FH466" s="223">
        <f t="shared" ca="1" si="1013"/>
        <v>1.2055996226304253E-4</v>
      </c>
      <c r="FI466" s="223">
        <f t="shared" ca="1" si="1014"/>
        <v>-1.3946680123952035E-4</v>
      </c>
      <c r="FJ466" s="223">
        <f t="shared" ca="1" si="1015"/>
        <v>1.1509808625931969E-4</v>
      </c>
      <c r="FK466" s="223">
        <f t="shared" ca="1" si="1016"/>
        <v>-5.5015255819681574E-5</v>
      </c>
      <c r="FL466" s="223">
        <f t="shared" ca="1" si="1017"/>
        <v>-2.2138416214549798E-5</v>
      </c>
      <c r="FM466" s="223">
        <f t="shared" ca="1" si="1018"/>
        <v>9.2422695555370222E-5</v>
      </c>
      <c r="FN466" s="223">
        <f t="shared" ca="1" si="1019"/>
        <v>-1.3402887148533589E-4</v>
      </c>
      <c r="FO466" s="223">
        <f t="shared" ca="1" si="1020"/>
        <v>1.3404684428619155E-4</v>
      </c>
      <c r="FP466" s="223">
        <f t="shared" ca="1" si="1021"/>
        <v>-9.2471037125986777E-5</v>
      </c>
      <c r="FQ466" s="223">
        <f t="shared" ca="1" si="1022"/>
        <v>2.2202126510264431E-5</v>
      </c>
      <c r="FR466" s="223">
        <f t="shared" ca="1" si="1023"/>
        <v>5.4955945649342854E-5</v>
      </c>
      <c r="FS466" s="223">
        <f t="shared" ca="1" si="1024"/>
        <v>-1.1506157973729738E-4</v>
      </c>
      <c r="FT466" s="223">
        <f t="shared" ca="1" si="1025"/>
        <v>1.3946442607929552E-4</v>
      </c>
      <c r="FU466" s="223">
        <f t="shared" ca="1" si="1026"/>
        <v>-1.2059245545989689E-4</v>
      </c>
      <c r="FV466" s="223">
        <f t="shared" ca="1" si="1027"/>
        <v>6.4301505795725351E-5</v>
      </c>
      <c r="FW466" s="223">
        <f t="shared" ca="1" si="1028"/>
        <v>1.194174261501028E-5</v>
      </c>
      <c r="FX466" s="223">
        <f t="shared" ca="1" si="1029"/>
        <v>-8.4479553442896955E-5</v>
      </c>
      <c r="FY466" s="223">
        <f t="shared" ca="1" si="1030"/>
        <v>1.3080396121885912E-4</v>
      </c>
      <c r="FZ466" s="223">
        <f t="shared" ca="1" si="1031"/>
        <v>-1.3654083252617828E-4</v>
      </c>
      <c r="GA466" s="223">
        <f t="shared" ca="1" si="1032"/>
        <v>9.991005710495077E-5</v>
      </c>
      <c r="GB466" s="223">
        <f t="shared" ca="1" si="1033"/>
        <v>-3.2277903372660805E-5</v>
      </c>
      <c r="GC466" s="223">
        <f t="shared" ca="1" si="1034"/>
        <v>-4.5369853618594693E-5</v>
      </c>
      <c r="GD466" s="223">
        <f t="shared" ca="1" si="1035"/>
        <v>1.0893966854171496E-4</v>
      </c>
      <c r="GE466" s="223">
        <f t="shared" ca="1" si="1036"/>
        <v>-1.3870628111058389E-4</v>
      </c>
      <c r="GF466" s="223">
        <f t="shared" ca="1" si="1037"/>
        <v>1.2543332369589497E-4</v>
      </c>
      <c r="GG466" s="223">
        <f t="shared" ca="1" si="1038"/>
        <v>-7.32393003406111E-5</v>
      </c>
      <c r="GH466" s="223">
        <f t="shared" ca="1" si="1039"/>
        <v>-1.6803556775761544E-6</v>
      </c>
      <c r="GI466" s="223">
        <f t="shared" ca="1" si="1040"/>
        <v>7.6078609310786693E-5</v>
      </c>
      <c r="GJ466" s="223">
        <f t="shared" ca="1" si="1041"/>
        <v>-1.2687021295333933E-4</v>
      </c>
      <c r="GK466" s="223">
        <f t="shared" ca="1" si="1042"/>
        <v>1.3829489416445004E-4</v>
      </c>
      <c r="GL466" s="223">
        <f t="shared" ca="1" si="1043"/>
        <v>-1.0680765582799384E-4</v>
      </c>
      <c r="GM466" s="223">
        <f t="shared" ca="1" si="1044"/>
        <v>4.2178763480038571E-5</v>
      </c>
      <c r="GN466" s="223">
        <f t="shared" ca="1" si="1045"/>
        <v>3.5537898420124336E-5</v>
      </c>
      <c r="GO466" s="223">
        <f t="shared" ca="1" si="1046"/>
        <v>-1.0222740384348656E-4</v>
      </c>
      <c r="GP466" s="223">
        <f t="shared" ca="1" si="1047"/>
        <v>1.3719647478665822E-4</v>
      </c>
      <c r="GQ466" s="223">
        <f t="shared" ca="1" si="1048"/>
        <v>-1.2959445788291306E-4</v>
      </c>
      <c r="GR466" s="223">
        <f t="shared" ca="1" si="1049"/>
        <v>8.1780204771306119E-5</v>
      </c>
      <c r="GS466" s="223">
        <f t="shared" ca="1" si="1050"/>
        <v>-8.5901372528651783E-6</v>
      </c>
      <c r="GT466" s="223">
        <f t="shared" ca="1" si="1051"/>
        <v>-6.7265388603171168E-5</v>
      </c>
      <c r="GU466" s="223">
        <f t="shared" ca="1" si="1052"/>
        <v>1.2224894401145759E-4</v>
      </c>
      <c r="GV466" s="223">
        <f t="shared" ca="1" si="1053"/>
        <v>-1.392995237890125E-4</v>
      </c>
      <c r="GW466" s="223">
        <f t="shared" ca="1" si="1054"/>
        <v>1.1312645461000509E-4</v>
      </c>
      <c r="GX466" s="223">
        <f t="shared" ca="1" si="1055"/>
        <v>-5.185105321363203E-5</v>
      </c>
      <c r="GY466" s="223">
        <f t="shared" ca="1" si="1056"/>
        <v>-2.5513360271026446E-5</v>
      </c>
      <c r="GZ466" s="223">
        <f t="shared" ca="1" si="1057"/>
        <v>9.4961159986585924E-5</v>
      </c>
      <c r="HA466" s="223">
        <f t="shared" ca="1" si="1058"/>
        <v>-1.3494318887880352E-4</v>
      </c>
      <c r="HB466" s="223">
        <f t="shared" ca="1" si="1059"/>
        <v>1.3305330847425775E-4</v>
      </c>
      <c r="HC466" s="223">
        <f t="shared" ca="1" si="1060"/>
        <v>-8.9877935186688079E-5</v>
      </c>
      <c r="HD466" s="223">
        <f t="shared" ca="1" si="1061"/>
        <v>1.8814079485253374E-5</v>
      </c>
      <c r="HE466" s="223">
        <f t="shared" ca="1" si="1062"/>
        <v>5.8087650926672692E-5</v>
      </c>
      <c r="HF466" s="223">
        <f t="shared" ca="1" si="1063"/>
        <v>-1.1696519745001317E-4</v>
      </c>
      <c r="HG466" s="223">
        <f t="shared" ca="1" si="1064"/>
        <v>1.3954927722488659E-4</v>
      </c>
      <c r="HH466" s="223">
        <f t="shared" ca="1" si="1065"/>
        <v>-1.1883221133291732E-4</v>
      </c>
      <c r="HI466" s="223">
        <f t="shared" ca="1" si="1066"/>
        <v>6.1242357597357224E-5</v>
      </c>
      <c r="HJ466" s="223">
        <f t="shared" ca="1" si="1067"/>
        <v>1.5350563012067797E-5</v>
      </c>
      <c r="HK466" s="223">
        <f t="shared" ca="1" si="1068"/>
        <v>-8.7180313376028756E-5</v>
      </c>
      <c r="HL466" s="223">
        <f t="shared" ca="1" si="1069"/>
        <v>1.3195863413858152E-4</v>
      </c>
      <c r="HM466" s="223">
        <f t="shared" ca="1" si="1070"/>
        <v>-1.3579113165889599E-4</v>
      </c>
      <c r="HN466" s="223">
        <f t="shared" ca="1" si="1071"/>
        <v>9.7488609284039914E-5</v>
      </c>
      <c r="HO466" s="223">
        <f t="shared" ca="1" si="1072"/>
        <v>-2.8936066590817731E-5</v>
      </c>
      <c r="HP466" s="223">
        <f t="shared" ca="1" si="1073"/>
        <v>-4.8595131236929294E-5</v>
      </c>
      <c r="HQ466" s="223">
        <f t="shared" ca="1" si="1074"/>
        <v>1.1104760634941203E-4</v>
      </c>
      <c r="HR466" s="223">
        <f t="shared" ca="1" si="1075"/>
        <v>-1.3904280103656434E-4</v>
      </c>
      <c r="HS466" s="223">
        <f t="shared" ca="1" si="1076"/>
        <v>1.238940060066822E-4</v>
      </c>
      <c r="HT466" s="223">
        <f t="shared" ca="1" si="1077"/>
        <v>-7.0301784339063943E-5</v>
      </c>
      <c r="HU466" s="223">
        <f t="shared" ca="1" si="1078"/>
        <v>-5.1045797221337356E-6</v>
      </c>
      <c r="HV466" s="223">
        <f t="shared" ca="1" si="1079"/>
        <v>7.8927029093756048E-5</v>
      </c>
      <c r="HW466" s="223">
        <f t="shared" ca="1" si="1080"/>
        <v>-1.2825898412672064E-4</v>
      </c>
      <c r="HX466" s="223">
        <f t="shared" ca="1" si="1081"/>
        <v>1.3779309093577512E-4</v>
      </c>
      <c r="HY466" s="223">
        <f t="shared" ca="1" si="1082"/>
        <v>-1.0457098416101292E-4</v>
      </c>
      <c r="HZ466" s="223">
        <f t="shared" ca="1" si="1083"/>
        <v>3.89012466444298E-5</v>
      </c>
      <c r="IA466" s="223">
        <f t="shared" ca="1" si="1084"/>
        <v>3.8839270320603438E-5</v>
      </c>
      <c r="IB466" s="223">
        <f t="shared" ca="1" si="1085"/>
        <v>-1.0452823864854774E-4</v>
      </c>
      <c r="IC466" s="223">
        <f t="shared" ca="1" si="1086"/>
        <v>1.3778283986239223E-4</v>
      </c>
      <c r="ID466" s="223">
        <f t="shared" ca="1" si="1087"/>
        <v>-1.2828440832739546E-4</v>
      </c>
      <c r="IE466" s="223">
        <f t="shared" ca="1" si="1088"/>
        <v>-6.6773578700004088E-6</v>
      </c>
      <c r="IF466" s="223">
        <f t="shared" ca="1" si="1089"/>
        <v>-5.1690657275887371E-6</v>
      </c>
      <c r="IG466" s="223">
        <f t="shared" ca="1" si="1090"/>
        <v>-7.0246032402379599E-5</v>
      </c>
      <c r="IH466" s="223">
        <f t="shared" ca="1" si="1091"/>
        <v>1.2386428756718247E-4</v>
      </c>
      <c r="II466" s="223">
        <f t="shared" ca="1" si="1092"/>
        <v>-1.3904833751411872E-4</v>
      </c>
      <c r="IJ466" s="223">
        <f t="shared" ca="1" si="1093"/>
        <v>1.1108667981451322E-4</v>
      </c>
      <c r="IK466" s="223">
        <f t="shared" ca="1" si="1094"/>
        <v>-4.8655617471969728E-5</v>
      </c>
      <c r="IL466" s="223">
        <f t="shared" ca="1" si="1095"/>
        <v>-2.887293603327404E-5</v>
      </c>
      <c r="IM466" s="223">
        <f t="shared" ca="1" si="1096"/>
        <v>9.7442423365846375E-5</v>
      </c>
      <c r="IN466" s="223">
        <f t="shared" ca="1" si="1097"/>
        <v>-1.3577622154113941E-4</v>
      </c>
      <c r="IO466" s="223">
        <f t="shared" ca="1" si="1098"/>
        <v>1.3197962632448517E-4</v>
      </c>
      <c r="IP466" s="223">
        <f t="shared" ca="1" si="1099"/>
        <v>-8.7230694139991488E-5</v>
      </c>
      <c r="IQ466" s="223">
        <f t="shared" ca="1" si="1100"/>
        <v>1.5414699562272001E-5</v>
      </c>
      <c r="IR466" s="223">
        <f t="shared" ca="1" si="1101"/>
        <v>6.1184366375114263E-5</v>
      </c>
      <c r="IS466" s="223">
        <f t="shared" ca="1" si="1102"/>
        <v>-1.1879835970139124E-4</v>
      </c>
      <c r="IT466" s="223">
        <f t="shared" ca="1" si="1103"/>
        <v>1.3955006910396089E-4</v>
      </c>
      <c r="IU466" s="223">
        <f t="shared" ca="1" si="1104"/>
        <v>-1.1700038712525759E-4</v>
      </c>
      <c r="IV466" s="223">
        <f t="shared" ca="1" si="1105"/>
        <v>5.814631929277883E-5</v>
      </c>
      <c r="IW466" s="223">
        <f t="shared" ca="1" si="1106"/>
        <v>1.8750136803953489E-5</v>
      </c>
      <c r="IX466" s="223">
        <f t="shared" ca="1" si="1107"/>
        <v>-8.9828559148258559E-5</v>
      </c>
      <c r="IY466" s="223">
        <f t="shared" ca="1" si="1108"/>
        <v>1.3303382011134747E-4</v>
      </c>
      <c r="IZ466" s="223">
        <f t="shared" ca="1" si="1109"/>
        <v>-1.3495963529146172E-4</v>
      </c>
      <c r="JA466" s="223">
        <f t="shared" ca="1" si="1110"/>
        <v>9.5008437970235961E-5</v>
      </c>
      <c r="JB466" s="223">
        <f t="shared" ca="1" si="1111"/>
        <v>-2.5576799804457344E-5</v>
      </c>
    </row>
    <row r="467" spans="2:262">
      <c r="B467" s="230">
        <v>106</v>
      </c>
      <c r="C467" s="229">
        <f t="shared" si="1112"/>
        <v>2.0703125000000014E-3</v>
      </c>
      <c r="D467" s="226">
        <f t="shared" ca="1" si="855"/>
        <v>23.333419123593803</v>
      </c>
      <c r="E467" s="225">
        <f ca="1">DH361</f>
        <v>-0.66658087640619712</v>
      </c>
      <c r="F467" s="224">
        <v>106</v>
      </c>
      <c r="G467" s="223">
        <f t="shared" ca="1" si="856"/>
        <v>-1.104528344577629E-5</v>
      </c>
      <c r="H467" s="223">
        <f t="shared" ca="1" si="857"/>
        <v>1.00226647427364E-4</v>
      </c>
      <c r="I467" s="223">
        <f t="shared" ca="1" si="858"/>
        <v>-1.6088924251994426E-4</v>
      </c>
      <c r="J467" s="223">
        <f t="shared" ca="1" si="859"/>
        <v>1.7577196527389293E-4</v>
      </c>
      <c r="K467" s="223">
        <f t="shared" ca="1" si="860"/>
        <v>-1.4064004438284027E-4</v>
      </c>
      <c r="L467" s="223">
        <f t="shared" ca="1" si="861"/>
        <v>6.5490014283847351E-5</v>
      </c>
      <c r="M467" s="223">
        <f t="shared" ca="1" si="862"/>
        <v>2.8294726541675547E-5</v>
      </c>
      <c r="N467" s="223">
        <f t="shared" ca="1" si="863"/>
        <v>-1.1402840721770567E-4</v>
      </c>
      <c r="O467" s="223">
        <f t="shared" ca="1" si="864"/>
        <v>1.6731612790509985E-4</v>
      </c>
      <c r="P467" s="223">
        <f t="shared" ca="1" si="865"/>
        <v>-1.7299525241963235E-4</v>
      </c>
      <c r="Q467" s="223">
        <f t="shared" ca="1" si="866"/>
        <v>1.2944982688397504E-4</v>
      </c>
      <c r="R467" s="223">
        <f t="shared" ca="1" si="867"/>
        <v>-4.9070387736303198E-5</v>
      </c>
      <c r="S467" s="223">
        <f t="shared" ca="1" si="868"/>
        <v>-4.5271675953506968E-5</v>
      </c>
      <c r="T467" s="223">
        <f t="shared" ca="1" si="869"/>
        <v>1.2673201111227278E-4</v>
      </c>
      <c r="U467" s="223">
        <f t="shared" ca="1" si="870"/>
        <v>-1.7213166751423012E-4</v>
      </c>
      <c r="V467" s="223">
        <f t="shared" ca="1" si="871"/>
        <v>1.6855250071574611E-4</v>
      </c>
      <c r="W467" s="223">
        <f t="shared" ca="1" si="872"/>
        <v>-1.1701293678774405E-4</v>
      </c>
      <c r="X467" s="223">
        <f t="shared" ca="1" si="873"/>
        <v>3.2178186530255871E-5</v>
      </c>
      <c r="Y467" s="223">
        <f t="shared" ca="1" si="874"/>
        <v>6.1812634377892458E-5</v>
      </c>
      <c r="Z467" s="223">
        <f t="shared" ca="1" si="875"/>
        <v>-1.3821511646106433E-4</v>
      </c>
      <c r="AA467" s="223">
        <f t="shared" ca="1" si="876"/>
        <v>1.7528948506845689E-4</v>
      </c>
      <c r="AB467" s="223">
        <f t="shared" ca="1" si="877"/>
        <v>-1.6248649628979777E-4</v>
      </c>
      <c r="AC467" s="223">
        <f t="shared" ca="1" si="878"/>
        <v>1.0344914814446771E-4</v>
      </c>
      <c r="AD467" s="223">
        <f t="shared" ca="1" si="879"/>
        <v>-1.4976091797536132E-5</v>
      </c>
      <c r="AE467" s="223">
        <f t="shared" ca="1" si="880"/>
        <v>-7.7758303342993394E-5</v>
      </c>
      <c r="AF467" s="223">
        <f t="shared" ca="1" si="881"/>
        <v>1.4836713468226686E-4</v>
      </c>
      <c r="AG467" s="223">
        <f t="shared" ca="1" si="882"/>
        <v>-1.7675916905849503E-4</v>
      </c>
      <c r="AH467" s="223">
        <f t="shared" ca="1" si="883"/>
        <v>1.5485565808042454E-4</v>
      </c>
      <c r="AI467" s="223">
        <f t="shared" ca="1" si="884"/>
        <v>-8.8889087653505394E-5</v>
      </c>
      <c r="AJ467" s="223">
        <f t="shared" ca="1" si="885"/>
        <v>-2.3702308859596899E-6</v>
      </c>
      <c r="AK467" s="223">
        <f t="shared" ca="1" si="886"/>
        <v>9.2955117339891052E-5</v>
      </c>
      <c r="AL467" s="223">
        <f t="shared" ca="1" si="887"/>
        <v>-1.5709029629075452E-4</v>
      </c>
      <c r="AM467" s="223">
        <f t="shared" ca="1" si="888"/>
        <v>1.7652656562410906E-4</v>
      </c>
      <c r="AN467" s="223">
        <f t="shared" ca="1" si="889"/>
        <v>-1.4573347523102385E-4</v>
      </c>
      <c r="AO467" s="223">
        <f t="shared" ca="1" si="890"/>
        <v>7.3472976656719532E-5</v>
      </c>
      <c r="AP467" s="223">
        <f t="shared" ca="1" si="891"/>
        <v>1.9693726950321217E-5</v>
      </c>
      <c r="AQ467" s="223">
        <f t="shared" ca="1" si="892"/>
        <v>-1.0725672274236744E-4</v>
      </c>
      <c r="AR467" s="223">
        <f t="shared" ca="1" si="893"/>
        <v>1.6430059247167088E-4</v>
      </c>
      <c r="AS467" s="223">
        <f t="shared" ca="1" si="894"/>
        <v>-1.7459391486352599E-4</v>
      </c>
      <c r="AT467" s="223">
        <f t="shared" ca="1" si="895"/>
        <v>1.3520779934912577E-4</v>
      </c>
      <c r="AU467" s="223">
        <f t="shared" ca="1" si="896"/>
        <v>-5.7349280730317156E-5</v>
      </c>
      <c r="AV467" s="223">
        <f t="shared" ca="1" si="897"/>
        <v>-3.6827561658464927E-5</v>
      </c>
      <c r="AW467" s="223">
        <f t="shared" ca="1" si="898"/>
        <v>1.20525387272348E-4</v>
      </c>
      <c r="AX467" s="223">
        <f t="shared" ca="1" si="899"/>
        <v>-1.699285841312441E-4</v>
      </c>
      <c r="AY467" s="223">
        <f t="shared" ca="1" si="900"/>
        <v>1.7097982926006522E-4</v>
      </c>
      <c r="AZ467" s="223">
        <f t="shared" ca="1" si="901"/>
        <v>-1.2337999844739389E-4</v>
      </c>
      <c r="BA467" s="223">
        <f t="shared" ca="1" si="902"/>
        <v>4.0673279880173631E-5</v>
      </c>
      <c r="BB467" s="223">
        <f t="shared" ca="1" si="903"/>
        <v>5.3606726815847024E-5</v>
      </c>
      <c r="BC467" s="223">
        <f t="shared" ca="1" si="904"/>
        <v>-1.3263332643701536E-4</v>
      </c>
      <c r="BD467" s="223">
        <f t="shared" ca="1" si="905"/>
        <v>1.7392007063322053E-4</v>
      </c>
      <c r="BE467" s="223">
        <f t="shared" ca="1" si="906"/>
        <v>-1.6571911443374714E-4</v>
      </c>
      <c r="BF467" s="223">
        <f t="shared" ca="1" si="907"/>
        <v>1.1036398071424946E-4</v>
      </c>
      <c r="BG467" s="223">
        <f t="shared" ca="1" si="908"/>
        <v>-2.3605573110509986E-5</v>
      </c>
      <c r="BH467" s="223">
        <f t="shared" ca="1" si="909"/>
        <v>-6.9869629889574681E-5</v>
      </c>
      <c r="BI467" s="223">
        <f t="shared" ca="1" si="910"/>
        <v>1.4346393416334301E-4</v>
      </c>
      <c r="BJ467" s="223">
        <f t="shared" ca="1" si="911"/>
        <v>-1.7623661178061781E-4</v>
      </c>
      <c r="BK467" s="223">
        <f t="shared" ca="1" si="912"/>
        <v>1.5886243394414885E-4</v>
      </c>
      <c r="BL467" s="223">
        <f t="shared" ca="1" si="913"/>
        <v>-9.6285097515734329E-5</v>
      </c>
      <c r="BM467" s="223">
        <f t="shared" ca="1" si="914"/>
        <v>6.3105317676707761E-6</v>
      </c>
      <c r="BN467" s="223">
        <f t="shared" ca="1" si="915"/>
        <v>8.5459650232840766E-5</v>
      </c>
      <c r="BO467" s="223">
        <f t="shared" ca="1" si="916"/>
        <v>-1.5291290577831517E-4</v>
      </c>
      <c r="BP467" s="223">
        <f t="shared" ca="1" si="917"/>
        <v>1.7685589801583564E-4</v>
      </c>
      <c r="BQ467" s="223">
        <f t="shared" ca="1" si="918"/>
        <v>-1.504758213726307E-4</v>
      </c>
      <c r="BR467" s="223">
        <f t="shared" ca="1" si="919"/>
        <v>8.1278936193354139E-5</v>
      </c>
      <c r="BS467" s="223">
        <f t="shared" ca="1" si="920"/>
        <v>1.1045283445778689E-5</v>
      </c>
      <c r="BT467" s="223">
        <f t="shared" ca="1" si="921"/>
        <v>-1.002266474273634E-4</v>
      </c>
      <c r="BU467" s="223">
        <f t="shared" ca="1" si="922"/>
        <v>1.6088924251994477E-4</v>
      </c>
      <c r="BV467" s="223">
        <f t="shared" ca="1" si="923"/>
        <v>-1.7577196527389315E-4</v>
      </c>
      <c r="BW467" s="223">
        <f t="shared" ca="1" si="924"/>
        <v>1.4064004438284032E-4</v>
      </c>
      <c r="BX467" s="223">
        <f t="shared" ca="1" si="925"/>
        <v>-6.5490014283845697E-5</v>
      </c>
      <c r="BY467" s="223">
        <f t="shared" ca="1" si="926"/>
        <v>-2.8294726541674205E-5</v>
      </c>
      <c r="BZ467" s="223">
        <f t="shared" ca="1" si="927"/>
        <v>1.1402840721770612E-4</v>
      </c>
      <c r="CA467" s="223">
        <f t="shared" ca="1" si="928"/>
        <v>-1.6731612790510064E-4</v>
      </c>
      <c r="CB467" s="223">
        <f t="shared" ca="1" si="929"/>
        <v>1.7299525241963251E-4</v>
      </c>
      <c r="CC467" s="223">
        <f t="shared" ca="1" si="930"/>
        <v>-1.2944982688397428E-4</v>
      </c>
      <c r="CD467" s="223">
        <f t="shared" ca="1" si="931"/>
        <v>4.9070387736300284E-5</v>
      </c>
      <c r="CE467" s="223">
        <f t="shared" ca="1" si="932"/>
        <v>4.5271675953507483E-5</v>
      </c>
      <c r="CF467" s="223">
        <f t="shared" ca="1" si="933"/>
        <v>-1.2673201111227403E-4</v>
      </c>
      <c r="CG467" s="223">
        <f t="shared" ca="1" si="934"/>
        <v>1.7213166751422966E-4</v>
      </c>
      <c r="CH467" s="223">
        <f t="shared" ca="1" si="935"/>
        <v>-1.6855250071574595E-4</v>
      </c>
      <c r="CI467" s="223">
        <f t="shared" ca="1" si="936"/>
        <v>1.1701293678774178E-4</v>
      </c>
      <c r="CJ467" s="223">
        <f t="shared" ca="1" si="937"/>
        <v>-3.2178186530256609E-5</v>
      </c>
      <c r="CK467" s="223">
        <f t="shared" ca="1" si="938"/>
        <v>-6.1812634377892946E-5</v>
      </c>
      <c r="CL467" s="223">
        <f t="shared" ca="1" si="939"/>
        <v>1.3821511646106309E-4</v>
      </c>
      <c r="CM467" s="223">
        <f t="shared" ca="1" si="940"/>
        <v>-1.7528948506845699E-4</v>
      </c>
      <c r="CN467" s="223">
        <f t="shared" ca="1" si="941"/>
        <v>1.6248649628979706E-4</v>
      </c>
      <c r="CO467" s="223">
        <f t="shared" ca="1" si="942"/>
        <v>-1.0344914814446933E-4</v>
      </c>
      <c r="CP467" s="223">
        <f t="shared" ca="1" si="943"/>
        <v>1.4976091797535611E-5</v>
      </c>
      <c r="CQ467" s="223">
        <f t="shared" ca="1" si="944"/>
        <v>7.7758303342996104E-5</v>
      </c>
      <c r="CR467" s="223">
        <f t="shared" ca="1" si="945"/>
        <v>-1.4836713468226713E-4</v>
      </c>
      <c r="CS467" s="223">
        <f t="shared" ca="1" si="946"/>
        <v>1.7675916905849506E-4</v>
      </c>
      <c r="CT467" s="223">
        <f t="shared" ca="1" si="947"/>
        <v>-1.5485565808042308E-4</v>
      </c>
      <c r="CU467" s="223">
        <f t="shared" ca="1" si="948"/>
        <v>8.8889087653504933E-5</v>
      </c>
      <c r="CV467" s="223">
        <f t="shared" ca="1" si="949"/>
        <v>2.3702308859602049E-6</v>
      </c>
      <c r="CW467" s="223">
        <f t="shared" ca="1" si="950"/>
        <v>-9.2955117339889345E-5</v>
      </c>
      <c r="CX467" s="223">
        <f t="shared" ca="1" si="951"/>
        <v>1.5709029629075476E-4</v>
      </c>
      <c r="CY467" s="223">
        <f t="shared" ca="1" si="952"/>
        <v>-1.7652656562410889E-4</v>
      </c>
      <c r="CZ467" s="223">
        <f t="shared" ca="1" si="953"/>
        <v>1.4573347523102358E-4</v>
      </c>
      <c r="DA467" s="223">
        <f t="shared" ca="1" si="954"/>
        <v>-7.3472976656719058E-5</v>
      </c>
      <c r="DB467" s="223">
        <f t="shared" ca="1" si="955"/>
        <v>-1.9693726950319225E-5</v>
      </c>
      <c r="DC467" s="223">
        <f t="shared" ca="1" si="956"/>
        <v>1.0725672274237185E-4</v>
      </c>
      <c r="DD467" s="223">
        <f t="shared" ca="1" si="957"/>
        <v>-1.6430059247167107E-4</v>
      </c>
      <c r="DE467" s="223">
        <f t="shared" ca="1" si="958"/>
        <v>1.7459391486352631E-4</v>
      </c>
      <c r="DF467" s="223">
        <f t="shared" ca="1" si="959"/>
        <v>-1.352077993491287E-4</v>
      </c>
      <c r="DG467" s="223">
        <f t="shared" ca="1" si="960"/>
        <v>5.7349280730314276E-5</v>
      </c>
      <c r="DH467" s="223">
        <f t="shared" ca="1" si="961"/>
        <v>3.6827561658465442E-5</v>
      </c>
      <c r="DI467" s="223">
        <f t="shared" ca="1" si="962"/>
        <v>-1.2052538727234469E-4</v>
      </c>
      <c r="DJ467" s="223">
        <f t="shared" ca="1" si="963"/>
        <v>1.6992858413124494E-4</v>
      </c>
      <c r="DK467" s="223">
        <f t="shared" ca="1" si="964"/>
        <v>-1.7097982926006508E-4</v>
      </c>
      <c r="DL467" s="223">
        <f t="shared" ca="1" si="965"/>
        <v>1.2337999844739709E-4</v>
      </c>
      <c r="DM467" s="223">
        <f t="shared" ca="1" si="966"/>
        <v>-4.0673279880170663E-5</v>
      </c>
      <c r="DN467" s="223">
        <f t="shared" ca="1" si="967"/>
        <v>-5.3606726815847506E-5</v>
      </c>
      <c r="DO467" s="223">
        <f t="shared" ca="1" si="968"/>
        <v>1.3263332643701406E-4</v>
      </c>
      <c r="DP467" s="223">
        <f t="shared" ca="1" si="969"/>
        <v>-1.7392007063322154E-4</v>
      </c>
      <c r="DQ467" s="223">
        <f t="shared" ca="1" si="970"/>
        <v>1.6571911443374695E-4</v>
      </c>
      <c r="DR467" s="223">
        <f t="shared" ca="1" si="971"/>
        <v>-1.1036398071424908E-4</v>
      </c>
      <c r="DS467" s="223">
        <f t="shared" ca="1" si="972"/>
        <v>2.3605573110504477E-5</v>
      </c>
      <c r="DT467" s="223">
        <f t="shared" ca="1" si="973"/>
        <v>6.9869629889575169E-5</v>
      </c>
      <c r="DU467" s="223">
        <f t="shared" ca="1" si="974"/>
        <v>-1.4346393416334328E-4</v>
      </c>
      <c r="DV467" s="223">
        <f t="shared" ca="1" si="975"/>
        <v>1.762366117806183E-4</v>
      </c>
      <c r="DW467" s="223">
        <f t="shared" ca="1" si="976"/>
        <v>-1.5886243394414864E-4</v>
      </c>
      <c r="DX467" s="223">
        <f t="shared" ca="1" si="977"/>
        <v>9.6285097515733868E-5</v>
      </c>
      <c r="DY467" s="223">
        <f t="shared" ca="1" si="978"/>
        <v>-6.3105317676752755E-6</v>
      </c>
      <c r="DZ467" s="223">
        <f t="shared" ca="1" si="979"/>
        <v>-8.5459650232841227E-5</v>
      </c>
      <c r="EA467" s="223">
        <f t="shared" ca="1" si="980"/>
        <v>1.5291290577831545E-4</v>
      </c>
      <c r="EB467" s="223">
        <f t="shared" ca="1" si="981"/>
        <v>-1.7685589801583572E-4</v>
      </c>
      <c r="EC467" s="223">
        <f t="shared" ca="1" si="982"/>
        <v>1.5047582137262775E-4</v>
      </c>
      <c r="ED467" s="223">
        <f t="shared" ca="1" si="983"/>
        <v>-8.1278936193353678E-5</v>
      </c>
      <c r="EE467" s="223">
        <f t="shared" ca="1" si="984"/>
        <v>-1.104528344577419E-5</v>
      </c>
      <c r="EF467" s="223">
        <f t="shared" ca="1" si="985"/>
        <v>1.0022664742736798E-4</v>
      </c>
      <c r="EG467" s="223">
        <f t="shared" ca="1" si="986"/>
        <v>-1.6088924251994499E-4</v>
      </c>
      <c r="EH467" s="223">
        <f t="shared" ca="1" si="987"/>
        <v>1.7577196527389309E-4</v>
      </c>
      <c r="EI467" s="223">
        <f t="shared" ca="1" si="988"/>
        <v>-1.4064004438283696E-4</v>
      </c>
      <c r="EJ467" s="223">
        <f t="shared" ca="1" si="989"/>
        <v>6.5490014283845209E-5</v>
      </c>
      <c r="EK467" s="223">
        <f t="shared" ca="1" si="990"/>
        <v>2.8294726541674707E-5</v>
      </c>
      <c r="EL467" s="223">
        <f t="shared" ca="1" si="991"/>
        <v>-1.1402840721770266E-4</v>
      </c>
      <c r="EM467" s="223">
        <f t="shared" ca="1" si="992"/>
        <v>1.673161279051008E-4</v>
      </c>
      <c r="EN467" s="223">
        <f t="shared" ca="1" si="993"/>
        <v>-1.729952524196324E-4</v>
      </c>
      <c r="EO467" s="223">
        <f t="shared" ca="1" si="994"/>
        <v>1.2944982688397732E-4</v>
      </c>
      <c r="EP467" s="223">
        <f t="shared" ca="1" si="995"/>
        <v>-4.9070387736299776E-5</v>
      </c>
      <c r="EQ467" s="223">
        <f t="shared" ca="1" si="996"/>
        <v>-4.5271675953507984E-5</v>
      </c>
      <c r="ER467" s="223">
        <f t="shared" ca="1" si="997"/>
        <v>1.2673201111227089E-4</v>
      </c>
      <c r="ES467" s="223">
        <f t="shared" ca="1" si="998"/>
        <v>-1.7213166751423091E-4</v>
      </c>
      <c r="ET467" s="223">
        <f t="shared" ca="1" si="999"/>
        <v>1.6855250071574578E-4</v>
      </c>
      <c r="EU467" s="223">
        <f t="shared" ca="1" si="1000"/>
        <v>-1.1701293678774517E-4</v>
      </c>
      <c r="EV467" s="223">
        <f t="shared" ca="1" si="1001"/>
        <v>3.2178186530251141E-5</v>
      </c>
      <c r="EW467" s="223">
        <f t="shared" ca="1" si="1002"/>
        <v>6.181263437789342E-5</v>
      </c>
      <c r="EX467" s="223">
        <f t="shared" ca="1" si="1003"/>
        <v>-1.3821511646106341E-4</v>
      </c>
      <c r="EY467" s="223">
        <f t="shared" ca="1" si="1004"/>
        <v>1.7528948506845773E-4</v>
      </c>
      <c r="EZ467" s="223">
        <f t="shared" ca="1" si="1005"/>
        <v>-1.6248649628979687E-4</v>
      </c>
      <c r="FA467" s="223">
        <f t="shared" ca="1" si="1006"/>
        <v>1.0344914814446891E-4</v>
      </c>
      <c r="FB467" s="223">
        <f t="shared" ca="1" si="1007"/>
        <v>-1.4976091797530081E-5</v>
      </c>
      <c r="FC467" s="223">
        <f t="shared" ca="1" si="1008"/>
        <v>-7.7758303342996565E-5</v>
      </c>
      <c r="FD467" s="223">
        <f t="shared" ca="1" si="1009"/>
        <v>1.4836713468226742E-4</v>
      </c>
      <c r="FE467" s="223">
        <f t="shared" ca="1" si="1010"/>
        <v>-1.767591690584949E-4</v>
      </c>
      <c r="FF467" s="223">
        <f t="shared" ca="1" si="1011"/>
        <v>1.548556580804228E-4</v>
      </c>
      <c r="FG467" s="223">
        <f t="shared" ca="1" si="1012"/>
        <v>-8.88890876535045E-5</v>
      </c>
      <c r="FH467" s="223">
        <f t="shared" ca="1" si="1013"/>
        <v>-2.3702308859557055E-6</v>
      </c>
      <c r="FI467" s="223">
        <f t="shared" ca="1" si="1014"/>
        <v>9.2955117339894075E-5</v>
      </c>
      <c r="FJ467" s="223">
        <f t="shared" ca="1" si="1015"/>
        <v>-1.5709029629075501E-4</v>
      </c>
      <c r="FK467" s="223">
        <f t="shared" ca="1" si="1016"/>
        <v>1.7652656562410917E-4</v>
      </c>
      <c r="FL467" s="223">
        <f t="shared" ca="1" si="1017"/>
        <v>-1.4573347523102044E-4</v>
      </c>
      <c r="FM467" s="223">
        <f t="shared" ca="1" si="1018"/>
        <v>7.3472976656718583E-5</v>
      </c>
      <c r="FN467" s="223">
        <f t="shared" ca="1" si="1019"/>
        <v>1.969372695031974E-5</v>
      </c>
      <c r="FO467" s="223">
        <f t="shared" ca="1" si="1020"/>
        <v>-1.0725672274237226E-4</v>
      </c>
      <c r="FP467" s="223">
        <f t="shared" ca="1" si="1021"/>
        <v>1.6430059247167126E-4</v>
      </c>
      <c r="FQ467" s="223">
        <f t="shared" ca="1" si="1022"/>
        <v>-1.7459391486352623E-4</v>
      </c>
      <c r="FR467" s="223">
        <f t="shared" ca="1" si="1023"/>
        <v>1.3520779934912835E-4</v>
      </c>
      <c r="FS467" s="223">
        <f t="shared" ca="1" si="1024"/>
        <v>-5.7349280730313788E-5</v>
      </c>
      <c r="FT467" s="223">
        <f t="shared" ca="1" si="1025"/>
        <v>-3.6827561658465944E-5</v>
      </c>
      <c r="FU467" s="223">
        <f t="shared" ca="1" si="1026"/>
        <v>1.2052538727234508E-4</v>
      </c>
      <c r="FV467" s="223">
        <f t="shared" ca="1" si="1027"/>
        <v>-1.6992858413124507E-4</v>
      </c>
      <c r="FW467" s="223">
        <f t="shared" ca="1" si="1028"/>
        <v>1.7097982926006494E-4</v>
      </c>
      <c r="FX467" s="223">
        <f t="shared" ca="1" si="1029"/>
        <v>-1.2337999844739674E-4</v>
      </c>
      <c r="FY467" s="223">
        <f t="shared" ca="1" si="1030"/>
        <v>4.0673279880170162E-5</v>
      </c>
      <c r="FZ467" s="223">
        <f t="shared" ca="1" si="1031"/>
        <v>5.3606726815848014E-5</v>
      </c>
      <c r="GA467" s="223">
        <f t="shared" ca="1" si="1032"/>
        <v>-1.3263332643701441E-4</v>
      </c>
      <c r="GB467" s="223">
        <f t="shared" ca="1" si="1033"/>
        <v>1.7392007063322162E-4</v>
      </c>
      <c r="GC467" s="223">
        <f t="shared" ca="1" si="1034"/>
        <v>-1.6571911443374676E-4</v>
      </c>
      <c r="GD467" s="223">
        <f t="shared" ca="1" si="1035"/>
        <v>1.1036398071424868E-4</v>
      </c>
      <c r="GE467" s="223">
        <f t="shared" ca="1" si="1036"/>
        <v>-2.3605573110503962E-5</v>
      </c>
      <c r="GF467" s="223">
        <f t="shared" ca="1" si="1037"/>
        <v>-6.9869629889575657E-5</v>
      </c>
      <c r="GG467" s="223">
        <f t="shared" ca="1" si="1038"/>
        <v>1.4346393416334361E-4</v>
      </c>
      <c r="GH467" s="223">
        <f t="shared" ca="1" si="1039"/>
        <v>-1.7623661178061832E-4</v>
      </c>
      <c r="GI467" s="223">
        <f t="shared" ca="1" si="1040"/>
        <v>1.5886243394414837E-4</v>
      </c>
      <c r="GJ467" s="223">
        <f t="shared" ca="1" si="1041"/>
        <v>-9.6285097515733448E-5</v>
      </c>
      <c r="GK467" s="223">
        <f t="shared" ca="1" si="1042"/>
        <v>6.3105317676747605E-6</v>
      </c>
      <c r="GL467" s="223">
        <f t="shared" ca="1" si="1043"/>
        <v>8.5459650232841674E-5</v>
      </c>
      <c r="GM467" s="223">
        <f t="shared" ca="1" si="1044"/>
        <v>-1.5291290577831569E-4</v>
      </c>
      <c r="GN467" s="223">
        <f t="shared" ca="1" si="1045"/>
        <v>1.768558980158357E-4</v>
      </c>
      <c r="GO467" s="223">
        <f t="shared" ca="1" si="1046"/>
        <v>-1.504758213726275E-4</v>
      </c>
      <c r="GP467" s="223">
        <f t="shared" ca="1" si="1047"/>
        <v>8.1278936193353218E-5</v>
      </c>
      <c r="GQ467" s="223">
        <f t="shared" ca="1" si="1048"/>
        <v>1.1045283445774705E-5</v>
      </c>
      <c r="GR467" s="223">
        <f t="shared" ca="1" si="1049"/>
        <v>-1.0022664742736842E-4</v>
      </c>
      <c r="GS467" s="223">
        <f t="shared" ca="1" si="1050"/>
        <v>1.6088924251994518E-4</v>
      </c>
      <c r="GT467" s="223">
        <f t="shared" ca="1" si="1051"/>
        <v>-1.7577196527389301E-4</v>
      </c>
      <c r="GU467" s="223">
        <f t="shared" ca="1" si="1052"/>
        <v>1.4064004438284273E-4</v>
      </c>
      <c r="GV467" s="223">
        <f t="shared" ca="1" si="1053"/>
        <v>-6.5490014283844735E-5</v>
      </c>
      <c r="GW467" s="223">
        <f t="shared" ca="1" si="1054"/>
        <v>-2.8294726541685142E-5</v>
      </c>
      <c r="GX467" s="223">
        <f t="shared" ca="1" si="1055"/>
        <v>1.1402840721770304E-4</v>
      </c>
      <c r="GY467" s="223">
        <f t="shared" ca="1" si="1056"/>
        <v>-1.6731612790510093E-4</v>
      </c>
      <c r="GZ467" s="223">
        <f t="shared" ca="1" si="1057"/>
        <v>1.7299525241963018E-4</v>
      </c>
      <c r="HA467" s="223">
        <f t="shared" ca="1" si="1058"/>
        <v>-1.2944982688397699E-4</v>
      </c>
      <c r="HB467" s="223">
        <f t="shared" ca="1" si="1059"/>
        <v>4.9070387736299281E-5</v>
      </c>
      <c r="HC467" s="223">
        <f t="shared" ca="1" si="1060"/>
        <v>4.5271675953518196E-5</v>
      </c>
      <c r="HD467" s="223">
        <f t="shared" ca="1" si="1061"/>
        <v>-1.2673201111227127E-4</v>
      </c>
      <c r="HE467" s="223">
        <f t="shared" ca="1" si="1062"/>
        <v>1.7213166751423105E-4</v>
      </c>
      <c r="HF467" s="223">
        <f t="shared" ca="1" si="1063"/>
        <v>-1.6855250071574868E-4</v>
      </c>
      <c r="HG467" s="223">
        <f t="shared" ca="1" si="1064"/>
        <v>1.1701293678774476E-4</v>
      </c>
      <c r="HH467" s="223">
        <f t="shared" ca="1" si="1065"/>
        <v>-3.2178186530250639E-5</v>
      </c>
      <c r="HI467" s="223">
        <f t="shared" ca="1" si="1066"/>
        <v>-6.1812634377884489E-5</v>
      </c>
      <c r="HJ467" s="223">
        <f t="shared" ca="1" si="1067"/>
        <v>1.3821511646106374E-4</v>
      </c>
      <c r="HK467" s="223">
        <f t="shared" ca="1" si="1068"/>
        <v>-1.7528948506845778E-4</v>
      </c>
      <c r="HL467" s="223">
        <f t="shared" ca="1" si="1069"/>
        <v>1.6248649628980064E-4</v>
      </c>
      <c r="HM467" s="223">
        <f t="shared" ca="1" si="1070"/>
        <v>-1.0344914814446849E-4</v>
      </c>
      <c r="HN467" s="223">
        <f t="shared" ca="1" si="1071"/>
        <v>1.4976091797529573E-5</v>
      </c>
      <c r="HO467" s="223">
        <f t="shared" ca="1" si="1072"/>
        <v>7.7758303342988E-5</v>
      </c>
      <c r="HP467" s="223">
        <f t="shared" ca="1" si="1073"/>
        <v>-1.483671346822677E-4</v>
      </c>
      <c r="HQ467" s="223">
        <f t="shared" ca="1" si="1074"/>
        <v>1.7675916905849528E-4</v>
      </c>
      <c r="HR467" s="223">
        <f t="shared" ca="1" si="1075"/>
        <v>-1.5485565808042741E-4</v>
      </c>
      <c r="HS467" s="223">
        <f t="shared" ca="1" si="1076"/>
        <v>8.8889087653504039E-5</v>
      </c>
      <c r="HT467" s="223">
        <f t="shared" ca="1" si="1077"/>
        <v>2.3702308859662764E-6</v>
      </c>
      <c r="HU467" s="223">
        <f t="shared" ca="1" si="1078"/>
        <v>-9.2955117339885957E-5</v>
      </c>
      <c r="HV467" s="223">
        <f t="shared" ca="1" si="1079"/>
        <v>1.5709029629075525E-4</v>
      </c>
      <c r="HW467" s="223">
        <f t="shared" ca="1" si="1080"/>
        <v>-1.7652656562410849E-4</v>
      </c>
      <c r="HX467" s="223">
        <f t="shared" ca="1" si="1081"/>
        <v>1.4573347523102586E-4</v>
      </c>
      <c r="HY467" s="223">
        <f t="shared" ca="1" si="1082"/>
        <v>-7.3472976656718109E-5</v>
      </c>
      <c r="HZ467" s="223">
        <f t="shared" ca="1" si="1083"/>
        <v>-1.9693726950330257E-5</v>
      </c>
      <c r="IA467" s="223">
        <f t="shared" ca="1" si="1084"/>
        <v>1.0725672274236467E-4</v>
      </c>
      <c r="IB467" s="223">
        <f t="shared" ca="1" si="1085"/>
        <v>-1.6430059247167145E-4</v>
      </c>
      <c r="IC467" s="223">
        <f t="shared" ca="1" si="1086"/>
        <v>1.7459391486352458E-4</v>
      </c>
      <c r="ID467" s="223">
        <f t="shared" ca="1" si="1087"/>
        <v>-1.3520779934912799E-4</v>
      </c>
      <c r="IE467" s="223">
        <f t="shared" ca="1" si="1088"/>
        <v>-5.4341627044604974E-5</v>
      </c>
      <c r="IF467" s="223">
        <f t="shared" ca="1" si="1089"/>
        <v>3.6827561658476271E-5</v>
      </c>
      <c r="IG467" s="223">
        <f t="shared" ca="1" si="1090"/>
        <v>-1.2052538727234546E-4</v>
      </c>
      <c r="IH467" s="223">
        <f t="shared" ca="1" si="1091"/>
        <v>1.6992858413124524E-4</v>
      </c>
      <c r="II467" s="223">
        <f t="shared" ca="1" si="1092"/>
        <v>-1.7097982926006223E-4</v>
      </c>
      <c r="IJ467" s="223">
        <f t="shared" ca="1" si="1093"/>
        <v>1.2337999844739636E-4</v>
      </c>
      <c r="IK467" s="223">
        <f t="shared" ca="1" si="1094"/>
        <v>-4.067327988016966E-5</v>
      </c>
      <c r="IL467" s="223">
        <f t="shared" ca="1" si="1095"/>
        <v>-5.3606726815858097E-5</v>
      </c>
      <c r="IM467" s="223">
        <f t="shared" ca="1" si="1096"/>
        <v>1.3263332643701474E-4</v>
      </c>
      <c r="IN467" s="223">
        <f t="shared" ca="1" si="1097"/>
        <v>-1.739200706332217E-4</v>
      </c>
      <c r="IO467" s="223">
        <f t="shared" ca="1" si="1098"/>
        <v>1.6571911443375012E-4</v>
      </c>
      <c r="IP467" s="223">
        <f t="shared" ca="1" si="1099"/>
        <v>-1.1036398071424827E-4</v>
      </c>
      <c r="IQ467" s="223">
        <f t="shared" ca="1" si="1100"/>
        <v>2.3605573110503447E-5</v>
      </c>
      <c r="IR467" s="223">
        <f t="shared" ca="1" si="1101"/>
        <v>6.9869629889566875E-5</v>
      </c>
      <c r="IS467" s="223">
        <f t="shared" ca="1" si="1102"/>
        <v>-1.4346393416334391E-4</v>
      </c>
      <c r="IT467" s="223">
        <f t="shared" ca="1" si="1103"/>
        <v>1.7623661178061838E-4</v>
      </c>
      <c r="IU467" s="223">
        <f t="shared" ca="1" si="1104"/>
        <v>-1.5886243394415257E-4</v>
      </c>
      <c r="IV467" s="223">
        <f t="shared" ca="1" si="1105"/>
        <v>9.6285097515733001E-5</v>
      </c>
      <c r="IW467" s="223">
        <f t="shared" ca="1" si="1106"/>
        <v>-6.3105317676641896E-6</v>
      </c>
      <c r="IX467" s="223">
        <f t="shared" ca="1" si="1107"/>
        <v>-8.5459650232833339E-5</v>
      </c>
      <c r="IY467" s="223">
        <f t="shared" ca="1" si="1108"/>
        <v>1.5291290577831593E-4</v>
      </c>
      <c r="IZ467" s="223">
        <f t="shared" ca="1" si="1109"/>
        <v>-1.7685589801583556E-4</v>
      </c>
      <c r="JA467" s="223">
        <f t="shared" ca="1" si="1110"/>
        <v>1.5047582137263252E-4</v>
      </c>
      <c r="JB467" s="223">
        <f t="shared" ca="1" si="1111"/>
        <v>-8.1278936193352757E-5</v>
      </c>
    </row>
    <row r="468" spans="2:262">
      <c r="B468" s="230">
        <v>107</v>
      </c>
      <c r="C468" s="229">
        <f t="shared" si="1112"/>
        <v>2.0898437500000014E-3</v>
      </c>
      <c r="D468" s="226">
        <f t="shared" ca="1" si="855"/>
        <v>23.335500247990129</v>
      </c>
      <c r="E468" s="225">
        <f ca="1">DI361</f>
        <v>-0.66449975200987099</v>
      </c>
      <c r="F468" s="224">
        <v>107</v>
      </c>
      <c r="G468" s="223">
        <f t="shared" ca="1" si="856"/>
        <v>2.4534650234757361E-5</v>
      </c>
      <c r="H468" s="223">
        <f t="shared" ca="1" si="857"/>
        <v>1.5835694664310861E-4</v>
      </c>
      <c r="I468" s="223">
        <f t="shared" ca="1" si="858"/>
        <v>-3.0010328868648766E-4</v>
      </c>
      <c r="J468" s="223">
        <f t="shared" ca="1" si="859"/>
        <v>3.6387498830700143E-4</v>
      </c>
      <c r="K468" s="223">
        <f t="shared" ca="1" si="860"/>
        <v>-3.3310249874502493E-4</v>
      </c>
      <c r="L468" s="223">
        <f t="shared" ca="1" si="861"/>
        <v>2.1578131342070298E-4</v>
      </c>
      <c r="M468" s="223">
        <f t="shared" ca="1" si="862"/>
        <v>-4.2394528718385738E-5</v>
      </c>
      <c r="N468" s="223">
        <f t="shared" ca="1" si="863"/>
        <v>-1.4200745755659936E-4</v>
      </c>
      <c r="O468" s="223">
        <f t="shared" ca="1" si="864"/>
        <v>2.8951221163922477E-4</v>
      </c>
      <c r="P468" s="223">
        <f t="shared" ca="1" si="865"/>
        <v>-3.6179416067220338E-4</v>
      </c>
      <c r="Q468" s="223">
        <f t="shared" ca="1" si="866"/>
        <v>3.4007257368073363E-4</v>
      </c>
      <c r="R468" s="223">
        <f t="shared" ca="1" si="867"/>
        <v>-2.2999128411272667E-4</v>
      </c>
      <c r="S468" s="223">
        <f t="shared" ca="1" si="868"/>
        <v>6.0152275069009646E-5</v>
      </c>
      <c r="T468" s="223">
        <f t="shared" ca="1" si="869"/>
        <v>1.2531586006645136E-4</v>
      </c>
      <c r="U468" s="223">
        <f t="shared" ca="1" si="870"/>
        <v>-2.7822367431584754E-4</v>
      </c>
      <c r="V468" s="223">
        <f t="shared" ca="1" si="871"/>
        <v>3.5884173921492011E-4</v>
      </c>
      <c r="W468" s="223">
        <f t="shared" ca="1" si="872"/>
        <v>-3.4622338399960549E-4</v>
      </c>
      <c r="X468" s="223">
        <f t="shared" ca="1" si="873"/>
        <v>2.4364718565646502E-4</v>
      </c>
      <c r="Y468" s="223">
        <f t="shared" ca="1" si="874"/>
        <v>-7.7765109320272763E-5</v>
      </c>
      <c r="Z468" s="223">
        <f t="shared" ca="1" si="875"/>
        <v>-1.0832236569303285E-4</v>
      </c>
      <c r="AA468" s="223">
        <f t="shared" ca="1" si="876"/>
        <v>2.662648717915278E-4</v>
      </c>
      <c r="AB468" s="223">
        <f t="shared" ca="1" si="877"/>
        <v>-3.5502483657704381E-4</v>
      </c>
      <c r="AC468" s="223">
        <f t="shared" ca="1" si="878"/>
        <v>3.5154011186083598E-4</v>
      </c>
      <c r="AD468" s="223">
        <f t="shared" ca="1" si="879"/>
        <v>-2.5671611978898498E-4</v>
      </c>
      <c r="AE468" s="223">
        <f t="shared" ca="1" si="880"/>
        <v>9.5190600611766771E-5</v>
      </c>
      <c r="AF468" s="223">
        <f t="shared" ca="1" si="881"/>
        <v>9.1067913252736144E-5</v>
      </c>
      <c r="AG468" s="223">
        <f t="shared" ca="1" si="882"/>
        <v>-2.5366461386901575E-4</v>
      </c>
      <c r="AH468" s="223">
        <f t="shared" ca="1" si="883"/>
        <v>3.5035264801135037E-4</v>
      </c>
      <c r="AI468" s="223">
        <f t="shared" ca="1" si="884"/>
        <v>-3.5600994880131579E-4</v>
      </c>
      <c r="AJ468" s="223">
        <f t="shared" ca="1" si="885"/>
        <v>2.6916660230325685E-4</v>
      </c>
      <c r="AK468" s="223">
        <f t="shared" ca="1" si="886"/>
        <v>-1.1238676940867268E-4</v>
      </c>
      <c r="AL468" s="223">
        <f t="shared" ca="1" si="887"/>
        <v>-7.3594070232811524E-5</v>
      </c>
      <c r="AM468" s="223">
        <f t="shared" ca="1" si="888"/>
        <v>2.4045325567329342E-4</v>
      </c>
      <c r="AN468" s="223">
        <f t="shared" ca="1" si="889"/>
        <v>-3.4483642922933079E-4</v>
      </c>
      <c r="AO468" s="223">
        <f t="shared" ca="1" si="890"/>
        <v>3.596221265923458E-4</v>
      </c>
      <c r="AP468" s="223">
        <f t="shared" ca="1" si="891"/>
        <v>-2.8096863889636857E-4</v>
      </c>
      <c r="AQ468" s="223">
        <f t="shared" ca="1" si="892"/>
        <v>1.2931218863415964E-4</v>
      </c>
      <c r="AR468" s="223">
        <f t="shared" ca="1" si="893"/>
        <v>5.5942932651616812E-5</v>
      </c>
      <c r="AS468" s="223">
        <f t="shared" ca="1" si="894"/>
        <v>-2.2666262452344021E-4</v>
      </c>
      <c r="AT468" s="223">
        <f t="shared" ca="1" si="895"/>
        <v>3.3848946928519402E-4</v>
      </c>
      <c r="AU468" s="223">
        <f t="shared" ca="1" si="896"/>
        <v>-3.6236794318123574E-4</v>
      </c>
      <c r="AV468" s="223">
        <f t="shared" ca="1" si="897"/>
        <v>2.9209379742843605E-4</v>
      </c>
      <c r="AW468" s="223">
        <f t="shared" ca="1" si="898"/>
        <v>-1.4592608347081199E-4</v>
      </c>
      <c r="AX468" s="223">
        <f t="shared" ca="1" si="899"/>
        <v>-3.8157023645637078E-5</v>
      </c>
      <c r="AY468" s="223">
        <f t="shared" ca="1" si="900"/>
        <v>2.1232594325780912E-4</v>
      </c>
      <c r="AZ468" s="223">
        <f t="shared" ca="1" si="901"/>
        <v>-3.3132705856137121E-4</v>
      </c>
      <c r="BA468" s="223">
        <f t="shared" ca="1" si="902"/>
        <v>3.6424078365531918E-4</v>
      </c>
      <c r="BB468" s="223">
        <f t="shared" ca="1" si="903"/>
        <v>-3.0251527641810027E-4</v>
      </c>
      <c r="BC468" s="223">
        <f t="shared" ca="1" si="904"/>
        <v>1.6218842959076792E-4</v>
      </c>
      <c r="BD468" s="223">
        <f t="shared" ca="1" si="905"/>
        <v>2.0279191027539626E-5</v>
      </c>
      <c r="BE468" s="223">
        <f t="shared" ca="1" si="906"/>
        <v>-1.9747775019730954E-4</v>
      </c>
      <c r="BF468" s="223">
        <f t="shared" ca="1" si="907"/>
        <v>3.2336645193265109E-4</v>
      </c>
      <c r="BG468" s="223">
        <f t="shared" ca="1" si="908"/>
        <v>-3.6523613617785243E-4</v>
      </c>
      <c r="BH468" s="223">
        <f t="shared" ca="1" si="909"/>
        <v>3.1220796960966469E-4</v>
      </c>
      <c r="BI468" s="223">
        <f t="shared" ca="1" si="910"/>
        <v>-1.7806004957781572E-4</v>
      </c>
      <c r="BJ468" s="223">
        <f t="shared" ca="1" si="911"/>
        <v>-2.3525040620042746E-6</v>
      </c>
      <c r="BK468" s="223">
        <f t="shared" ca="1" si="912"/>
        <v>1.8215381593957638E-4</v>
      </c>
      <c r="BL468" s="223">
        <f t="shared" ca="1" si="913"/>
        <v>-3.1462682719767422E-4</v>
      </c>
      <c r="BM468" s="223">
        <f t="shared" ca="1" si="914"/>
        <v>3.6535160285742618E-4</v>
      </c>
      <c r="BN468" s="223">
        <f t="shared" ca="1" si="915"/>
        <v>-3.2114852645625364E-4</v>
      </c>
      <c r="BO468" s="223">
        <f t="shared" ca="1" si="916"/>
        <v>1.9350270730921206E-4</v>
      </c>
      <c r="BP468" s="223">
        <f t="shared" ca="1" si="917"/>
        <v>-1.5579850291861085E-5</v>
      </c>
      <c r="BQ468" s="223">
        <f t="shared" ca="1" si="918"/>
        <v>-1.6639105718446398E-4</v>
      </c>
      <c r="BR468" s="223">
        <f t="shared" ca="1" si="919"/>
        <v>3.0512923887791768E-4</v>
      </c>
      <c r="BS468" s="223">
        <f t="shared" ca="1" si="920"/>
        <v>-3.6458690552469513E-4</v>
      </c>
      <c r="BT468" s="223">
        <f t="shared" ca="1" si="921"/>
        <v>3.2931540837332057E-4</v>
      </c>
      <c r="BU468" s="223">
        <f t="shared" ca="1" si="922"/>
        <v>-2.084792000698564E-4</v>
      </c>
      <c r="BV468" s="223">
        <f t="shared" ca="1" si="923"/>
        <v>3.3474671421750011E-5</v>
      </c>
      <c r="BW468" s="223">
        <f t="shared" ca="1" si="924"/>
        <v>1.5022744779844975E-4</v>
      </c>
      <c r="BX468" s="223">
        <f t="shared" ca="1" si="925"/>
        <v>-2.9489656749553917E-4</v>
      </c>
      <c r="BY468" s="223">
        <f t="shared" ca="1" si="926"/>
        <v>3.6294388640251466E-4</v>
      </c>
      <c r="BZ468" s="223">
        <f t="shared" ca="1" si="927"/>
        <v>-3.3668894062698876E-4</v>
      </c>
      <c r="CA468" s="223">
        <f t="shared" ca="1" si="928"/>
        <v>2.2295344817691986E-4</v>
      </c>
      <c r="CB468" s="223">
        <f t="shared" ca="1" si="929"/>
        <v>-5.1288849136148983E-5</v>
      </c>
      <c r="CC468" s="223">
        <f t="shared" ca="1" si="930"/>
        <v>-1.3370192733231853E-4</v>
      </c>
      <c r="CD468" s="223">
        <f t="shared" ca="1" si="931"/>
        <v>2.8395346445218156E-4</v>
      </c>
      <c r="CE468" s="223">
        <f t="shared" ca="1" si="932"/>
        <v>-3.6042650366785965E-4</v>
      </c>
      <c r="CF468" s="223">
        <f t="shared" ca="1" si="933"/>
        <v>3.4325135973222256E-4</v>
      </c>
      <c r="CG468" s="223">
        <f t="shared" ca="1" si="934"/>
        <v>-2.3689058189890928E-4</v>
      </c>
      <c r="CH468" s="223">
        <f t="shared" ca="1" si="935"/>
        <v>6.8979467520596108E-5</v>
      </c>
      <c r="CI468" s="223">
        <f t="shared" ca="1" si="936"/>
        <v>1.1685430721234779E-4</v>
      </c>
      <c r="CJ468" s="223">
        <f t="shared" ca="1" si="937"/>
        <v>-2.7232629264156623E-4</v>
      </c>
      <c r="CK468" s="223">
        <f t="shared" ca="1" si="938"/>
        <v>3.5704082191623541E-4</v>
      </c>
      <c r="CL468" s="223">
        <f t="shared" ca="1" si="939"/>
        <v>-3.4898685624659291E-4</v>
      </c>
      <c r="CM468" s="223">
        <f t="shared" ca="1" si="940"/>
        <v>2.5025702545993205E-4</v>
      </c>
      <c r="CN468" s="223">
        <f t="shared" ca="1" si="941"/>
        <v>-8.6503908325908597E-5</v>
      </c>
      <c r="CO468" s="223">
        <f t="shared" ca="1" si="942"/>
        <v>-9.972517483106431E-5</v>
      </c>
      <c r="CP468" s="223">
        <f t="shared" ca="1" si="943"/>
        <v>2.600430629390111E-4</v>
      </c>
      <c r="CQ468" s="223">
        <f t="shared" ca="1" si="944"/>
        <v>-3.5279499755153207E-4</v>
      </c>
      <c r="CR468" s="223">
        <f t="shared" ca="1" si="945"/>
        <v>3.5388161285662397E-4</v>
      </c>
      <c r="CS468" s="223">
        <f t="shared" ca="1" si="946"/>
        <v>-2.6302057792670301E-4</v>
      </c>
      <c r="CT468" s="223">
        <f t="shared" ca="1" si="947"/>
        <v>1.0381995363921634E-4</v>
      </c>
      <c r="CU468" s="223">
        <f t="shared" ca="1" si="948"/>
        <v>8.2355795768719034E-5</v>
      </c>
      <c r="CV468" s="223">
        <f t="shared" ca="1" si="949"/>
        <v>-2.4713336672076104E-4</v>
      </c>
      <c r="CW468" s="223">
        <f t="shared" ca="1" si="950"/>
        <v>3.4769925913653789E-4</v>
      </c>
      <c r="CX468" s="223">
        <f t="shared" ca="1" si="951"/>
        <v>-3.5792383766491769E-4</v>
      </c>
      <c r="CY468" s="223">
        <f t="shared" ca="1" si="952"/>
        <v>2.7515049078336658E-4</v>
      </c>
      <c r="CZ468" s="223">
        <f t="shared" ca="1" si="953"/>
        <v>-1.2088588759064345E-4</v>
      </c>
      <c r="DA468" s="223">
        <f t="shared" ca="1" si="954"/>
        <v>-6.4788014380851033E-5</v>
      </c>
      <c r="DB468" s="223">
        <f t="shared" ca="1" si="955"/>
        <v>2.3362830457574689E-4</v>
      </c>
      <c r="DC468" s="223">
        <f t="shared" ca="1" si="956"/>
        <v>-3.4176588275142616E-4</v>
      </c>
      <c r="DD468" s="223">
        <f t="shared" ca="1" si="957"/>
        <v>3.6110379259785089E-4</v>
      </c>
      <c r="DE468" s="223">
        <f t="shared" ca="1" si="958"/>
        <v>-2.8661754200738979E-4</v>
      </c>
      <c r="DF468" s="223">
        <f t="shared" ca="1" si="959"/>
        <v>1.3766059685053095E-4</v>
      </c>
      <c r="DG468" s="223">
        <f t="shared" ca="1" si="960"/>
        <v>4.7064152991590027E-5</v>
      </c>
      <c r="DH468" s="223">
        <f t="shared" ca="1" si="961"/>
        <v>-2.1956041138159518E-4</v>
      </c>
      <c r="DI468" s="223">
        <f t="shared" ca="1" si="962"/>
        <v>3.3500916241960288E-4</v>
      </c>
      <c r="DJ468" s="223">
        <f t="shared" ca="1" si="963"/>
        <v>-3.634138168654578E-4</v>
      </c>
      <c r="DK468" s="223">
        <f t="shared" ca="1" si="964"/>
        <v>2.9739410646799808E-4</v>
      </c>
      <c r="DL468" s="223">
        <f t="shared" ca="1" si="965"/>
        <v>-1.5410366967494196E-4</v>
      </c>
      <c r="DM468" s="223">
        <f t="shared" ca="1" si="966"/>
        <v>-2.9226909935439451E-5</v>
      </c>
      <c r="DN468" s="223">
        <f t="shared" ca="1" si="967"/>
        <v>2.049635779251877E-4</v>
      </c>
      <c r="DO468" s="223">
        <f t="shared" ca="1" si="968"/>
        <v>-3.2744537567218172E-4</v>
      </c>
      <c r="DP468" s="223">
        <f t="shared" ca="1" si="969"/>
        <v>3.6484834541694676E-4</v>
      </c>
      <c r="DQ468" s="223">
        <f t="shared" ca="1" si="970"/>
        <v>-3.0745422247746546E-4</v>
      </c>
      <c r="DR468" s="223">
        <f t="shared" ca="1" si="971"/>
        <v>1.7017549326121906E-4</v>
      </c>
      <c r="DS468" s="223">
        <f t="shared" ca="1" si="972"/>
        <v>1.1319256693258695E-5</v>
      </c>
      <c r="DT468" s="223">
        <f t="shared" ca="1" si="973"/>
        <v>-1.898729692568864E-4</v>
      </c>
      <c r="DU468" s="223">
        <f t="shared" ca="1" si="974"/>
        <v>3.1909274433393936E-4</v>
      </c>
      <c r="DV468" s="223">
        <f t="shared" ca="1" si="975"/>
        <v>-3.65403922347384E-4</v>
      </c>
      <c r="DW468" s="223">
        <f t="shared" ca="1" si="976"/>
        <v>3.167736543351759E-4</v>
      </c>
      <c r="DX468" s="223">
        <f t="shared" ca="1" si="977"/>
        <v>-1.8583734917863531E-4</v>
      </c>
      <c r="DY468" s="223">
        <f t="shared" ca="1" si="978"/>
        <v>6.6156656297251836E-6</v>
      </c>
      <c r="DZ468" s="223">
        <f t="shared" ca="1" si="979"/>
        <v>1.7432493997473765E-4</v>
      </c>
      <c r="EA468" s="223">
        <f t="shared" ca="1" si="980"/>
        <v>-3.0997139062536271E-4</v>
      </c>
      <c r="EB468" s="223">
        <f t="shared" ca="1" si="981"/>
        <v>3.6507920922328364E-4</v>
      </c>
      <c r="EC468" s="223">
        <f t="shared" ca="1" si="982"/>
        <v>-3.2532995071350783E-4</v>
      </c>
      <c r="ED468" s="223">
        <f t="shared" ca="1" si="983"/>
        <v>2.0105150664443289E-4</v>
      </c>
      <c r="EE468" s="223">
        <f t="shared" ca="1" si="984"/>
        <v>-2.4534650234743212E-5</v>
      </c>
      <c r="EF468" s="223">
        <f t="shared" ca="1" si="985"/>
        <v>-1.5835694664311E-4</v>
      </c>
      <c r="EG468" s="223">
        <f t="shared" ca="1" si="986"/>
        <v>3.0010328868649314E-4</v>
      </c>
      <c r="EH468" s="223">
        <f t="shared" ca="1" si="987"/>
        <v>-3.638749883070011E-4</v>
      </c>
      <c r="EI468" s="223">
        <f t="shared" ca="1" si="988"/>
        <v>3.3310249874502298E-4</v>
      </c>
      <c r="EJ468" s="223">
        <f t="shared" ca="1" si="989"/>
        <v>-2.157813134206923E-4</v>
      </c>
      <c r="EK468" s="223">
        <f t="shared" ca="1" si="990"/>
        <v>4.2394528718384843E-5</v>
      </c>
      <c r="EL468" s="223">
        <f t="shared" ca="1" si="991"/>
        <v>1.4200745755660733E-4</v>
      </c>
      <c r="EM468" s="223">
        <f t="shared" ca="1" si="992"/>
        <v>-2.8951221163922211E-4</v>
      </c>
      <c r="EN468" s="223">
        <f t="shared" ca="1" si="993"/>
        <v>3.6179416067220387E-4</v>
      </c>
      <c r="EO468" s="223">
        <f t="shared" ca="1" si="994"/>
        <v>-3.4007257368072903E-4</v>
      </c>
      <c r="EP468" s="223">
        <f t="shared" ca="1" si="995"/>
        <v>2.2999128411272697E-4</v>
      </c>
      <c r="EQ468" s="223">
        <f t="shared" ca="1" si="996"/>
        <v>-6.0152275069001081E-5</v>
      </c>
      <c r="ER468" s="223">
        <f t="shared" ca="1" si="997"/>
        <v>-1.2531586006646691E-4</v>
      </c>
      <c r="ES468" s="223">
        <f t="shared" ca="1" si="998"/>
        <v>2.7822367431584987E-4</v>
      </c>
      <c r="ET468" s="223">
        <f t="shared" ca="1" si="999"/>
        <v>-3.5884173921492223E-4</v>
      </c>
      <c r="EU468" s="223">
        <f t="shared" ca="1" si="1000"/>
        <v>3.4622338399960609E-4</v>
      </c>
      <c r="EV468" s="223">
        <f t="shared" ca="1" si="1001"/>
        <v>-2.4364718565646049E-4</v>
      </c>
      <c r="EW468" s="223">
        <f t="shared" ca="1" si="1002"/>
        <v>7.7765109320259224E-5</v>
      </c>
      <c r="EX468" s="223">
        <f t="shared" ca="1" si="1003"/>
        <v>1.0832236569303369E-4</v>
      </c>
      <c r="EY468" s="223">
        <f t="shared" ca="1" si="1004"/>
        <v>-2.6626487179153555E-4</v>
      </c>
      <c r="EZ468" s="223">
        <f t="shared" ca="1" si="1005"/>
        <v>3.5502483657704343E-4</v>
      </c>
      <c r="FA468" s="223">
        <f t="shared" ca="1" si="1006"/>
        <v>-3.515401118608343E-4</v>
      </c>
      <c r="FB468" s="223">
        <f t="shared" ca="1" si="1007"/>
        <v>2.5671611978897511E-4</v>
      </c>
      <c r="FC468" s="223">
        <f t="shared" ca="1" si="1008"/>
        <v>-9.5190600611765904E-5</v>
      </c>
      <c r="FD468" s="223">
        <f t="shared" ca="1" si="1009"/>
        <v>-9.1067913252747067E-5</v>
      </c>
      <c r="FE468" s="223">
        <f t="shared" ca="1" si="1010"/>
        <v>2.5366461386901266E-4</v>
      </c>
      <c r="FF468" s="223">
        <f t="shared" ca="1" si="1011"/>
        <v>-3.5035264801135211E-4</v>
      </c>
      <c r="FG468" s="223">
        <f t="shared" ca="1" si="1012"/>
        <v>3.5600994880131325E-4</v>
      </c>
      <c r="FH468" s="223">
        <f t="shared" ca="1" si="1013"/>
        <v>-2.6916660230325625E-4</v>
      </c>
      <c r="FI468" s="223">
        <f t="shared" ca="1" si="1014"/>
        <v>1.1238676940866688E-4</v>
      </c>
      <c r="FJ468" s="223">
        <f t="shared" ca="1" si="1015"/>
        <v>7.3594070232827624E-5</v>
      </c>
      <c r="FK468" s="223">
        <f t="shared" ca="1" si="1016"/>
        <v>-2.4045325567329803E-4</v>
      </c>
      <c r="FL468" s="223">
        <f t="shared" ca="1" si="1017"/>
        <v>3.4483642922933453E-4</v>
      </c>
      <c r="FM468" s="223">
        <f t="shared" ca="1" si="1018"/>
        <v>-3.5962212659234564E-4</v>
      </c>
      <c r="FN468" s="223">
        <f t="shared" ca="1" si="1019"/>
        <v>2.8096863889636467E-4</v>
      </c>
      <c r="FO468" s="223">
        <f t="shared" ca="1" si="1020"/>
        <v>-1.2931218863414425E-4</v>
      </c>
      <c r="FP468" s="223">
        <f t="shared" ca="1" si="1021"/>
        <v>-5.5942932651617734E-5</v>
      </c>
      <c r="FQ468" s="223">
        <f t="shared" ca="1" si="1022"/>
        <v>2.266626245234491E-4</v>
      </c>
      <c r="FR468" s="223">
        <f t="shared" ca="1" si="1023"/>
        <v>-3.3848946928519233E-4</v>
      </c>
      <c r="FS468" s="223">
        <f t="shared" ca="1" si="1024"/>
        <v>3.6236794318123499E-4</v>
      </c>
      <c r="FT468" s="223">
        <f t="shared" ca="1" si="1025"/>
        <v>-2.9209379742842613E-4</v>
      </c>
      <c r="FU468" s="223">
        <f t="shared" ca="1" si="1026"/>
        <v>1.4592608347081118E-4</v>
      </c>
      <c r="FV468" s="223">
        <f t="shared" ca="1" si="1027"/>
        <v>3.81570236456483E-5</v>
      </c>
      <c r="FW468" s="223">
        <f t="shared" ca="1" si="1028"/>
        <v>-2.1232594325780563E-4</v>
      </c>
      <c r="FX468" s="223">
        <f t="shared" ca="1" si="1029"/>
        <v>3.3132705856137382E-4</v>
      </c>
      <c r="FY468" s="223">
        <f t="shared" ca="1" si="1030"/>
        <v>-3.642407836553182E-4</v>
      </c>
      <c r="FZ468" s="223">
        <f t="shared" ca="1" si="1031"/>
        <v>3.0251527641809973E-4</v>
      </c>
      <c r="GA468" s="223">
        <f t="shared" ca="1" si="1032"/>
        <v>-1.6218842959076247E-4</v>
      </c>
      <c r="GB468" s="223">
        <f t="shared" ca="1" si="1033"/>
        <v>-2.0279191027535343E-5</v>
      </c>
      <c r="GC468" s="223">
        <f t="shared" ca="1" si="1034"/>
        <v>1.9747775019731464E-4</v>
      </c>
      <c r="GD468" s="223">
        <f t="shared" ca="1" si="1035"/>
        <v>-3.2336645193265878E-4</v>
      </c>
      <c r="GE468" s="223">
        <f t="shared" ca="1" si="1036"/>
        <v>3.6523613617785253E-4</v>
      </c>
      <c r="GF468" s="223">
        <f t="shared" ca="1" si="1037"/>
        <v>-3.122079696096615E-4</v>
      </c>
      <c r="GG468" s="223">
        <f t="shared" ca="1" si="1038"/>
        <v>1.7806004957780132E-4</v>
      </c>
      <c r="GH468" s="223">
        <f t="shared" ca="1" si="1039"/>
        <v>2.3525040620103732E-6</v>
      </c>
      <c r="GI468" s="223">
        <f t="shared" ca="1" si="1040"/>
        <v>-1.8215381593959063E-4</v>
      </c>
      <c r="GJ468" s="223">
        <f t="shared" ca="1" si="1041"/>
        <v>3.1462682719767199E-4</v>
      </c>
      <c r="GK468" s="223">
        <f t="shared" ca="1" si="1042"/>
        <v>-3.6535160285742628E-4</v>
      </c>
      <c r="GL468" s="223">
        <f t="shared" ca="1" si="1043"/>
        <v>3.2114852645624578E-4</v>
      </c>
      <c r="GM468" s="223">
        <f t="shared" ca="1" si="1044"/>
        <v>-1.9350270730920686E-4</v>
      </c>
      <c r="GN468" s="223">
        <f t="shared" ca="1" si="1045"/>
        <v>1.5579850291854986E-5</v>
      </c>
      <c r="GO468" s="223">
        <f t="shared" ca="1" si="1046"/>
        <v>1.6639105718446013E-4</v>
      </c>
      <c r="GP468" s="223">
        <f t="shared" ca="1" si="1047"/>
        <v>-3.0512923887792104E-4</v>
      </c>
      <c r="GQ468" s="223">
        <f t="shared" ca="1" si="1048"/>
        <v>3.6458690552469626E-4</v>
      </c>
      <c r="GR468" s="223">
        <f t="shared" ca="1" si="1049"/>
        <v>-3.2931540837331796E-4</v>
      </c>
      <c r="GS468" s="223">
        <f t="shared" ca="1" si="1050"/>
        <v>2.0847920006986846E-4</v>
      </c>
      <c r="GT468" s="223">
        <f t="shared" ca="1" si="1051"/>
        <v>-3.3474671421733612E-5</v>
      </c>
      <c r="GU468" s="223">
        <f t="shared" ca="1" si="1052"/>
        <v>-1.5022744779845528E-4</v>
      </c>
      <c r="GV468" s="223">
        <f t="shared" ca="1" si="1053"/>
        <v>2.9489656749553662E-4</v>
      </c>
      <c r="GW468" s="223">
        <f t="shared" ca="1" si="1054"/>
        <v>-3.6294388640251661E-4</v>
      </c>
      <c r="GX468" s="223">
        <f t="shared" ca="1" si="1055"/>
        <v>3.3668894062698638E-4</v>
      </c>
      <c r="GY468" s="223">
        <f t="shared" ca="1" si="1056"/>
        <v>-2.2295344817692324E-4</v>
      </c>
      <c r="GZ468" s="223">
        <f t="shared" ca="1" si="1057"/>
        <v>5.1288849136122393E-5</v>
      </c>
      <c r="HA468" s="223">
        <f t="shared" ca="1" si="1058"/>
        <v>1.3370192733233387E-4</v>
      </c>
      <c r="HB468" s="223">
        <f t="shared" ca="1" si="1059"/>
        <v>-2.8395346445217885E-4</v>
      </c>
      <c r="HC468" s="223">
        <f t="shared" ca="1" si="1060"/>
        <v>3.6042650366785727E-4</v>
      </c>
      <c r="HD468" s="223">
        <f t="shared" ca="1" si="1061"/>
        <v>-3.4325135973221693E-4</v>
      </c>
      <c r="HE468" s="223">
        <f t="shared" ca="1" si="1062"/>
        <v>2.3689058189890462E-4</v>
      </c>
      <c r="HF468" s="223">
        <f t="shared" ca="1" si="1063"/>
        <v>-6.8979467520610528E-5</v>
      </c>
      <c r="HG468" s="223">
        <f t="shared" ca="1" si="1064"/>
        <v>-1.1685430721236346E-4</v>
      </c>
      <c r="HH468" s="223">
        <f t="shared" ca="1" si="1065"/>
        <v>2.723262926415703E-4</v>
      </c>
      <c r="HI468" s="223">
        <f t="shared" ca="1" si="1066"/>
        <v>-3.5704082191623449E-4</v>
      </c>
      <c r="HJ468" s="223">
        <f t="shared" ca="1" si="1067"/>
        <v>3.4898685624658494E-4</v>
      </c>
      <c r="HK468" s="223">
        <f t="shared" ca="1" si="1068"/>
        <v>-2.5025702545992761E-4</v>
      </c>
      <c r="HL468" s="223">
        <f t="shared" ca="1" si="1069"/>
        <v>8.6503908325912758E-5</v>
      </c>
      <c r="HM468" s="223">
        <f t="shared" ca="1" si="1070"/>
        <v>9.9725174831090141E-5</v>
      </c>
      <c r="HN468" s="223">
        <f t="shared" ca="1" si="1071"/>
        <v>-2.6004306293902265E-4</v>
      </c>
      <c r="HO468" s="223">
        <f t="shared" ca="1" si="1072"/>
        <v>3.527949975515337E-4</v>
      </c>
      <c r="HP468" s="223">
        <f t="shared" ca="1" si="1073"/>
        <v>-3.538816128566276E-4</v>
      </c>
      <c r="HQ468" s="223">
        <f t="shared" ca="1" si="1074"/>
        <v>2.6302057792669157E-4</v>
      </c>
      <c r="HR468" s="223">
        <f t="shared" ca="1" si="1075"/>
        <v>-1.0381995363921053E-4</v>
      </c>
      <c r="HS468" s="223">
        <f t="shared" ca="1" si="1076"/>
        <v>-8.2355795768714859E-5</v>
      </c>
      <c r="HT468" s="223">
        <f t="shared" ca="1" si="1077"/>
        <v>2.4713336672077318E-4</v>
      </c>
      <c r="HU468" s="223">
        <f t="shared" ca="1" si="1078"/>
        <v>-3.4769925913653973E-4</v>
      </c>
      <c r="HV468" s="223">
        <f t="shared" ca="1" si="1079"/>
        <v>3.5792383766491861E-4</v>
      </c>
      <c r="HW468" s="223">
        <f t="shared" ca="1" si="1080"/>
        <v>-2.751504907833489E-4</v>
      </c>
      <c r="HX468" s="223">
        <f t="shared" ca="1" si="1081"/>
        <v>1.208858875906377E-4</v>
      </c>
      <c r="HY468" s="223">
        <f t="shared" ca="1" si="1082"/>
        <v>6.478801438085705E-5</v>
      </c>
      <c r="HZ468" s="223">
        <f t="shared" ca="1" si="1083"/>
        <v>-2.3362830457573558E-4</v>
      </c>
      <c r="IA468" s="223">
        <f t="shared" ca="1" si="1084"/>
        <v>3.4176588275142833E-4</v>
      </c>
      <c r="IB468" s="223">
        <f t="shared" ca="1" si="1085"/>
        <v>-3.6110379259784997E-4</v>
      </c>
      <c r="IC468" s="223">
        <f t="shared" ca="1" si="1086"/>
        <v>2.8661754200739889E-4</v>
      </c>
      <c r="ID468" s="223">
        <f t="shared" ca="1" si="1087"/>
        <v>-1.3766059685050606E-4</v>
      </c>
      <c r="IE468" s="223">
        <f t="shared" ca="1" si="1088"/>
        <v>-1.418382779702904E-4</v>
      </c>
      <c r="IF468" s="223">
        <f t="shared" ca="1" si="1089"/>
        <v>2.1956041138158341E-4</v>
      </c>
      <c r="IG468" s="223">
        <f t="shared" ca="1" si="1090"/>
        <v>-3.3500916241961361E-4</v>
      </c>
      <c r="IH468" s="223">
        <f t="shared" ca="1" si="1091"/>
        <v>3.6341381686545715E-4</v>
      </c>
      <c r="II468" s="223">
        <f t="shared" ca="1" si="1092"/>
        <v>-2.9739410646799456E-4</v>
      </c>
      <c r="IJ468" s="223">
        <f t="shared" ca="1" si="1093"/>
        <v>1.541036696749176E-4</v>
      </c>
      <c r="IK468" s="223">
        <f t="shared" ca="1" si="1094"/>
        <v>2.9226909935445468E-5</v>
      </c>
      <c r="IL468" s="223">
        <f t="shared" ca="1" si="1095"/>
        <v>-2.0496357792519274E-4</v>
      </c>
      <c r="IM468" s="223">
        <f t="shared" ca="1" si="1096"/>
        <v>3.2744537567217522E-4</v>
      </c>
      <c r="IN468" s="223">
        <f t="shared" ca="1" si="1097"/>
        <v>-3.6484834541694524E-4</v>
      </c>
      <c r="IO468" s="223">
        <f t="shared" ca="1" si="1098"/>
        <v>3.0745422247746215E-4</v>
      </c>
      <c r="IP468" s="223">
        <f t="shared" ca="1" si="1099"/>
        <v>-1.7017549326123205E-4</v>
      </c>
      <c r="IQ468" s="223">
        <f t="shared" ca="1" si="1100"/>
        <v>-1.1319256693285529E-5</v>
      </c>
      <c r="IR468" s="223">
        <f t="shared" ca="1" si="1101"/>
        <v>1.898729692568916E-4</v>
      </c>
      <c r="IS468" s="223">
        <f t="shared" ca="1" si="1102"/>
        <v>-3.1909274433393226E-4</v>
      </c>
      <c r="IT468" s="223">
        <f t="shared" ca="1" si="1103"/>
        <v>3.6540392234738384E-4</v>
      </c>
      <c r="IU468" s="223">
        <f t="shared" ca="1" si="1104"/>
        <v>-3.1677365433517286E-4</v>
      </c>
      <c r="IV468" s="223">
        <f t="shared" ca="1" si="1105"/>
        <v>1.8583734917863008E-4</v>
      </c>
      <c r="IW468" s="223">
        <f t="shared" ca="1" si="1106"/>
        <v>-6.6156656297398746E-6</v>
      </c>
      <c r="IX468" s="223">
        <f t="shared" ca="1" si="1107"/>
        <v>-1.7432493997474299E-4</v>
      </c>
      <c r="IY468" s="223">
        <f t="shared" ca="1" si="1108"/>
        <v>3.0997139062536596E-4</v>
      </c>
      <c r="IZ468" s="223">
        <f t="shared" ca="1" si="1109"/>
        <v>-3.6507920922328299E-4</v>
      </c>
      <c r="JA468" s="223">
        <f t="shared" ca="1" si="1110"/>
        <v>3.2532995071349563E-4</v>
      </c>
      <c r="JB468" s="223">
        <f t="shared" ca="1" si="1111"/>
        <v>-2.0105150664442782E-4</v>
      </c>
    </row>
    <row r="469" spans="2:262">
      <c r="B469" s="230">
        <v>108</v>
      </c>
      <c r="C469" s="229">
        <f t="shared" si="1112"/>
        <v>2.1093750000000014E-3</v>
      </c>
      <c r="D469" s="226">
        <f t="shared" ca="1" si="855"/>
        <v>23.341593024465698</v>
      </c>
      <c r="E469" s="225">
        <f ca="1">DJ361</f>
        <v>-0.65840697553430116</v>
      </c>
      <c r="F469" s="224">
        <v>108</v>
      </c>
      <c r="G469" s="223">
        <f t="shared" ca="1" si="856"/>
        <v>-4.2329306036796566E-6</v>
      </c>
      <c r="H469" s="223">
        <f t="shared" ca="1" si="857"/>
        <v>1.5863176345569624E-4</v>
      </c>
      <c r="I469" s="223">
        <f t="shared" ca="1" si="858"/>
        <v>-2.7556852018163389E-4</v>
      </c>
      <c r="J469" s="223">
        <f t="shared" ca="1" si="859"/>
        <v>3.2742771201068726E-4</v>
      </c>
      <c r="K469" s="223">
        <f t="shared" ca="1" si="860"/>
        <v>-3.0196240333667479E-4</v>
      </c>
      <c r="L469" s="223">
        <f t="shared" ca="1" si="861"/>
        <v>2.0518641706200898E-4</v>
      </c>
      <c r="M469" s="223">
        <f t="shared" ca="1" si="862"/>
        <v>-5.9954125388196329E-5</v>
      </c>
      <c r="N469" s="223">
        <f t="shared" ca="1" si="863"/>
        <v>-9.9436780931492136E-5</v>
      </c>
      <c r="O469" s="223">
        <f t="shared" ca="1" si="864"/>
        <v>2.3534494851186038E-4</v>
      </c>
      <c r="P469" s="223">
        <f t="shared" ca="1" si="865"/>
        <v>-3.1567464816766537E-4</v>
      </c>
      <c r="Q469" s="223">
        <f t="shared" ca="1" si="866"/>
        <v>3.2145542115763817E-4</v>
      </c>
      <c r="R469" s="223">
        <f t="shared" ca="1" si="867"/>
        <v>-2.5132209475028922E-4</v>
      </c>
      <c r="S469" s="223">
        <f t="shared" ca="1" si="868"/>
        <v>1.218371779640665E-4</v>
      </c>
      <c r="T469" s="223">
        <f t="shared" ca="1" si="869"/>
        <v>3.6420498680881264E-5</v>
      </c>
      <c r="U469" s="223">
        <f t="shared" ca="1" si="870"/>
        <v>-1.8607720245374516E-4</v>
      </c>
      <c r="V469" s="223">
        <f t="shared" ca="1" si="871"/>
        <v>2.9179038462794256E-4</v>
      </c>
      <c r="W469" s="223">
        <f t="shared" ca="1" si="872"/>
        <v>-3.285950874177911E-4</v>
      </c>
      <c r="X469" s="223">
        <f t="shared" ca="1" si="873"/>
        <v>2.8779960528037106E-4</v>
      </c>
      <c r="Y469" s="223">
        <f t="shared" ca="1" si="874"/>
        <v>-1.7903809611785208E-4</v>
      </c>
      <c r="Z469" s="223">
        <f t="shared" ca="1" si="875"/>
        <v>2.7995402909187207E-5</v>
      </c>
      <c r="AA469" s="223">
        <f t="shared" ca="1" si="876"/>
        <v>1.2965861385862804E-4</v>
      </c>
      <c r="AB469" s="223">
        <f t="shared" ca="1" si="877"/>
        <v>-2.5669278024490166E-4</v>
      </c>
      <c r="AC469" s="223">
        <f t="shared" ca="1" si="878"/>
        <v>3.231070287467264E-4</v>
      </c>
      <c r="AD469" s="223">
        <f t="shared" ca="1" si="879"/>
        <v>-3.1321713837940534E-4</v>
      </c>
      <c r="AE469" s="223">
        <f t="shared" ca="1" si="880"/>
        <v>2.2935868064355002E-4</v>
      </c>
      <c r="AF469" s="223">
        <f t="shared" ca="1" si="881"/>
        <v>-9.1335456865458421E-5</v>
      </c>
      <c r="AG469" s="223">
        <f t="shared" ca="1" si="882"/>
        <v>-6.8257317446314427E-5</v>
      </c>
      <c r="AH469" s="223">
        <f t="shared" ca="1" si="883"/>
        <v>2.1173061627201929E-4</v>
      </c>
      <c r="AI469" s="223">
        <f t="shared" ca="1" si="884"/>
        <v>-3.052021481614341E-4</v>
      </c>
      <c r="AJ469" s="223">
        <f t="shared" ca="1" si="885"/>
        <v>3.2659791250471456E-4</v>
      </c>
      <c r="AK469" s="223">
        <f t="shared" ca="1" si="886"/>
        <v>-2.7086513969794941E-4</v>
      </c>
      <c r="AL469" s="223">
        <f t="shared" ca="1" si="887"/>
        <v>1.511655404359022E-4</v>
      </c>
      <c r="AM469" s="223">
        <f t="shared" ca="1" si="888"/>
        <v>4.2329306036836681E-6</v>
      </c>
      <c r="AN469" s="223">
        <f t="shared" ca="1" si="889"/>
        <v>-1.5863176345569716E-4</v>
      </c>
      <c r="AO469" s="223">
        <f t="shared" ca="1" si="890"/>
        <v>2.7556852018163547E-4</v>
      </c>
      <c r="AP469" s="223">
        <f t="shared" ca="1" si="891"/>
        <v>-3.2742771201068721E-4</v>
      </c>
      <c r="AQ469" s="223">
        <f t="shared" ca="1" si="892"/>
        <v>3.0196240333667408E-4</v>
      </c>
      <c r="AR469" s="223">
        <f t="shared" ca="1" si="893"/>
        <v>-2.0518641706200632E-4</v>
      </c>
      <c r="AS469" s="223">
        <f t="shared" ca="1" si="894"/>
        <v>5.9954125388196397E-5</v>
      </c>
      <c r="AT469" s="223">
        <f t="shared" ca="1" si="895"/>
        <v>9.943678093149429E-5</v>
      </c>
      <c r="AU469" s="223">
        <f t="shared" ca="1" si="896"/>
        <v>-2.353449485118636E-4</v>
      </c>
      <c r="AV469" s="223">
        <f t="shared" ca="1" si="897"/>
        <v>3.156746481676657E-4</v>
      </c>
      <c r="AW469" s="223">
        <f t="shared" ca="1" si="898"/>
        <v>-3.2145542115763774E-4</v>
      </c>
      <c r="AX469" s="223">
        <f t="shared" ca="1" si="899"/>
        <v>2.5132209475028629E-4</v>
      </c>
      <c r="AY469" s="223">
        <f t="shared" ca="1" si="900"/>
        <v>-1.218371779640644E-4</v>
      </c>
      <c r="AZ469" s="223">
        <f t="shared" ca="1" si="901"/>
        <v>-3.6420498680883487E-5</v>
      </c>
      <c r="BA469" s="223">
        <f t="shared" ca="1" si="902"/>
        <v>1.8607720245374505E-4</v>
      </c>
      <c r="BB469" s="223">
        <f t="shared" ca="1" si="903"/>
        <v>-2.9179038462794359E-4</v>
      </c>
      <c r="BC469" s="223">
        <f t="shared" ca="1" si="904"/>
        <v>3.2859508741779099E-4</v>
      </c>
      <c r="BD469" s="223">
        <f t="shared" ca="1" si="905"/>
        <v>-2.877996052803677E-4</v>
      </c>
      <c r="BE469" s="223">
        <f t="shared" ca="1" si="906"/>
        <v>1.7903809611785412E-4</v>
      </c>
      <c r="BF469" s="223">
        <f t="shared" ca="1" si="907"/>
        <v>-2.7995402909187302E-5</v>
      </c>
      <c r="BG469" s="223">
        <f t="shared" ca="1" si="908"/>
        <v>-1.296586138586301E-4</v>
      </c>
      <c r="BH469" s="223">
        <f t="shared" ca="1" si="909"/>
        <v>2.5669278024490307E-4</v>
      </c>
      <c r="BI469" s="223">
        <f t="shared" ca="1" si="910"/>
        <v>-3.2310702874672722E-4</v>
      </c>
      <c r="BJ469" s="223">
        <f t="shared" ca="1" si="911"/>
        <v>3.1321713837940328E-4</v>
      </c>
      <c r="BK469" s="223">
        <f t="shared" ca="1" si="912"/>
        <v>-2.2935868064355176E-4</v>
      </c>
      <c r="BL469" s="223">
        <f t="shared" ca="1" si="913"/>
        <v>9.1335456865456239E-5</v>
      </c>
      <c r="BM469" s="223">
        <f t="shared" ca="1" si="914"/>
        <v>6.825731744631665E-5</v>
      </c>
      <c r="BN469" s="223">
        <f t="shared" ca="1" si="915"/>
        <v>-2.1173061627202108E-4</v>
      </c>
      <c r="BO469" s="223">
        <f t="shared" ca="1" si="916"/>
        <v>3.0520214816143665E-4</v>
      </c>
      <c r="BP469" s="223">
        <f t="shared" ca="1" si="917"/>
        <v>-3.2659791250471478E-4</v>
      </c>
      <c r="BQ469" s="223">
        <f t="shared" ca="1" si="918"/>
        <v>2.708651396979481E-4</v>
      </c>
      <c r="BR469" s="223">
        <f t="shared" ca="1" si="919"/>
        <v>-1.5116554043590019E-4</v>
      </c>
      <c r="BS469" s="223">
        <f t="shared" ca="1" si="920"/>
        <v>-4.2329306036859179E-6</v>
      </c>
      <c r="BT469" s="223">
        <f t="shared" ca="1" si="921"/>
        <v>1.5863176345570323E-4</v>
      </c>
      <c r="BU469" s="223">
        <f t="shared" ca="1" si="922"/>
        <v>-2.7556852018163411E-4</v>
      </c>
      <c r="BV469" s="223">
        <f t="shared" ca="1" si="923"/>
        <v>3.2742771201068742E-4</v>
      </c>
      <c r="BW469" s="223">
        <f t="shared" ca="1" si="924"/>
        <v>-3.0196240333667322E-4</v>
      </c>
      <c r="BX469" s="223">
        <f t="shared" ca="1" si="925"/>
        <v>2.0518641706200456E-4</v>
      </c>
      <c r="BY469" s="223">
        <f t="shared" ca="1" si="926"/>
        <v>-5.9954125388189593E-5</v>
      </c>
      <c r="BZ469" s="223">
        <f t="shared" ca="1" si="927"/>
        <v>-9.9436780931491973E-5</v>
      </c>
      <c r="CA469" s="223">
        <f t="shared" ca="1" si="928"/>
        <v>2.353449485118619E-4</v>
      </c>
      <c r="CB469" s="223">
        <f t="shared" ca="1" si="929"/>
        <v>-3.156746481676663E-4</v>
      </c>
      <c r="CC469" s="223">
        <f t="shared" ca="1" si="930"/>
        <v>3.2145542115763725E-4</v>
      </c>
      <c r="CD469" s="223">
        <f t="shared" ca="1" si="931"/>
        <v>-2.5132209475028482E-4</v>
      </c>
      <c r="CE469" s="223">
        <f t="shared" ca="1" si="932"/>
        <v>1.2183717796405795E-4</v>
      </c>
      <c r="CF469" s="223">
        <f t="shared" ca="1" si="933"/>
        <v>3.6420498680881074E-5</v>
      </c>
      <c r="CG469" s="223">
        <f t="shared" ca="1" si="934"/>
        <v>-1.8607720245374695E-4</v>
      </c>
      <c r="CH469" s="223">
        <f t="shared" ca="1" si="935"/>
        <v>2.9179038462794462E-4</v>
      </c>
      <c r="CI469" s="223">
        <f t="shared" ca="1" si="936"/>
        <v>-3.2859508741779094E-4</v>
      </c>
      <c r="CJ469" s="223">
        <f t="shared" ca="1" si="937"/>
        <v>2.8779960528036661E-4</v>
      </c>
      <c r="CK469" s="223">
        <f t="shared" ca="1" si="938"/>
        <v>-1.7903809611785222E-4</v>
      </c>
      <c r="CL469" s="223">
        <f t="shared" ca="1" si="939"/>
        <v>2.7995402909185039E-5</v>
      </c>
      <c r="CM469" s="223">
        <f t="shared" ca="1" si="940"/>
        <v>1.2965861385863219E-4</v>
      </c>
      <c r="CN469" s="223">
        <f t="shared" ca="1" si="941"/>
        <v>-2.5669278024490448E-4</v>
      </c>
      <c r="CO469" s="223">
        <f t="shared" ca="1" si="942"/>
        <v>3.231070287467277E-4</v>
      </c>
      <c r="CP469" s="223">
        <f t="shared" ca="1" si="943"/>
        <v>-3.1321713837940257E-4</v>
      </c>
      <c r="CQ469" s="223">
        <f t="shared" ca="1" si="944"/>
        <v>2.2935868064355018E-4</v>
      </c>
      <c r="CR469" s="223">
        <f t="shared" ca="1" si="945"/>
        <v>-9.1335456865454084E-5</v>
      </c>
      <c r="CS469" s="223">
        <f t="shared" ca="1" si="946"/>
        <v>-6.8257317446318818E-5</v>
      </c>
      <c r="CT469" s="223">
        <f t="shared" ca="1" si="947"/>
        <v>2.1173061627202279E-4</v>
      </c>
      <c r="CU469" s="223">
        <f t="shared" ca="1" si="948"/>
        <v>-3.0520214816143746E-4</v>
      </c>
      <c r="CV469" s="223">
        <f t="shared" ca="1" si="949"/>
        <v>3.2659791250471456E-4</v>
      </c>
      <c r="CW469" s="223">
        <f t="shared" ca="1" si="950"/>
        <v>-2.7086513969794686E-4</v>
      </c>
      <c r="CX469" s="223">
        <f t="shared" ca="1" si="951"/>
        <v>1.5116554043589819E-4</v>
      </c>
      <c r="CY469" s="223">
        <f t="shared" ca="1" si="952"/>
        <v>4.2329306036881676E-6</v>
      </c>
      <c r="CZ469" s="223">
        <f t="shared" ca="1" si="953"/>
        <v>-1.5863176345570521E-4</v>
      </c>
      <c r="DA469" s="223">
        <f t="shared" ca="1" si="954"/>
        <v>2.7556852018164045E-4</v>
      </c>
      <c r="DB469" s="223">
        <f t="shared" ca="1" si="955"/>
        <v>-3.2742771201068845E-4</v>
      </c>
      <c r="DC469" s="223">
        <f t="shared" ca="1" si="956"/>
        <v>3.0196240333666866E-4</v>
      </c>
      <c r="DD469" s="223">
        <f t="shared" ca="1" si="957"/>
        <v>-2.0518641706201006E-4</v>
      </c>
      <c r="DE469" s="223">
        <f t="shared" ca="1" si="958"/>
        <v>5.9954125388196573E-5</v>
      </c>
      <c r="DF469" s="223">
        <f t="shared" ca="1" si="959"/>
        <v>9.9436780931494155E-5</v>
      </c>
      <c r="DG469" s="223">
        <f t="shared" ca="1" si="960"/>
        <v>-2.3534494851186347E-4</v>
      </c>
      <c r="DH469" s="223">
        <f t="shared" ca="1" si="961"/>
        <v>3.1567464816766695E-4</v>
      </c>
      <c r="DI469" s="223">
        <f t="shared" ca="1" si="962"/>
        <v>-3.2145542115763676E-4</v>
      </c>
      <c r="DJ469" s="223">
        <f t="shared" ca="1" si="963"/>
        <v>2.5132209475028336E-4</v>
      </c>
      <c r="DK469" s="223">
        <f t="shared" ca="1" si="964"/>
        <v>-1.2183717796405589E-4</v>
      </c>
      <c r="DL469" s="223">
        <f t="shared" ca="1" si="965"/>
        <v>-3.6420498680892621E-5</v>
      </c>
      <c r="DM469" s="223">
        <f t="shared" ca="1" si="966"/>
        <v>1.8607720245375649E-4</v>
      </c>
      <c r="DN469" s="223">
        <f t="shared" ca="1" si="967"/>
        <v>-2.9179038462794993E-4</v>
      </c>
      <c r="DO469" s="223">
        <f t="shared" ca="1" si="968"/>
        <v>3.2859508741779104E-4</v>
      </c>
      <c r="DP469" s="223">
        <f t="shared" ca="1" si="969"/>
        <v>-2.8779960528037003E-4</v>
      </c>
      <c r="DQ469" s="223">
        <f t="shared" ca="1" si="970"/>
        <v>1.7903809611785035E-4</v>
      </c>
      <c r="DR469" s="223">
        <f t="shared" ca="1" si="971"/>
        <v>-2.7995402909182816E-5</v>
      </c>
      <c r="DS469" s="223">
        <f t="shared" ca="1" si="972"/>
        <v>-1.2965861385863428E-4</v>
      </c>
      <c r="DT469" s="223">
        <f t="shared" ca="1" si="973"/>
        <v>2.5669278024490589E-4</v>
      </c>
      <c r="DU469" s="223">
        <f t="shared" ca="1" si="974"/>
        <v>-3.2310702874672808E-4</v>
      </c>
      <c r="DV469" s="223">
        <f t="shared" ca="1" si="975"/>
        <v>3.1321713837940187E-4</v>
      </c>
      <c r="DW469" s="223">
        <f t="shared" ca="1" si="976"/>
        <v>-2.2935868064354186E-4</v>
      </c>
      <c r="DX469" s="223">
        <f t="shared" ca="1" si="977"/>
        <v>9.133545686544293E-5</v>
      </c>
      <c r="DY469" s="223">
        <f t="shared" ca="1" si="978"/>
        <v>6.825731744631188E-5</v>
      </c>
      <c r="DZ469" s="223">
        <f t="shared" ca="1" si="979"/>
        <v>-2.1173061627201734E-4</v>
      </c>
      <c r="EA469" s="223">
        <f t="shared" ca="1" si="980"/>
        <v>3.0520214816143491E-4</v>
      </c>
      <c r="EB469" s="223">
        <f t="shared" ca="1" si="981"/>
        <v>-3.2659791250471434E-4</v>
      </c>
      <c r="EC469" s="223">
        <f t="shared" ca="1" si="982"/>
        <v>2.7086513969794556E-4</v>
      </c>
      <c r="ED469" s="223">
        <f t="shared" ca="1" si="983"/>
        <v>-1.5116554043589621E-4</v>
      </c>
      <c r="EE469" s="223">
        <f t="shared" ca="1" si="984"/>
        <v>-4.2329306036904444E-6</v>
      </c>
      <c r="EF469" s="223">
        <f t="shared" ca="1" si="985"/>
        <v>1.5863176345570719E-4</v>
      </c>
      <c r="EG469" s="223">
        <f t="shared" ca="1" si="986"/>
        <v>-2.755685201816417E-4</v>
      </c>
      <c r="EH469" s="223">
        <f t="shared" ca="1" si="987"/>
        <v>3.2742771201068862E-4</v>
      </c>
      <c r="EI469" s="223">
        <f t="shared" ca="1" si="988"/>
        <v>-3.0196240333666774E-4</v>
      </c>
      <c r="EJ469" s="223">
        <f t="shared" ca="1" si="989"/>
        <v>2.0518641706200833E-4</v>
      </c>
      <c r="EK469" s="223">
        <f t="shared" ca="1" si="990"/>
        <v>-5.9954125388194337E-5</v>
      </c>
      <c r="EL469" s="223">
        <f t="shared" ca="1" si="991"/>
        <v>-9.9436780931496296E-5</v>
      </c>
      <c r="EM469" s="223">
        <f t="shared" ca="1" si="992"/>
        <v>2.3534494851186507E-4</v>
      </c>
      <c r="EN469" s="223">
        <f t="shared" ca="1" si="993"/>
        <v>-3.1567464816766754E-4</v>
      </c>
      <c r="EO469" s="223">
        <f t="shared" ca="1" si="994"/>
        <v>3.2145542115763628E-4</v>
      </c>
      <c r="EP469" s="223">
        <f t="shared" ca="1" si="995"/>
        <v>-2.5132209475028195E-4</v>
      </c>
      <c r="EQ469" s="223">
        <f t="shared" ca="1" si="996"/>
        <v>1.2183717796405378E-4</v>
      </c>
      <c r="ER469" s="223">
        <f t="shared" ca="1" si="997"/>
        <v>3.6420498680894844E-5</v>
      </c>
      <c r="ES469" s="223">
        <f t="shared" ca="1" si="998"/>
        <v>-1.8607720245375839E-4</v>
      </c>
      <c r="ET469" s="223">
        <f t="shared" ca="1" si="999"/>
        <v>2.9179038462794239E-4</v>
      </c>
      <c r="EU469" s="223">
        <f t="shared" ca="1" si="1000"/>
        <v>-3.2859508741779104E-4</v>
      </c>
      <c r="EV469" s="223">
        <f t="shared" ca="1" si="1001"/>
        <v>2.8779960528036894E-4</v>
      </c>
      <c r="EW469" s="223">
        <f t="shared" ca="1" si="1002"/>
        <v>-1.7903809611784842E-4</v>
      </c>
      <c r="EX469" s="223">
        <f t="shared" ca="1" si="1003"/>
        <v>2.7995402909180553E-5</v>
      </c>
      <c r="EY469" s="223">
        <f t="shared" ca="1" si="1004"/>
        <v>1.2965861385863634E-4</v>
      </c>
      <c r="EZ469" s="223">
        <f t="shared" ca="1" si="1005"/>
        <v>-2.566927802449073E-4</v>
      </c>
      <c r="FA469" s="223">
        <f t="shared" ca="1" si="1006"/>
        <v>3.2310702874672846E-4</v>
      </c>
      <c r="FB469" s="223">
        <f t="shared" ca="1" si="1007"/>
        <v>-3.1321713837940122E-4</v>
      </c>
      <c r="FC469" s="223">
        <f t="shared" ca="1" si="1008"/>
        <v>2.2935868064354024E-4</v>
      </c>
      <c r="FD469" s="223">
        <f t="shared" ca="1" si="1009"/>
        <v>-9.1335456865440748E-5</v>
      </c>
      <c r="FE469" s="223">
        <f t="shared" ca="1" si="1010"/>
        <v>-6.8257317446314102E-5</v>
      </c>
      <c r="FF469" s="223">
        <f t="shared" ca="1" si="1011"/>
        <v>2.1173061627201905E-4</v>
      </c>
      <c r="FG469" s="223">
        <f t="shared" ca="1" si="1012"/>
        <v>-3.0520214816143573E-4</v>
      </c>
      <c r="FH469" s="223">
        <f t="shared" ca="1" si="1013"/>
        <v>3.2659791250471407E-4</v>
      </c>
      <c r="FI469" s="223">
        <f t="shared" ca="1" si="1014"/>
        <v>-2.7086513969794431E-4</v>
      </c>
      <c r="FJ469" s="223">
        <f t="shared" ca="1" si="1015"/>
        <v>1.511655404358942E-4</v>
      </c>
      <c r="FK469" s="223">
        <f t="shared" ca="1" si="1016"/>
        <v>4.232930603692667E-6</v>
      </c>
      <c r="FL469" s="223">
        <f t="shared" ca="1" si="1017"/>
        <v>-1.5863176345570917E-4</v>
      </c>
      <c r="FM469" s="223">
        <f t="shared" ca="1" si="1018"/>
        <v>2.7556852018164295E-4</v>
      </c>
      <c r="FN469" s="223">
        <f t="shared" ca="1" si="1019"/>
        <v>-3.2742771201068878E-4</v>
      </c>
      <c r="FO469" s="223">
        <f t="shared" ca="1" si="1020"/>
        <v>3.0196240333666682E-4</v>
      </c>
      <c r="FP469" s="223">
        <f t="shared" ca="1" si="1021"/>
        <v>-2.0518641706200656E-4</v>
      </c>
      <c r="FQ469" s="223">
        <f t="shared" ca="1" si="1022"/>
        <v>5.9954125388192128E-5</v>
      </c>
      <c r="FR469" s="223">
        <f t="shared" ca="1" si="1023"/>
        <v>9.9436780931498438E-5</v>
      </c>
      <c r="FS469" s="223">
        <f t="shared" ca="1" si="1024"/>
        <v>-2.3534494851186667E-4</v>
      </c>
      <c r="FT469" s="223">
        <f t="shared" ca="1" si="1025"/>
        <v>3.1567464816766814E-4</v>
      </c>
      <c r="FU469" s="223">
        <f t="shared" ca="1" si="1026"/>
        <v>-3.2145542115763584E-4</v>
      </c>
      <c r="FV469" s="223">
        <f t="shared" ca="1" si="1027"/>
        <v>2.5132209475028043E-4</v>
      </c>
      <c r="FW469" s="223">
        <f t="shared" ca="1" si="1028"/>
        <v>-1.2183717796405168E-4</v>
      </c>
      <c r="FX469" s="223">
        <f t="shared" ca="1" si="1029"/>
        <v>-3.6420498680897093E-5</v>
      </c>
      <c r="FY469" s="223">
        <f t="shared" ca="1" si="1030"/>
        <v>1.8607720245376023E-4</v>
      </c>
      <c r="FZ469" s="223">
        <f t="shared" ca="1" si="1031"/>
        <v>-2.9179038462795199E-4</v>
      </c>
      <c r="GA469" s="223">
        <f t="shared" ca="1" si="1032"/>
        <v>3.2859508741779104E-4</v>
      </c>
      <c r="GB469" s="223">
        <f t="shared" ca="1" si="1033"/>
        <v>-2.8779960528036786E-4</v>
      </c>
      <c r="GC469" s="223">
        <f t="shared" ca="1" si="1034"/>
        <v>1.7903809611784658E-4</v>
      </c>
      <c r="GD469" s="223">
        <f t="shared" ca="1" si="1035"/>
        <v>-2.7995402909178289E-5</v>
      </c>
      <c r="GE469" s="223">
        <f t="shared" ca="1" si="1036"/>
        <v>-1.296586138586384E-4</v>
      </c>
      <c r="GF469" s="223">
        <f t="shared" ca="1" si="1037"/>
        <v>2.5669278024490871E-4</v>
      </c>
      <c r="GG469" s="223">
        <f t="shared" ca="1" si="1038"/>
        <v>-3.2310702874672895E-4</v>
      </c>
      <c r="GH469" s="223">
        <f t="shared" ca="1" si="1039"/>
        <v>3.1321713837940051E-4</v>
      </c>
      <c r="GI469" s="223">
        <f t="shared" ca="1" si="1040"/>
        <v>-2.2935868064353864E-4</v>
      </c>
      <c r="GJ469" s="223">
        <f t="shared" ca="1" si="1041"/>
        <v>9.1335456865438607E-5</v>
      </c>
      <c r="GK469" s="223">
        <f t="shared" ca="1" si="1042"/>
        <v>6.8257317446316298E-5</v>
      </c>
      <c r="GL469" s="223">
        <f t="shared" ca="1" si="1043"/>
        <v>-2.1173061627202081E-4</v>
      </c>
      <c r="GM469" s="223">
        <f t="shared" ca="1" si="1044"/>
        <v>3.0520214816143659E-4</v>
      </c>
      <c r="GN469" s="223">
        <f t="shared" ca="1" si="1045"/>
        <v>-3.265979125047138E-4</v>
      </c>
      <c r="GO469" s="223">
        <f t="shared" ca="1" si="1046"/>
        <v>2.7086513969794301E-4</v>
      </c>
      <c r="GP469" s="223">
        <f t="shared" ca="1" si="1047"/>
        <v>-1.511655404358922E-4</v>
      </c>
      <c r="GQ469" s="223">
        <f t="shared" ca="1" si="1048"/>
        <v>-4.2329306036949167E-6</v>
      </c>
      <c r="GR469" s="223">
        <f t="shared" ca="1" si="1049"/>
        <v>1.5863176345571115E-4</v>
      </c>
      <c r="GS469" s="223">
        <f t="shared" ca="1" si="1050"/>
        <v>-2.7556852018164414E-4</v>
      </c>
      <c r="GT469" s="223">
        <f t="shared" ca="1" si="1051"/>
        <v>3.27427712010689E-4</v>
      </c>
      <c r="GU469" s="223">
        <f t="shared" ca="1" si="1052"/>
        <v>-3.0196240333666595E-4</v>
      </c>
      <c r="GV469" s="223">
        <f t="shared" ca="1" si="1053"/>
        <v>2.0518641706199022E-4</v>
      </c>
      <c r="GW469" s="223">
        <f t="shared" ca="1" si="1054"/>
        <v>-5.9954125388171528E-5</v>
      </c>
      <c r="GX469" s="223">
        <f t="shared" ca="1" si="1055"/>
        <v>-9.9436780931518387E-5</v>
      </c>
      <c r="GY469" s="223">
        <f t="shared" ca="1" si="1056"/>
        <v>2.3534494851188125E-4</v>
      </c>
      <c r="GZ469" s="223">
        <f t="shared" ca="1" si="1057"/>
        <v>-3.1567464816767399E-4</v>
      </c>
      <c r="HA469" s="223">
        <f t="shared" ca="1" si="1058"/>
        <v>3.2145542115763926E-4</v>
      </c>
      <c r="HB469" s="223">
        <f t="shared" ca="1" si="1059"/>
        <v>-2.5132209475029106E-4</v>
      </c>
      <c r="HC469" s="223">
        <f t="shared" ca="1" si="1060"/>
        <v>1.2183717796406692E-4</v>
      </c>
      <c r="HD469" s="223">
        <f t="shared" ca="1" si="1061"/>
        <v>3.6420498680880776E-5</v>
      </c>
      <c r="HE469" s="223">
        <f t="shared" ca="1" si="1062"/>
        <v>-1.8607720245374668E-4</v>
      </c>
      <c r="HF469" s="223">
        <f t="shared" ca="1" si="1063"/>
        <v>2.9179038462794445E-4</v>
      </c>
      <c r="HG469" s="223">
        <f t="shared" ca="1" si="1064"/>
        <v>-3.2859508741779099E-4</v>
      </c>
      <c r="HH469" s="223">
        <f t="shared" ca="1" si="1065"/>
        <v>2.8779960528036678E-4</v>
      </c>
      <c r="HI469" s="223">
        <f t="shared" ca="1" si="1066"/>
        <v>-1.7903809611784466E-4</v>
      </c>
      <c r="HJ469" s="223">
        <f t="shared" ca="1" si="1067"/>
        <v>2.7995402909176067E-5</v>
      </c>
      <c r="HK469" s="223">
        <f t="shared" ca="1" si="1068"/>
        <v>1.2965861385864046E-4</v>
      </c>
      <c r="HL469" s="223">
        <f t="shared" ca="1" si="1069"/>
        <v>-2.5669278024491012E-4</v>
      </c>
      <c r="HM469" s="223">
        <f t="shared" ca="1" si="1070"/>
        <v>3.2310702874672933E-4</v>
      </c>
      <c r="HN469" s="223">
        <f t="shared" ca="1" si="1071"/>
        <v>-3.1321713837939981E-4</v>
      </c>
      <c r="HO469" s="223">
        <f t="shared" ca="1" si="1072"/>
        <v>2.2935868064353701E-4</v>
      </c>
      <c r="HP469" s="223">
        <f t="shared" ca="1" si="1073"/>
        <v>-9.1335456865436438E-5</v>
      </c>
      <c r="HQ469" s="223">
        <f t="shared" ca="1" si="1074"/>
        <v>-6.8257317446336776E-5</v>
      </c>
      <c r="HR469" s="223">
        <f t="shared" ca="1" si="1075"/>
        <v>2.1173061627203683E-4</v>
      </c>
      <c r="HS469" s="223">
        <f t="shared" ca="1" si="1076"/>
        <v>-3.0520214816144429E-4</v>
      </c>
      <c r="HT469" s="223">
        <f t="shared" ca="1" si="1077"/>
        <v>3.2659791250471153E-4</v>
      </c>
      <c r="HU469" s="223">
        <f t="shared" ca="1" si="1078"/>
        <v>-2.7086513969793114E-4</v>
      </c>
      <c r="HV469" s="223">
        <f t="shared" ca="1" si="1079"/>
        <v>1.511655404358736E-4</v>
      </c>
      <c r="HW469" s="223">
        <f t="shared" ca="1" si="1080"/>
        <v>4.2329306036784911E-6</v>
      </c>
      <c r="HX469" s="223">
        <f t="shared" ca="1" si="1081"/>
        <v>-1.5863176345569675E-4</v>
      </c>
      <c r="HY469" s="223">
        <f t="shared" ca="1" si="1082"/>
        <v>2.7556852018163519E-4</v>
      </c>
      <c r="HZ469" s="223">
        <f t="shared" ca="1" si="1083"/>
        <v>-3.2742771201068759E-4</v>
      </c>
      <c r="IA469" s="223">
        <f t="shared" ca="1" si="1084"/>
        <v>3.0196240333667246E-4</v>
      </c>
      <c r="IB469" s="223">
        <f t="shared" ca="1" si="1085"/>
        <v>-2.0518641706200304E-4</v>
      </c>
      <c r="IC469" s="223">
        <f t="shared" ca="1" si="1086"/>
        <v>5.9954125388187696E-5</v>
      </c>
      <c r="ID469" s="223">
        <f t="shared" ca="1" si="1087"/>
        <v>9.9436780931502761E-5</v>
      </c>
      <c r="IE469" s="223">
        <f t="shared" ca="1" si="1088"/>
        <v>-9.3667995033362152E-5</v>
      </c>
      <c r="IF469" s="223">
        <f t="shared" ca="1" si="1089"/>
        <v>3.1567464816766944E-4</v>
      </c>
      <c r="IG469" s="223">
        <f t="shared" ca="1" si="1090"/>
        <v>-3.2145542115763492E-4</v>
      </c>
      <c r="IH469" s="223">
        <f t="shared" ca="1" si="1091"/>
        <v>2.5132209475027756E-4</v>
      </c>
      <c r="II469" s="223">
        <f t="shared" ca="1" si="1092"/>
        <v>-1.218371779640475E-4</v>
      </c>
      <c r="IJ469" s="223">
        <f t="shared" ca="1" si="1093"/>
        <v>-3.6420498680901566E-5</v>
      </c>
      <c r="IK469" s="223">
        <f t="shared" ca="1" si="1094"/>
        <v>1.8607720245376395E-4</v>
      </c>
      <c r="IL469" s="223">
        <f t="shared" ca="1" si="1095"/>
        <v>-2.917903846279541E-4</v>
      </c>
      <c r="IM469" s="223">
        <f t="shared" ca="1" si="1096"/>
        <v>3.2859508741779067E-4</v>
      </c>
      <c r="IN469" s="223">
        <f t="shared" ca="1" si="1097"/>
        <v>-2.8779960528035669E-4</v>
      </c>
      <c r="IO469" s="223">
        <f t="shared" ca="1" si="1098"/>
        <v>1.7903809611782712E-4</v>
      </c>
      <c r="IP469" s="223">
        <f t="shared" ca="1" si="1099"/>
        <v>-2.7995402909155182E-5</v>
      </c>
      <c r="IQ469" s="223">
        <f t="shared" ca="1" si="1100"/>
        <v>-1.2965861385865976E-4</v>
      </c>
      <c r="IR469" s="223">
        <f t="shared" ca="1" si="1101"/>
        <v>2.5669278024489982E-4</v>
      </c>
      <c r="IS469" s="223">
        <f t="shared" ca="1" si="1102"/>
        <v>-3.2310702874672635E-4</v>
      </c>
      <c r="IT469" s="223">
        <f t="shared" ca="1" si="1103"/>
        <v>3.132171383794048E-4</v>
      </c>
      <c r="IU469" s="223">
        <f t="shared" ca="1" si="1104"/>
        <v>-2.2935868064354877E-4</v>
      </c>
      <c r="IV469" s="223">
        <f t="shared" ca="1" si="1105"/>
        <v>9.1335456865452214E-5</v>
      </c>
      <c r="IW469" s="223">
        <f t="shared" ca="1" si="1106"/>
        <v>6.8257317446320716E-5</v>
      </c>
      <c r="IX469" s="223">
        <f t="shared" ca="1" si="1107"/>
        <v>-2.1173061627202428E-4</v>
      </c>
      <c r="IY469" s="223">
        <f t="shared" ca="1" si="1108"/>
        <v>3.0520214816143822E-4</v>
      </c>
      <c r="IZ469" s="223">
        <f t="shared" ca="1" si="1109"/>
        <v>-3.2659791250471331E-4</v>
      </c>
      <c r="JA469" s="223">
        <f t="shared" ca="1" si="1110"/>
        <v>2.7086513969794046E-4</v>
      </c>
      <c r="JB469" s="223">
        <f t="shared" ca="1" si="1111"/>
        <v>-1.5116554043588819E-4</v>
      </c>
    </row>
    <row r="470" spans="2:262">
      <c r="B470" s="230">
        <v>109</v>
      </c>
      <c r="C470" s="229">
        <f t="shared" si="1112"/>
        <v>2.1289062500000015E-3</v>
      </c>
      <c r="D470" s="226">
        <f t="shared" ca="1" si="855"/>
        <v>23.347526870089268</v>
      </c>
      <c r="E470" s="225">
        <f ca="1">DK361</f>
        <v>-0.65247312991073014</v>
      </c>
      <c r="F470" s="224">
        <v>109</v>
      </c>
      <c r="G470" s="223">
        <f t="shared" ca="1" si="856"/>
        <v>-3.5484730371190381E-5</v>
      </c>
      <c r="H470" s="223">
        <f t="shared" ca="1" si="857"/>
        <v>1.0034396506329321E-4</v>
      </c>
      <c r="I470" s="223">
        <f t="shared" ca="1" si="858"/>
        <v>-1.4377460577450418E-4</v>
      </c>
      <c r="J470" s="223">
        <f t="shared" ca="1" si="859"/>
        <v>1.5650197848189108E-4</v>
      </c>
      <c r="K470" s="223">
        <f t="shared" ca="1" si="860"/>
        <v>-1.3580813495590139E-4</v>
      </c>
      <c r="L470" s="223">
        <f t="shared" ca="1" si="861"/>
        <v>8.6112274403410996E-5</v>
      </c>
      <c r="M470" s="223">
        <f t="shared" ca="1" si="862"/>
        <v>-1.8027017300785444E-5</v>
      </c>
      <c r="N470" s="223">
        <f t="shared" ca="1" si="863"/>
        <v>-5.3907934541143891E-5</v>
      </c>
      <c r="O470" s="223">
        <f t="shared" ca="1" si="864"/>
        <v>1.1433077161959915E-4</v>
      </c>
      <c r="P470" s="223">
        <f t="shared" ca="1" si="865"/>
        <v>-1.5033811262897716E-4</v>
      </c>
      <c r="Q470" s="223">
        <f t="shared" ca="1" si="866"/>
        <v>1.5424053957254248E-4</v>
      </c>
      <c r="R470" s="223">
        <f t="shared" ca="1" si="867"/>
        <v>-1.2520468372242933E-4</v>
      </c>
      <c r="S470" s="223">
        <f t="shared" ca="1" si="868"/>
        <v>6.9431192676203138E-5</v>
      </c>
      <c r="T470" s="223">
        <f t="shared" ca="1" si="869"/>
        <v>1.1694266036847527E-6</v>
      </c>
      <c r="U470" s="223">
        <f t="shared" ca="1" si="870"/>
        <v>-7.1520313197953635E-5</v>
      </c>
      <c r="V470" s="223">
        <f t="shared" ca="1" si="871"/>
        <v>1.2659793695136927E-4</v>
      </c>
      <c r="W470" s="223">
        <f t="shared" ca="1" si="872"/>
        <v>-1.5464039433440744E-4</v>
      </c>
      <c r="X470" s="223">
        <f t="shared" ca="1" si="873"/>
        <v>1.4965917938053068E-4</v>
      </c>
      <c r="Y470" s="223">
        <f t="shared" ca="1" si="874"/>
        <v>-1.1271803750492995E-4</v>
      </c>
      <c r="Z470" s="223">
        <f t="shared" ca="1" si="875"/>
        <v>5.1705801184411919E-5</v>
      </c>
      <c r="AA470" s="223">
        <f t="shared" ca="1" si="876"/>
        <v>2.0348281243529668E-5</v>
      </c>
      <c r="AB470" s="223">
        <f t="shared" ca="1" si="877"/>
        <v>-8.8056959772975056E-5</v>
      </c>
      <c r="AC470" s="223">
        <f t="shared" ca="1" si="878"/>
        <v>1.3696095147370407E-4</v>
      </c>
      <c r="AD470" s="223">
        <f t="shared" ca="1" si="879"/>
        <v>-1.5661674056936995E-4</v>
      </c>
      <c r="AE470" s="223">
        <f t="shared" ca="1" si="880"/>
        <v>1.4282680582748545E-4</v>
      </c>
      <c r="AF470" s="223">
        <f t="shared" ca="1" si="881"/>
        <v>-9.8536007085116246E-5</v>
      </c>
      <c r="AG470" s="223">
        <f t="shared" ca="1" si="882"/>
        <v>3.3202706314912927E-5</v>
      </c>
      <c r="AH470" s="223">
        <f t="shared" ca="1" si="883"/>
        <v>3.92210787932403E-5</v>
      </c>
      <c r="AI470" s="223">
        <f t="shared" ca="1" si="884"/>
        <v>-1.0326914770936547E-4</v>
      </c>
      <c r="AJ470" s="223">
        <f t="shared" ca="1" si="885"/>
        <v>1.4526394580226742E-4</v>
      </c>
      <c r="AK470" s="223">
        <f t="shared" ca="1" si="886"/>
        <v>-1.5623742524690286E-4</v>
      </c>
      <c r="AL470" s="223">
        <f t="shared" ca="1" si="887"/>
        <v>1.3384618417123492E-4</v>
      </c>
      <c r="AM470" s="223">
        <f t="shared" ca="1" si="888"/>
        <v>-8.287190340117189E-5</v>
      </c>
      <c r="AN470" s="223">
        <f t="shared" ca="1" si="889"/>
        <v>1.4200211837272881E-5</v>
      </c>
      <c r="AO470" s="223">
        <f t="shared" ca="1" si="890"/>
        <v>5.7503954810817157E-5</v>
      </c>
      <c r="AP470" s="223">
        <f t="shared" ca="1" si="891"/>
        <v>-1.1692807154101622E-4</v>
      </c>
      <c r="AQ470" s="223">
        <f t="shared" ca="1" si="892"/>
        <v>1.5138203517390939E-4</v>
      </c>
      <c r="AR470" s="223">
        <f t="shared" ca="1" si="893"/>
        <v>-1.5350815362252367E-4</v>
      </c>
      <c r="AS470" s="223">
        <f t="shared" ca="1" si="894"/>
        <v>1.2285239132067525E-4</v>
      </c>
      <c r="AT470" s="223">
        <f t="shared" ca="1" si="895"/>
        <v>-6.5961329152694291E-5</v>
      </c>
      <c r="AU470" s="223">
        <f t="shared" ca="1" si="896"/>
        <v>-5.0158670439913577E-6</v>
      </c>
      <c r="AV470" s="223">
        <f t="shared" ca="1" si="897"/>
        <v>7.4921917823211851E-5</v>
      </c>
      <c r="AW470" s="223">
        <f t="shared" ca="1" si="898"/>
        <v>-1.2882828833974091E-4</v>
      </c>
      <c r="AX470" s="223">
        <f t="shared" ca="1" si="899"/>
        <v>1.5522319782974666E-4</v>
      </c>
      <c r="AY470" s="223">
        <f t="shared" ca="1" si="900"/>
        <v>-1.4846997648187608E-4</v>
      </c>
      <c r="AZ470" s="223">
        <f t="shared" ca="1" si="901"/>
        <v>1.1001078415333123E-4</v>
      </c>
      <c r="BA470" s="223">
        <f t="shared" ca="1" si="902"/>
        <v>-4.8058635116782808E-5</v>
      </c>
      <c r="BB470" s="223">
        <f t="shared" ca="1" si="903"/>
        <v>-2.4156502616136391E-5</v>
      </c>
      <c r="BC470" s="223">
        <f t="shared" ca="1" si="904"/>
        <v>9.1212985454030939E-5</v>
      </c>
      <c r="BD470" s="223">
        <f t="shared" ca="1" si="905"/>
        <v>-1.3879080776813151E-4</v>
      </c>
      <c r="BE470" s="223">
        <f t="shared" ca="1" si="906"/>
        <v>1.5672965910807127E-4</v>
      </c>
      <c r="BF470" s="223">
        <f t="shared" ca="1" si="907"/>
        <v>-1.4119867269870459E-4</v>
      </c>
      <c r="BG470" s="223">
        <f t="shared" ca="1" si="908"/>
        <v>9.5514512393996028E-5</v>
      </c>
      <c r="BH470" s="223">
        <f t="shared" ca="1" si="909"/>
        <v>-2.9433094475613281E-5</v>
      </c>
      <c r="BI470" s="223">
        <f t="shared" ca="1" si="910"/>
        <v>-4.2933801903993218E-5</v>
      </c>
      <c r="BJ470" s="223">
        <f t="shared" ca="1" si="911"/>
        <v>1.0613212488233905E-4</v>
      </c>
      <c r="BK470" s="223">
        <f t="shared" ca="1" si="912"/>
        <v>-1.4666578426084852E-4</v>
      </c>
      <c r="BL470" s="223">
        <f t="shared" ca="1" si="913"/>
        <v>1.5587876042903918E-4</v>
      </c>
      <c r="BM470" s="223">
        <f t="shared" ca="1" si="914"/>
        <v>-1.3180360945005485E-4</v>
      </c>
      <c r="BN470" s="223">
        <f t="shared" ca="1" si="915"/>
        <v>7.9581613463105858E-5</v>
      </c>
      <c r="BO470" s="223">
        <f t="shared" ca="1" si="916"/>
        <v>-1.0364852697130211E-5</v>
      </c>
      <c r="BP470" s="223">
        <f t="shared" ca="1" si="917"/>
        <v>-6.1065336848324745E-5</v>
      </c>
      <c r="BQ470" s="223">
        <f t="shared" ca="1" si="918"/>
        <v>1.1945493836436097E-4</v>
      </c>
      <c r="BR470" s="223">
        <f t="shared" ca="1" si="919"/>
        <v>-1.523347708413917E-4</v>
      </c>
      <c r="BS470" s="223">
        <f t="shared" ca="1" si="920"/>
        <v>1.5268330010080272E-4</v>
      </c>
      <c r="BT470" s="223">
        <f t="shared" ca="1" si="921"/>
        <v>-1.2042609723213631E-4</v>
      </c>
      <c r="BU470" s="223">
        <f t="shared" ca="1" si="922"/>
        <v>6.2451732990955789E-5</v>
      </c>
      <c r="BV470" s="223">
        <f t="shared" ca="1" si="923"/>
        <v>8.8592861135493406E-6</v>
      </c>
      <c r="BW470" s="223">
        <f t="shared" ca="1" si="924"/>
        <v>-7.8278392286684268E-5</v>
      </c>
      <c r="BX470" s="223">
        <f t="shared" ca="1" si="925"/>
        <v>1.309810383844154E-4</v>
      </c>
      <c r="BY470" s="223">
        <f t="shared" ca="1" si="926"/>
        <v>-1.557125006748824E-4</v>
      </c>
      <c r="BZ470" s="223">
        <f t="shared" ca="1" si="927"/>
        <v>1.4719134082103981E-4</v>
      </c>
      <c r="CA470" s="223">
        <f t="shared" ca="1" si="928"/>
        <v>-1.0723726441892425E-4</v>
      </c>
      <c r="CB470" s="223">
        <f t="shared" ca="1" si="929"/>
        <v>4.4382520324387441E-5</v>
      </c>
      <c r="CC470" s="223">
        <f t="shared" ca="1" si="930"/>
        <v>2.7950173014830356E-5</v>
      </c>
      <c r="CD470" s="223">
        <f t="shared" ca="1" si="931"/>
        <v>-9.4314067843322477E-5</v>
      </c>
      <c r="CE470" s="223">
        <f t="shared" ca="1" si="932"/>
        <v>1.4053706166968248E-4</v>
      </c>
      <c r="CF470" s="223">
        <f t="shared" ca="1" si="933"/>
        <v>-1.5674816956062526E-4</v>
      </c>
      <c r="CG470" s="223">
        <f t="shared" ca="1" si="934"/>
        <v>1.3948548676924843E-4</v>
      </c>
      <c r="CH470" s="223">
        <f t="shared" ca="1" si="935"/>
        <v>-9.2435483332132609E-5</v>
      </c>
      <c r="CI470" s="223">
        <f t="shared" ca="1" si="936"/>
        <v>2.5645753240775806E-5</v>
      </c>
      <c r="CJ470" s="223">
        <f t="shared" ca="1" si="937"/>
        <v>4.6620663297879571E-5</v>
      </c>
      <c r="CK470" s="223">
        <f t="shared" ca="1" si="938"/>
        <v>-1.0893117203181926E-4</v>
      </c>
      <c r="CL470" s="223">
        <f t="shared" ca="1" si="939"/>
        <v>1.4797927673517773E-4</v>
      </c>
      <c r="CM470" s="223">
        <f t="shared" ca="1" si="940"/>
        <v>-1.5542620007457544E-4</v>
      </c>
      <c r="CN470" s="223">
        <f t="shared" ca="1" si="941"/>
        <v>1.2968164116299637E-4</v>
      </c>
      <c r="CO470" s="223">
        <f t="shared" ca="1" si="942"/>
        <v>-7.6243386536835927E-5</v>
      </c>
      <c r="CP470" s="223">
        <f t="shared" ca="1" si="943"/>
        <v>6.5232501572895923E-6</v>
      </c>
      <c r="CQ470" s="223">
        <f t="shared" ca="1" si="944"/>
        <v>6.4589935410294891E-5</v>
      </c>
      <c r="CR470" s="223">
        <f t="shared" ca="1" si="945"/>
        <v>-1.2190984999954132E-4</v>
      </c>
      <c r="CS470" s="223">
        <f t="shared" ca="1" si="946"/>
        <v>1.5319574573908305E-4</v>
      </c>
      <c r="CT470" s="223">
        <f t="shared" ca="1" si="947"/>
        <v>-1.5176647586829682E-4</v>
      </c>
      <c r="CU470" s="223">
        <f t="shared" ca="1" si="948"/>
        <v>1.1792726296564649E-4</v>
      </c>
      <c r="CV470" s="223">
        <f t="shared" ca="1" si="949"/>
        <v>-5.8904518240484208E-5</v>
      </c>
      <c r="CW470" s="223">
        <f t="shared" ca="1" si="950"/>
        <v>-1.2697368680420351E-5</v>
      </c>
      <c r="CX470" s="223">
        <f t="shared" ca="1" si="951"/>
        <v>8.158771477366459E-5</v>
      </c>
      <c r="CY470" s="223">
        <f t="shared" ca="1" si="952"/>
        <v>-1.3305489034926718E-4</v>
      </c>
      <c r="CZ470" s="223">
        <f t="shared" ca="1" si="953"/>
        <v>1.5610800813207695E-4</v>
      </c>
      <c r="DA470" s="223">
        <f t="shared" ca="1" si="954"/>
        <v>-1.4582404260033092E-4</v>
      </c>
      <c r="DB470" s="223">
        <f t="shared" ca="1" si="955"/>
        <v>1.0439914896629579E-4</v>
      </c>
      <c r="DC470" s="223">
        <f t="shared" ca="1" si="956"/>
        <v>-4.0679671161313661E-5</v>
      </c>
      <c r="DD470" s="223">
        <f t="shared" ca="1" si="957"/>
        <v>-3.1727007274433222E-5</v>
      </c>
      <c r="DE470" s="223">
        <f t="shared" ca="1" si="958"/>
        <v>9.7358338964775274E-5</v>
      </c>
      <c r="DF470" s="223">
        <f t="shared" ca="1" si="959"/>
        <v>-1.4219866130030278E-4</v>
      </c>
      <c r="DG470" s="223">
        <f t="shared" ca="1" si="960"/>
        <v>1.5667226077702761E-4</v>
      </c>
      <c r="DH470" s="223">
        <f t="shared" ca="1" si="961"/>
        <v>-1.3768827999825859E-4</v>
      </c>
      <c r="DI470" s="223">
        <f t="shared" ca="1" si="962"/>
        <v>8.9300774591488013E-5</v>
      </c>
      <c r="DJ470" s="223">
        <f t="shared" ca="1" si="963"/>
        <v>-2.1842963963142563E-5</v>
      </c>
      <c r="DK470" s="223">
        <f t="shared" ca="1" si="964"/>
        <v>-5.0279442147454118E-5</v>
      </c>
      <c r="DL470" s="223">
        <f t="shared" ca="1" si="965"/>
        <v>1.1166460311646318E-4</v>
      </c>
      <c r="DM470" s="223">
        <f t="shared" ca="1" si="966"/>
        <v>-1.4920363202650447E-4</v>
      </c>
      <c r="DN470" s="223">
        <f t="shared" ca="1" si="967"/>
        <v>1.5488001678894668E-4</v>
      </c>
      <c r="DO470" s="223">
        <f t="shared" ca="1" si="968"/>
        <v>-1.2748155750441019E-4</v>
      </c>
      <c r="DP470" s="223">
        <f t="shared" ca="1" si="969"/>
        <v>7.2859233445440023E-5</v>
      </c>
      <c r="DQ470" s="223">
        <f t="shared" ca="1" si="970"/>
        <v>-2.6777182554787088E-6</v>
      </c>
      <c r="DR470" s="223">
        <f t="shared" ca="1" si="971"/>
        <v>-6.8075627410351132E-5</v>
      </c>
      <c r="DS470" s="223">
        <f t="shared" ca="1" si="972"/>
        <v>1.2429132769958481E-4</v>
      </c>
      <c r="DT470" s="223">
        <f t="shared" ca="1" si="973"/>
        <v>-1.5396444124789901E-4</v>
      </c>
      <c r="DU470" s="223">
        <f t="shared" ca="1" si="974"/>
        <v>1.5075823318564185E-4</v>
      </c>
      <c r="DV470" s="223">
        <f t="shared" ca="1" si="975"/>
        <v>-1.1535739372553353E-4</v>
      </c>
      <c r="DW470" s="223">
        <f t="shared" ca="1" si="976"/>
        <v>5.5321821610802174E-5</v>
      </c>
      <c r="DX470" s="223">
        <f t="shared" ca="1" si="977"/>
        <v>1.6527802827183469E-5</v>
      </c>
      <c r="DY470" s="223">
        <f t="shared" ca="1" si="978"/>
        <v>-8.4847891872018779E-5</v>
      </c>
      <c r="DZ470" s="223">
        <f t="shared" ca="1" si="979"/>
        <v>1.3504859502341059E-4</v>
      </c>
      <c r="EA470" s="223">
        <f t="shared" ca="1" si="980"/>
        <v>-1.5640948196242677E-4</v>
      </c>
      <c r="EB470" s="223">
        <f t="shared" ca="1" si="981"/>
        <v>1.4436890542906996E-4</v>
      </c>
      <c r="EC470" s="223">
        <f t="shared" ca="1" si="982"/>
        <v>-1.0149814737005896E-4</v>
      </c>
      <c r="ED470" s="223">
        <f t="shared" ca="1" si="983"/>
        <v>3.6952318085451778E-5</v>
      </c>
      <c r="EE470" s="223">
        <f t="shared" ca="1" si="984"/>
        <v>3.5484730371194454E-5</v>
      </c>
      <c r="EF470" s="223">
        <f t="shared" ca="1" si="985"/>
        <v>-1.0034396506329501E-4</v>
      </c>
      <c r="EG470" s="223">
        <f t="shared" ca="1" si="986"/>
        <v>1.4377460577450792E-4</v>
      </c>
      <c r="EH470" s="223">
        <f t="shared" ca="1" si="987"/>
        <v>-1.5650197848189064E-4</v>
      </c>
      <c r="EI470" s="223">
        <f t="shared" ca="1" si="988"/>
        <v>1.3580813495589838E-4</v>
      </c>
      <c r="EJ470" s="223">
        <f t="shared" ca="1" si="989"/>
        <v>-8.6112274403407852E-5</v>
      </c>
      <c r="EK470" s="223">
        <f t="shared" ca="1" si="990"/>
        <v>1.8027017300783363E-5</v>
      </c>
      <c r="EL470" s="223">
        <f t="shared" ca="1" si="991"/>
        <v>5.3907934541152652E-5</v>
      </c>
      <c r="EM470" s="223">
        <f t="shared" ca="1" si="992"/>
        <v>-1.1433077161960439E-4</v>
      </c>
      <c r="EN470" s="223">
        <f t="shared" ca="1" si="993"/>
        <v>1.5033811262897887E-4</v>
      </c>
      <c r="EO470" s="223">
        <f t="shared" ca="1" si="994"/>
        <v>-1.542405395725418E-4</v>
      </c>
      <c r="EP470" s="223">
        <f t="shared" ca="1" si="995"/>
        <v>1.2520468372242841E-4</v>
      </c>
      <c r="EQ470" s="223">
        <f t="shared" ca="1" si="996"/>
        <v>-6.9431192676194776E-5</v>
      </c>
      <c r="ER470" s="223">
        <f t="shared" ca="1" si="997"/>
        <v>-1.1694266036918542E-6</v>
      </c>
      <c r="ES470" s="223">
        <f t="shared" ca="1" si="998"/>
        <v>7.1520313197958988E-5</v>
      </c>
      <c r="ET470" s="223">
        <f t="shared" ca="1" si="999"/>
        <v>-1.2659793695137149E-4</v>
      </c>
      <c r="EU470" s="223">
        <f t="shared" ca="1" si="1000"/>
        <v>1.5464039433440768E-4</v>
      </c>
      <c r="EV470" s="223">
        <f t="shared" ca="1" si="1001"/>
        <v>-1.4965917938052791E-4</v>
      </c>
      <c r="EW470" s="223">
        <f t="shared" ca="1" si="1002"/>
        <v>1.1271803750492499E-4</v>
      </c>
      <c r="EX470" s="223">
        <f t="shared" ca="1" si="1003"/>
        <v>-5.170580118440626E-5</v>
      </c>
      <c r="EY470" s="223">
        <f t="shared" ca="1" si="1004"/>
        <v>-2.0348281243533408E-5</v>
      </c>
      <c r="EZ470" s="223">
        <f t="shared" ca="1" si="1005"/>
        <v>8.8056959772976344E-5</v>
      </c>
      <c r="FA470" s="223">
        <f t="shared" ca="1" si="1006"/>
        <v>-1.3696095147370862E-4</v>
      </c>
      <c r="FB470" s="223">
        <f t="shared" ca="1" si="1007"/>
        <v>1.566167405693702E-4</v>
      </c>
      <c r="FC470" s="223">
        <f t="shared" ca="1" si="1008"/>
        <v>-1.4282680582748298E-4</v>
      </c>
      <c r="FD470" s="223">
        <f t="shared" ca="1" si="1009"/>
        <v>9.8536007085113346E-5</v>
      </c>
      <c r="FE470" s="223">
        <f t="shared" ca="1" si="1010"/>
        <v>-3.3202706314911423E-5</v>
      </c>
      <c r="FF470" s="223">
        <f t="shared" ca="1" si="1011"/>
        <v>-3.9221078793248255E-5</v>
      </c>
      <c r="FG470" s="223">
        <f t="shared" ca="1" si="1012"/>
        <v>1.0326914770936995E-4</v>
      </c>
      <c r="FH470" s="223">
        <f t="shared" ca="1" si="1013"/>
        <v>-1.4526394580226964E-4</v>
      </c>
      <c r="FI470" s="223">
        <f t="shared" ca="1" si="1014"/>
        <v>1.5623742524690254E-4</v>
      </c>
      <c r="FJ470" s="223">
        <f t="shared" ca="1" si="1015"/>
        <v>-1.3384618417123411E-4</v>
      </c>
      <c r="FK470" s="223">
        <f t="shared" ca="1" si="1016"/>
        <v>8.2871903401164897E-5</v>
      </c>
      <c r="FL470" s="223">
        <f t="shared" ca="1" si="1017"/>
        <v>-1.4200211837266912E-5</v>
      </c>
      <c r="FM470" s="223">
        <f t="shared" ca="1" si="1018"/>
        <v>-5.7503954810822713E-5</v>
      </c>
      <c r="FN470" s="223">
        <f t="shared" ca="1" si="1019"/>
        <v>1.1692807154101872E-4</v>
      </c>
      <c r="FO470" s="223">
        <f t="shared" ca="1" si="1020"/>
        <v>-1.5138203517391213E-4</v>
      </c>
      <c r="FP470" s="223">
        <f t="shared" ca="1" si="1021"/>
        <v>1.5350815362252202E-4</v>
      </c>
      <c r="FQ470" s="223">
        <f t="shared" ca="1" si="1022"/>
        <v>-1.2285239132067154E-4</v>
      </c>
      <c r="FR470" s="223">
        <f t="shared" ca="1" si="1023"/>
        <v>6.5961329152688843E-5</v>
      </c>
      <c r="FS470" s="223">
        <f t="shared" ca="1" si="1024"/>
        <v>5.0158670439951253E-6</v>
      </c>
      <c r="FT470" s="223">
        <f t="shared" ca="1" si="1025"/>
        <v>-7.4921917823221026E-5</v>
      </c>
      <c r="FU470" s="223">
        <f t="shared" ca="1" si="1026"/>
        <v>1.288282883397456E-4</v>
      </c>
      <c r="FV470" s="223">
        <f t="shared" ca="1" si="1027"/>
        <v>-1.552231978297475E-4</v>
      </c>
      <c r="FW470" s="223">
        <f t="shared" ca="1" si="1028"/>
        <v>1.4846997648187486E-4</v>
      </c>
      <c r="FX470" s="223">
        <f t="shared" ca="1" si="1029"/>
        <v>-1.1001078415332853E-4</v>
      </c>
      <c r="FY470" s="223">
        <f t="shared" ca="1" si="1030"/>
        <v>4.8058635116772867E-5</v>
      </c>
      <c r="FZ470" s="223">
        <f t="shared" ca="1" si="1031"/>
        <v>2.4156502616142313E-5</v>
      </c>
      <c r="GA470" s="223">
        <f t="shared" ca="1" si="1032"/>
        <v>-9.1212985454035804E-5</v>
      </c>
      <c r="GB470" s="223">
        <f t="shared" ca="1" si="1033"/>
        <v>1.387908077681343E-4</v>
      </c>
      <c r="GC470" s="223">
        <f t="shared" ca="1" si="1034"/>
        <v>-1.567296591080713E-4</v>
      </c>
      <c r="GD470" s="223">
        <f t="shared" ca="1" si="1035"/>
        <v>1.4119867269870006E-4</v>
      </c>
      <c r="GE470" s="223">
        <f t="shared" ca="1" si="1036"/>
        <v>-9.5514512393991271E-5</v>
      </c>
      <c r="GF470" s="223">
        <f t="shared" ca="1" si="1037"/>
        <v>2.9433094475607395E-5</v>
      </c>
      <c r="GG470" s="223">
        <f t="shared" ca="1" si="1038"/>
        <v>4.2933801903998984E-5</v>
      </c>
      <c r="GH470" s="223">
        <f t="shared" ca="1" si="1039"/>
        <v>-1.0613212488234017E-4</v>
      </c>
      <c r="GI470" s="223">
        <f t="shared" ca="1" si="1040"/>
        <v>1.466657842608522E-4</v>
      </c>
      <c r="GJ470" s="223">
        <f t="shared" ca="1" si="1041"/>
        <v>-1.5587876042903853E-4</v>
      </c>
      <c r="GK470" s="223">
        <f t="shared" ca="1" si="1042"/>
        <v>1.3180360945005159E-4</v>
      </c>
      <c r="GL470" s="223">
        <f t="shared" ca="1" si="1043"/>
        <v>-7.9581613463100694E-5</v>
      </c>
      <c r="GM470" s="223">
        <f t="shared" ca="1" si="1044"/>
        <v>1.0364852697128673E-5</v>
      </c>
      <c r="GN470" s="223">
        <f t="shared" ca="1" si="1045"/>
        <v>6.1065336848334367E-5</v>
      </c>
      <c r="GO470" s="223">
        <f t="shared" ca="1" si="1046"/>
        <v>-1.1945493836436485E-4</v>
      </c>
      <c r="GP470" s="223">
        <f t="shared" ca="1" si="1047"/>
        <v>1.5233477084139523E-4</v>
      </c>
      <c r="GQ470" s="223">
        <f t="shared" ca="1" si="1048"/>
        <v>-1.5268330010080133E-4</v>
      </c>
      <c r="GR470" s="223">
        <f t="shared" ca="1" si="1049"/>
        <v>1.2042609723212963E-4</v>
      </c>
      <c r="GS470" s="223">
        <f t="shared" ca="1" si="1050"/>
        <v>-6.245173299095438E-5</v>
      </c>
      <c r="GT470" s="223">
        <f t="shared" ca="1" si="1051"/>
        <v>-8.8592861135553308E-6</v>
      </c>
      <c r="GU470" s="223">
        <f t="shared" ca="1" si="1052"/>
        <v>7.8278392286697197E-5</v>
      </c>
      <c r="GV470" s="223">
        <f t="shared" ca="1" si="1053"/>
        <v>-1.309810383844187E-4</v>
      </c>
      <c r="GW470" s="223">
        <f t="shared" ca="1" si="1054"/>
        <v>1.5571250067488362E-4</v>
      </c>
      <c r="GX470" s="223">
        <f t="shared" ca="1" si="1055"/>
        <v>-1.4719134082103927E-4</v>
      </c>
      <c r="GY470" s="223">
        <f t="shared" ca="1" si="1056"/>
        <v>1.0723726441891988E-4</v>
      </c>
      <c r="GZ470" s="223">
        <f t="shared" ca="1" si="1057"/>
        <v>-4.4382520324373143E-5</v>
      </c>
      <c r="HA470" s="223">
        <f t="shared" ca="1" si="1058"/>
        <v>-2.7950173014836258E-5</v>
      </c>
      <c r="HB470" s="223">
        <f t="shared" ca="1" si="1059"/>
        <v>9.4314067843330826E-5</v>
      </c>
      <c r="HC470" s="223">
        <f t="shared" ca="1" si="1060"/>
        <v>-1.4053706166968315E-4</v>
      </c>
      <c r="HD470" s="223">
        <f t="shared" ca="1" si="1061"/>
        <v>1.5674816956062521E-4</v>
      </c>
      <c r="HE470" s="223">
        <f t="shared" ca="1" si="1062"/>
        <v>-1.3948548676924162E-4</v>
      </c>
      <c r="HF470" s="223">
        <f t="shared" ca="1" si="1063"/>
        <v>9.2435483332127771E-5</v>
      </c>
      <c r="HG470" s="223">
        <f t="shared" ca="1" si="1064"/>
        <v>-2.5645753240765506E-5</v>
      </c>
      <c r="HH470" s="223">
        <f t="shared" ca="1" si="1065"/>
        <v>-4.6620663297881028E-5</v>
      </c>
      <c r="HI470" s="223">
        <f t="shared" ca="1" si="1066"/>
        <v>1.0893117203182356E-4</v>
      </c>
      <c r="HJ470" s="223">
        <f t="shared" ca="1" si="1067"/>
        <v>-1.4797927673518264E-4</v>
      </c>
      <c r="HK470" s="223">
        <f t="shared" ca="1" si="1068"/>
        <v>1.5542620007457522E-4</v>
      </c>
      <c r="HL470" s="223">
        <f t="shared" ca="1" si="1069"/>
        <v>-1.2968164116299052E-4</v>
      </c>
      <c r="HM470" s="223">
        <f t="shared" ca="1" si="1070"/>
        <v>7.6243386536834585E-5</v>
      </c>
      <c r="HN470" s="223">
        <f t="shared" ca="1" si="1071"/>
        <v>-6.5232501572836021E-6</v>
      </c>
      <c r="HO470" s="223">
        <f t="shared" ca="1" si="1072"/>
        <v>-6.4589935410308471E-5</v>
      </c>
      <c r="HP470" s="223">
        <f t="shared" ca="1" si="1073"/>
        <v>1.219098499995423E-4</v>
      </c>
      <c r="HQ470" s="223">
        <f t="shared" ca="1" si="1074"/>
        <v>-1.5319574573908527E-4</v>
      </c>
      <c r="HR470" s="223">
        <f t="shared" ca="1" si="1075"/>
        <v>1.5176647586829644E-4</v>
      </c>
      <c r="HS470" s="223">
        <f t="shared" ca="1" si="1076"/>
        <v>-1.1792726296564255E-4</v>
      </c>
      <c r="HT470" s="223">
        <f t="shared" ca="1" si="1077"/>
        <v>5.8904518240470398E-5</v>
      </c>
      <c r="HU470" s="223">
        <f t="shared" ca="1" si="1078"/>
        <v>1.2697368680421889E-5</v>
      </c>
      <c r="HV470" s="223">
        <f t="shared" ca="1" si="1079"/>
        <v>-8.1587714773669712E-5</v>
      </c>
      <c r="HW470" s="223">
        <f t="shared" ca="1" si="1080"/>
        <v>1.3305489034926566E-4</v>
      </c>
      <c r="HX470" s="223">
        <f t="shared" ca="1" si="1081"/>
        <v>-1.5610800813207749E-4</v>
      </c>
      <c r="HY470" s="223">
        <f t="shared" ca="1" si="1082"/>
        <v>1.4582404260032544E-4</v>
      </c>
      <c r="HZ470" s="223">
        <f t="shared" ca="1" si="1083"/>
        <v>-1.0439914896629132E-4</v>
      </c>
      <c r="IA470" s="223">
        <f t="shared" ca="1" si="1084"/>
        <v>4.0679671161307881E-5</v>
      </c>
      <c r="IB470" s="223">
        <f t="shared" ca="1" si="1085"/>
        <v>3.1727007274430369E-5</v>
      </c>
      <c r="IC470" s="223">
        <f t="shared" ca="1" si="1086"/>
        <v>-9.7358338964779963E-5</v>
      </c>
      <c r="ID470" s="223">
        <f t="shared" ca="1" si="1087"/>
        <v>1.4219866130030906E-4</v>
      </c>
      <c r="IE470" s="223">
        <f t="shared" ca="1" si="1088"/>
        <v>3.792898138913726E-5</v>
      </c>
      <c r="IF470" s="223">
        <f t="shared" ca="1" si="1089"/>
        <v>1.3768827999825571E-4</v>
      </c>
      <c r="IG470" s="223">
        <f t="shared" ca="1" si="1090"/>
        <v>-8.9300774591490425E-5</v>
      </c>
      <c r="IH470" s="223">
        <f t="shared" ca="1" si="1091"/>
        <v>2.184296396313663E-5</v>
      </c>
      <c r="II470" s="223">
        <f t="shared" ca="1" si="1092"/>
        <v>5.0279442147468246E-5</v>
      </c>
      <c r="IJ470" s="223">
        <f t="shared" ca="1" si="1093"/>
        <v>-1.1166460311646738E-4</v>
      </c>
      <c r="IK470" s="223">
        <f t="shared" ca="1" si="1094"/>
        <v>1.4920363202650631E-4</v>
      </c>
      <c r="IL470" s="223">
        <f t="shared" ca="1" si="1095"/>
        <v>-1.5488001678894711E-4</v>
      </c>
      <c r="IM470" s="223">
        <f t="shared" ca="1" si="1096"/>
        <v>1.2748155750440669E-4</v>
      </c>
      <c r="IN470" s="223">
        <f t="shared" ca="1" si="1097"/>
        <v>-7.2859233445426823E-5</v>
      </c>
      <c r="IO470" s="223">
        <f t="shared" ca="1" si="1098"/>
        <v>2.6777182554727118E-6</v>
      </c>
      <c r="IP470" s="223">
        <f t="shared" ca="1" si="1099"/>
        <v>6.8075627410356539E-5</v>
      </c>
      <c r="IQ470" s="223">
        <f t="shared" ca="1" si="1100"/>
        <v>-1.2429132769958302E-4</v>
      </c>
      <c r="IR470" s="223">
        <f t="shared" ca="1" si="1101"/>
        <v>1.5396444124790012E-4</v>
      </c>
      <c r="IS470" s="223">
        <f t="shared" ca="1" si="1102"/>
        <v>-1.5075823318563776E-4</v>
      </c>
      <c r="IT470" s="223">
        <f t="shared" ca="1" si="1103"/>
        <v>1.1535739372552946E-4</v>
      </c>
      <c r="IU470" s="223">
        <f t="shared" ca="1" si="1104"/>
        <v>-5.5321821610796577E-5</v>
      </c>
      <c r="IV470" s="223">
        <f t="shared" ca="1" si="1105"/>
        <v>-1.6527802827180555E-5</v>
      </c>
      <c r="IW470" s="223">
        <f t="shared" ca="1" si="1106"/>
        <v>8.4847891872023794E-5</v>
      </c>
      <c r="IX470" s="223">
        <f t="shared" ca="1" si="1107"/>
        <v>-1.3504859502341818E-4</v>
      </c>
      <c r="IY470" s="223">
        <f t="shared" ca="1" si="1108"/>
        <v>1.5640948196242718E-4</v>
      </c>
      <c r="IZ470" s="223">
        <f t="shared" ca="1" si="1109"/>
        <v>-1.4436890542906763E-4</v>
      </c>
      <c r="JA470" s="223">
        <f t="shared" ca="1" si="1110"/>
        <v>1.0149814737006118E-4</v>
      </c>
      <c r="JB470" s="223">
        <f t="shared" ca="1" si="1111"/>
        <v>-3.6952318085445951E-5</v>
      </c>
    </row>
    <row r="471" spans="2:262">
      <c r="B471" s="230">
        <v>110</v>
      </c>
      <c r="C471" s="229">
        <f t="shared" si="1112"/>
        <v>2.1484375000000015E-3</v>
      </c>
      <c r="D471" s="226">
        <f t="shared" ca="1" si="855"/>
        <v>23.356565826817317</v>
      </c>
      <c r="E471" s="225">
        <f ca="1">DL361</f>
        <v>-0.64343417318268203</v>
      </c>
      <c r="F471" s="224">
        <v>110</v>
      </c>
      <c r="G471" s="223">
        <f t="shared" ca="1" si="856"/>
        <v>8.4875703301341145E-6</v>
      </c>
      <c r="H471" s="223">
        <f t="shared" ca="1" si="857"/>
        <v>6.5787804677285889E-5</v>
      </c>
      <c r="I471" s="223">
        <f t="shared" ca="1" si="858"/>
        <v>-1.2743051242285975E-4</v>
      </c>
      <c r="J471" s="223">
        <f t="shared" ca="1" si="859"/>
        <v>1.6460383301771249E-4</v>
      </c>
      <c r="K471" s="223">
        <f t="shared" ca="1" si="860"/>
        <v>-1.7016969288732262E-4</v>
      </c>
      <c r="L471" s="223">
        <f t="shared" ca="1" si="861"/>
        <v>1.4305932775077608E-4</v>
      </c>
      <c r="M471" s="223">
        <f t="shared" ca="1" si="862"/>
        <v>-8.8478508248955416E-5</v>
      </c>
      <c r="N471" s="223">
        <f t="shared" ca="1" si="863"/>
        <v>1.69079205064038E-5</v>
      </c>
      <c r="O471" s="223">
        <f t="shared" ca="1" si="864"/>
        <v>5.7909350035412728E-5</v>
      </c>
      <c r="P471" s="223">
        <f t="shared" ca="1" si="865"/>
        <v>-1.2160678531390538E-4</v>
      </c>
      <c r="Q471" s="223">
        <f t="shared" ca="1" si="866"/>
        <v>1.6195311375445055E-4</v>
      </c>
      <c r="R471" s="223">
        <f t="shared" ca="1" si="867"/>
        <v>-1.7120097633014736E-4</v>
      </c>
      <c r="S471" s="223">
        <f t="shared" ca="1" si="868"/>
        <v>1.4757458539501608E-4</v>
      </c>
      <c r="T471" s="223">
        <f t="shared" ca="1" si="869"/>
        <v>-9.5610713938304269E-5</v>
      </c>
      <c r="U471" s="223">
        <f t="shared" ca="1" si="870"/>
        <v>2.5287538021214708E-5</v>
      </c>
      <c r="V471" s="223">
        <f t="shared" ca="1" si="871"/>
        <v>4.989138669704409E-5</v>
      </c>
      <c r="W471" s="223">
        <f t="shared" ca="1" si="872"/>
        <v>-1.1549009680763322E-4</v>
      </c>
      <c r="X471" s="223">
        <f t="shared" ca="1" si="873"/>
        <v>1.5891223525473666E-4</v>
      </c>
      <c r="Y471" s="223">
        <f t="shared" ca="1" si="874"/>
        <v>-1.7181982162555815E-4</v>
      </c>
      <c r="Z471" s="223">
        <f t="shared" ca="1" si="875"/>
        <v>1.5173432293703214E-4</v>
      </c>
      <c r="AA471" s="223">
        <f t="shared" ca="1" si="876"/>
        <v>-1.0251258504326577E-4</v>
      </c>
      <c r="AB471" s="223">
        <f t="shared" ca="1" si="877"/>
        <v>3.3606235642005179E-5</v>
      </c>
      <c r="AC471" s="223">
        <f t="shared" ca="1" si="878"/>
        <v>4.1753230638153519E-5</v>
      </c>
      <c r="AD471" s="223">
        <f t="shared" ca="1" si="879"/>
        <v>-1.090951825424132E-4</v>
      </c>
      <c r="AE471" s="223">
        <f t="shared" ca="1" si="880"/>
        <v>1.5548852326122589E-4</v>
      </c>
      <c r="AF471" s="223">
        <f t="shared" ca="1" si="881"/>
        <v>-1.720247379210341E-4</v>
      </c>
      <c r="AG471" s="223">
        <f t="shared" ca="1" si="882"/>
        <v>1.5552851920473646E-4</v>
      </c>
      <c r="AH471" s="223">
        <f t="shared" ca="1" si="883"/>
        <v>-1.0916749435181704E-4</v>
      </c>
      <c r="AI471" s="223">
        <f t="shared" ca="1" si="884"/>
        <v>4.1843972897576648E-5</v>
      </c>
      <c r="AJ471" s="223">
        <f t="shared" ca="1" si="885"/>
        <v>3.3514487389503368E-5</v>
      </c>
      <c r="AK471" s="223">
        <f t="shared" ca="1" si="886"/>
        <v>-1.0243744842684006E-4</v>
      </c>
      <c r="AL471" s="223">
        <f t="shared" ca="1" si="887"/>
        <v>1.5169022579599324E-4</v>
      </c>
      <c r="AM471" s="223">
        <f t="shared" ca="1" si="888"/>
        <v>-1.7181523155527077E-4</v>
      </c>
      <c r="AN471" s="223">
        <f t="shared" ca="1" si="889"/>
        <v>1.5894803364698663E-4</v>
      </c>
      <c r="AO471" s="223">
        <f t="shared" ca="1" si="890"/>
        <v>-1.1555940960453063E-4</v>
      </c>
      <c r="AP471" s="223">
        <f t="shared" ca="1" si="891"/>
        <v>4.9980904357337517E-5</v>
      </c>
      <c r="AQ471" s="223">
        <f t="shared" ca="1" si="892"/>
        <v>2.5195004805210705E-5</v>
      </c>
      <c r="AR471" s="223">
        <f t="shared" ca="1" si="893"/>
        <v>-9.5532933525545853E-5</v>
      </c>
      <c r="AS471" s="223">
        <f t="shared" ca="1" si="894"/>
        <v>1.475264932903235E-4</v>
      </c>
      <c r="AT471" s="223">
        <f t="shared" ca="1" si="895"/>
        <v>-1.7119180724745395E-4</v>
      </c>
      <c r="AU471" s="223">
        <f t="shared" ca="1" si="896"/>
        <v>1.6198462835397779E-4</v>
      </c>
      <c r="AV471" s="223">
        <f t="shared" ca="1" si="897"/>
        <v>-1.216729321176981E-4</v>
      </c>
      <c r="AW471" s="223">
        <f t="shared" ca="1" si="898"/>
        <v>5.7997427440691397E-5</v>
      </c>
      <c r="AX471" s="223">
        <f t="shared" ca="1" si="899"/>
        <v>1.6814825247520498E-5</v>
      </c>
      <c r="AY471" s="223">
        <f t="shared" ca="1" si="900"/>
        <v>-8.8398271419691982E-5</v>
      </c>
      <c r="AZ471" s="223">
        <f t="shared" ca="1" si="901"/>
        <v>1.4300735654052273E-4</v>
      </c>
      <c r="BA471" s="223">
        <f t="shared" ca="1" si="902"/>
        <v>-1.701559668813467E-4</v>
      </c>
      <c r="BB471" s="223">
        <f t="shared" ca="1" si="903"/>
        <v>1.6463098790308722E-4</v>
      </c>
      <c r="BC471" s="223">
        <f t="shared" ca="1" si="904"/>
        <v>-1.2749333388010554E-4</v>
      </c>
      <c r="BD471" s="223">
        <f t="shared" ca="1" si="905"/>
        <v>6.5874229641368245E-5</v>
      </c>
      <c r="BE471" s="223">
        <f t="shared" ca="1" si="906"/>
        <v>8.3941373030018416E-6</v>
      </c>
      <c r="BF471" s="223">
        <f t="shared" ca="1" si="907"/>
        <v>-8.1050650135211771E-5</v>
      </c>
      <c r="BG471" s="223">
        <f t="shared" ca="1" si="908"/>
        <v>1.3814370254284936E-4</v>
      </c>
      <c r="BH471" s="223">
        <f t="shared" ca="1" si="909"/>
        <v>-1.6871020588711939E-4</v>
      </c>
      <c r="BI471" s="223">
        <f t="shared" ca="1" si="910"/>
        <v>1.6688073698236587E-4</v>
      </c>
      <c r="BJ471" s="223">
        <f t="shared" ca="1" si="911"/>
        <v>-1.3300659303409695E-4</v>
      </c>
      <c r="BK471" s="223">
        <f t="shared" ca="1" si="912"/>
        <v>7.3592335052935696E-5</v>
      </c>
      <c r="BL471" s="223">
        <f t="shared" ca="1" si="913"/>
        <v>-4.6772853516894035E-8</v>
      </c>
      <c r="BM471" s="223">
        <f t="shared" ca="1" si="914"/>
        <v>-7.3507770735359458E-5</v>
      </c>
      <c r="BN471" s="223">
        <f t="shared" ca="1" si="915"/>
        <v>1.3294724826579238E-4</v>
      </c>
      <c r="BO471" s="223">
        <f t="shared" ca="1" si="916"/>
        <v>-1.6685800722964162E-4</v>
      </c>
      <c r="BP471" s="223">
        <f t="shared" ca="1" si="917"/>
        <v>1.6872845574922781E-4</v>
      </c>
      <c r="BQ471" s="223">
        <f t="shared" ca="1" si="918"/>
        <v>-1.3819942765546763E-4</v>
      </c>
      <c r="BR471" s="223">
        <f t="shared" ca="1" si="919"/>
        <v>8.113315008343339E-5</v>
      </c>
      <c r="BS471" s="223">
        <f t="shared" ca="1" si="920"/>
        <v>-8.4875703301347109E-6</v>
      </c>
      <c r="BT471" s="223">
        <f t="shared" ca="1" si="921"/>
        <v>-6.5787804677285429E-5</v>
      </c>
      <c r="BU471" s="223">
        <f t="shared" ca="1" si="922"/>
        <v>1.2743051242285951E-4</v>
      </c>
      <c r="BV471" s="223">
        <f t="shared" ca="1" si="923"/>
        <v>-1.6460383301771238E-4</v>
      </c>
      <c r="BW471" s="223">
        <f t="shared" ca="1" si="924"/>
        <v>1.7016969288732268E-4</v>
      </c>
      <c r="BX471" s="223">
        <f t="shared" ca="1" si="925"/>
        <v>-1.430593277507761E-4</v>
      </c>
      <c r="BY471" s="223">
        <f t="shared" ca="1" si="926"/>
        <v>8.8478508248955457E-5</v>
      </c>
      <c r="BZ471" s="223">
        <f t="shared" ca="1" si="927"/>
        <v>-1.6907920506403861E-5</v>
      </c>
      <c r="CA471" s="223">
        <f t="shared" ca="1" si="928"/>
        <v>-5.790935003541266E-5</v>
      </c>
      <c r="CB471" s="223">
        <f t="shared" ca="1" si="929"/>
        <v>1.2160678531390535E-4</v>
      </c>
      <c r="CC471" s="223">
        <f t="shared" ca="1" si="930"/>
        <v>-1.6195311375445052E-4</v>
      </c>
      <c r="CD471" s="223">
        <f t="shared" ca="1" si="931"/>
        <v>1.712009763301473E-4</v>
      </c>
      <c r="CE471" s="223">
        <f t="shared" ca="1" si="932"/>
        <v>-1.4757458539501581E-4</v>
      </c>
      <c r="CF471" s="223">
        <f t="shared" ca="1" si="933"/>
        <v>9.5610713938303808E-5</v>
      </c>
      <c r="CG471" s="223">
        <f t="shared" ca="1" si="934"/>
        <v>-2.5287538021214173E-5</v>
      </c>
      <c r="CH471" s="223">
        <f t="shared" ca="1" si="935"/>
        <v>-4.9891386697044618E-5</v>
      </c>
      <c r="CI471" s="223">
        <f t="shared" ca="1" si="936"/>
        <v>1.1549009680763363E-4</v>
      </c>
      <c r="CJ471" s="223">
        <f t="shared" ca="1" si="937"/>
        <v>-1.5891223525473685E-4</v>
      </c>
      <c r="CK471" s="223">
        <f t="shared" ca="1" si="938"/>
        <v>1.7181982162555812E-4</v>
      </c>
      <c r="CL471" s="223">
        <f t="shared" ca="1" si="939"/>
        <v>-1.5173432293703193E-4</v>
      </c>
      <c r="CM471" s="223">
        <f t="shared" ca="1" si="940"/>
        <v>1.0251258504326532E-4</v>
      </c>
      <c r="CN471" s="223">
        <f t="shared" ca="1" si="941"/>
        <v>-3.3606235642004651E-5</v>
      </c>
      <c r="CO471" s="223">
        <f t="shared" ca="1" si="942"/>
        <v>-4.1753230638154047E-5</v>
      </c>
      <c r="CP471" s="223">
        <f t="shared" ca="1" si="943"/>
        <v>1.0909518254241459E-4</v>
      </c>
      <c r="CQ471" s="223">
        <f t="shared" ca="1" si="944"/>
        <v>-1.5548852326122665E-4</v>
      </c>
      <c r="CR471" s="223">
        <f t="shared" ca="1" si="945"/>
        <v>1.7202473792103407E-4</v>
      </c>
      <c r="CS471" s="223">
        <f t="shared" ca="1" si="946"/>
        <v>-1.555285192047357E-4</v>
      </c>
      <c r="CT471" s="223">
        <f t="shared" ca="1" si="947"/>
        <v>1.0916749435181567E-4</v>
      </c>
      <c r="CU471" s="223">
        <f t="shared" ca="1" si="948"/>
        <v>-4.1843972897574934E-5</v>
      </c>
      <c r="CV471" s="223">
        <f t="shared" ca="1" si="949"/>
        <v>-3.3514487389505102E-5</v>
      </c>
      <c r="CW471" s="223">
        <f t="shared" ca="1" si="950"/>
        <v>1.0243744842684149E-4</v>
      </c>
      <c r="CX471" s="223">
        <f t="shared" ca="1" si="951"/>
        <v>-1.5169022579599177E-4</v>
      </c>
      <c r="CY471" s="223">
        <f t="shared" ca="1" si="952"/>
        <v>1.7181523155527086E-4</v>
      </c>
      <c r="CZ471" s="223">
        <f t="shared" ca="1" si="953"/>
        <v>-1.5894803364698782E-4</v>
      </c>
      <c r="DA471" s="223">
        <f t="shared" ca="1" si="954"/>
        <v>1.1555940960452933E-4</v>
      </c>
      <c r="DB471" s="223">
        <f t="shared" ca="1" si="955"/>
        <v>-4.9980904357340512E-5</v>
      </c>
      <c r="DC471" s="223">
        <f t="shared" ca="1" si="956"/>
        <v>-2.519500480521244E-5</v>
      </c>
      <c r="DD471" s="223">
        <f t="shared" ca="1" si="957"/>
        <v>9.5532933525543264E-5</v>
      </c>
      <c r="DE471" s="223">
        <f t="shared" ca="1" si="958"/>
        <v>-1.4752649329032442E-4</v>
      </c>
      <c r="DF471" s="223">
        <f t="shared" ca="1" si="959"/>
        <v>1.7119180724745365E-4</v>
      </c>
      <c r="DG471" s="223">
        <f t="shared" ca="1" si="960"/>
        <v>-1.6198462835397719E-4</v>
      </c>
      <c r="DH471" s="223">
        <f t="shared" ca="1" si="961"/>
        <v>1.2167293211770031E-4</v>
      </c>
      <c r="DI471" s="223">
        <f t="shared" ca="1" si="962"/>
        <v>-5.799742744068973E-5</v>
      </c>
      <c r="DJ471" s="223">
        <f t="shared" ca="1" si="963"/>
        <v>-1.6814825247517381E-5</v>
      </c>
      <c r="DK471" s="223">
        <f t="shared" ca="1" si="964"/>
        <v>8.8398271419693473E-5</v>
      </c>
      <c r="DL471" s="223">
        <f t="shared" ca="1" si="965"/>
        <v>-1.4300735654052099E-4</v>
      </c>
      <c r="DM471" s="223">
        <f t="shared" ca="1" si="966"/>
        <v>1.7015596688134697E-4</v>
      </c>
      <c r="DN471" s="223">
        <f t="shared" ca="1" si="967"/>
        <v>-1.6463098790308743E-4</v>
      </c>
      <c r="DO471" s="223">
        <f t="shared" ca="1" si="968"/>
        <v>1.2749333388010272E-4</v>
      </c>
      <c r="DP471" s="223">
        <f t="shared" ca="1" si="969"/>
        <v>-6.5874229641368868E-5</v>
      </c>
      <c r="DQ471" s="223">
        <f t="shared" ca="1" si="970"/>
        <v>-8.3941373030060564E-6</v>
      </c>
      <c r="DR471" s="223">
        <f t="shared" ca="1" si="971"/>
        <v>8.1050650135211174E-5</v>
      </c>
      <c r="DS471" s="223">
        <f t="shared" ca="1" si="972"/>
        <v>-1.3814370254285185E-4</v>
      </c>
      <c r="DT471" s="223">
        <f t="shared" ca="1" si="973"/>
        <v>1.6871020588711926E-4</v>
      </c>
      <c r="DU471" s="223">
        <f t="shared" ca="1" si="974"/>
        <v>-1.6688073698236484E-4</v>
      </c>
      <c r="DV471" s="223">
        <f t="shared" ca="1" si="975"/>
        <v>1.3300659303409738E-4</v>
      </c>
      <c r="DW471" s="223">
        <f t="shared" ca="1" si="976"/>
        <v>-7.3592335052931888E-5</v>
      </c>
      <c r="DX471" s="223">
        <f t="shared" ca="1" si="977"/>
        <v>4.6772853517585214E-8</v>
      </c>
      <c r="DY471" s="223">
        <f t="shared" ca="1" si="978"/>
        <v>7.350777073536328E-5</v>
      </c>
      <c r="DZ471" s="223">
        <f t="shared" ca="1" si="979"/>
        <v>-1.3294724826579194E-4</v>
      </c>
      <c r="EA471" s="223">
        <f t="shared" ca="1" si="980"/>
        <v>1.6685800722964265E-4</v>
      </c>
      <c r="EB471" s="223">
        <f t="shared" ca="1" si="981"/>
        <v>-1.6872845574922795E-4</v>
      </c>
      <c r="EC471" s="223">
        <f t="shared" ca="1" si="982"/>
        <v>1.3819942765546511E-4</v>
      </c>
      <c r="ED471" s="223">
        <f t="shared" ca="1" si="983"/>
        <v>-8.1133150083433986E-5</v>
      </c>
      <c r="EE471" s="223">
        <f t="shared" ca="1" si="984"/>
        <v>8.4875703301402674E-6</v>
      </c>
      <c r="EF471" s="223">
        <f t="shared" ca="1" si="985"/>
        <v>6.5787804677284778E-5</v>
      </c>
      <c r="EG471" s="223">
        <f t="shared" ca="1" si="986"/>
        <v>-1.2743051242285577E-4</v>
      </c>
      <c r="EH471" s="223">
        <f t="shared" ca="1" si="987"/>
        <v>1.6460383301771217E-4</v>
      </c>
      <c r="EI471" s="223">
        <f t="shared" ca="1" si="988"/>
        <v>-1.7016969288732349E-4</v>
      </c>
      <c r="EJ471" s="223">
        <f t="shared" ca="1" si="989"/>
        <v>1.4305932775077648E-4</v>
      </c>
      <c r="EK471" s="223">
        <f t="shared" ca="1" si="990"/>
        <v>-8.8478508248960241E-5</v>
      </c>
      <c r="EL471" s="223">
        <f t="shared" ca="1" si="991"/>
        <v>1.6907920506404539E-5</v>
      </c>
      <c r="EM471" s="223">
        <f t="shared" ca="1" si="992"/>
        <v>5.7909350035407422E-5</v>
      </c>
      <c r="EN471" s="223">
        <f t="shared" ca="1" si="993"/>
        <v>-1.2160678531390485E-4</v>
      </c>
      <c r="EO471" s="223">
        <f t="shared" ca="1" si="994"/>
        <v>1.6195311375444865E-4</v>
      </c>
      <c r="EP471" s="223">
        <f t="shared" ca="1" si="995"/>
        <v>-1.7120097633014736E-4</v>
      </c>
      <c r="EQ471" s="223">
        <f t="shared" ca="1" si="996"/>
        <v>1.4757458539501868E-4</v>
      </c>
      <c r="ER471" s="223">
        <f t="shared" ca="1" si="997"/>
        <v>-9.5610713938304364E-5</v>
      </c>
      <c r="ES471" s="223">
        <f t="shared" ca="1" si="998"/>
        <v>2.5287538021219675E-5</v>
      </c>
      <c r="ET471" s="223">
        <f t="shared" ca="1" si="999"/>
        <v>4.9891386697043981E-5</v>
      </c>
      <c r="EU471" s="223">
        <f t="shared" ca="1" si="1000"/>
        <v>-1.1549009680762949E-4</v>
      </c>
      <c r="EV471" s="223">
        <f t="shared" ca="1" si="1001"/>
        <v>1.5891223525473658E-4</v>
      </c>
      <c r="EW471" s="223">
        <f t="shared" ca="1" si="1002"/>
        <v>-1.7181982162555839E-4</v>
      </c>
      <c r="EX471" s="223">
        <f t="shared" ca="1" si="1003"/>
        <v>1.5173432293703223E-4</v>
      </c>
      <c r="EY471" s="223">
        <f t="shared" ca="1" si="1004"/>
        <v>-1.0251258504326979E-4</v>
      </c>
      <c r="EZ471" s="223">
        <f t="shared" ca="1" si="1005"/>
        <v>3.3606235642005295E-5</v>
      </c>
      <c r="FA471" s="223">
        <f t="shared" ca="1" si="1006"/>
        <v>4.1753230638148653E-5</v>
      </c>
      <c r="FB471" s="223">
        <f t="shared" ca="1" si="1007"/>
        <v>-1.0909518254241407E-4</v>
      </c>
      <c r="FC471" s="223">
        <f t="shared" ca="1" si="1008"/>
        <v>1.5548852326122429E-4</v>
      </c>
      <c r="FD471" s="223">
        <f t="shared" ca="1" si="1009"/>
        <v>-1.720247379210341E-4</v>
      </c>
      <c r="FE471" s="223">
        <f t="shared" ca="1" si="1010"/>
        <v>1.5552851920473806E-4</v>
      </c>
      <c r="FF471" s="223">
        <f t="shared" ca="1" si="1011"/>
        <v>-1.0916749435181619E-4</v>
      </c>
      <c r="FG471" s="223">
        <f t="shared" ca="1" si="1012"/>
        <v>4.1843972897580327E-5</v>
      </c>
      <c r="FH471" s="223">
        <f t="shared" ca="1" si="1013"/>
        <v>3.3514487389504438E-5</v>
      </c>
      <c r="FI471" s="223">
        <f t="shared" ca="1" si="1014"/>
        <v>-1.0243744842683701E-4</v>
      </c>
      <c r="FJ471" s="223">
        <f t="shared" ca="1" si="1015"/>
        <v>1.5169022579599375E-4</v>
      </c>
      <c r="FK471" s="223">
        <f t="shared" ca="1" si="1016"/>
        <v>-1.7181523155527058E-4</v>
      </c>
      <c r="FL471" s="223">
        <f t="shared" ca="1" si="1017"/>
        <v>1.5894803364698619E-4</v>
      </c>
      <c r="FM471" s="223">
        <f t="shared" ca="1" si="1018"/>
        <v>-1.1555940960453345E-4</v>
      </c>
      <c r="FN471" s="223">
        <f t="shared" ca="1" si="1019"/>
        <v>4.9980904357336474E-5</v>
      </c>
      <c r="FO471" s="223">
        <f t="shared" ca="1" si="1020"/>
        <v>2.5195004805206951E-5</v>
      </c>
      <c r="FP471" s="223">
        <f t="shared" ca="1" si="1021"/>
        <v>-9.5532933525546774E-5</v>
      </c>
      <c r="FQ471" s="223">
        <f t="shared" ca="1" si="1022"/>
        <v>1.4752649329032155E-4</v>
      </c>
      <c r="FR471" s="223">
        <f t="shared" ca="1" si="1023"/>
        <v>-1.7119180724745406E-4</v>
      </c>
      <c r="FS471" s="223">
        <f t="shared" ca="1" si="1024"/>
        <v>1.6198462835397906E-4</v>
      </c>
      <c r="FT471" s="223">
        <f t="shared" ca="1" si="1025"/>
        <v>-1.2167293211769734E-4</v>
      </c>
      <c r="FU471" s="223">
        <f t="shared" ca="1" si="1026"/>
        <v>5.7997427440694975E-5</v>
      </c>
      <c r="FV471" s="223">
        <f t="shared" ca="1" si="1027"/>
        <v>1.6814825247521596E-5</v>
      </c>
      <c r="FW471" s="223">
        <f t="shared" ca="1" si="1028"/>
        <v>-8.8398271419688702E-5</v>
      </c>
      <c r="FX471" s="223">
        <f t="shared" ca="1" si="1029"/>
        <v>1.4300735654052332E-4</v>
      </c>
      <c r="FY471" s="223">
        <f t="shared" ca="1" si="1030"/>
        <v>-1.7015596688134613E-4</v>
      </c>
      <c r="FZ471" s="223">
        <f t="shared" ca="1" si="1031"/>
        <v>1.6463098790308619E-4</v>
      </c>
      <c r="GA471" s="223">
        <f t="shared" ca="1" si="1032"/>
        <v>-1.2749333388010646E-4</v>
      </c>
      <c r="GB471" s="223">
        <f t="shared" ca="1" si="1033"/>
        <v>6.5874229641364979E-5</v>
      </c>
      <c r="GC471" s="223">
        <f t="shared" ca="1" si="1034"/>
        <v>8.3941373030004863E-6</v>
      </c>
      <c r="GD471" s="223">
        <f t="shared" ca="1" si="1035"/>
        <v>-8.1050650135214888E-5</v>
      </c>
      <c r="GE471" s="223">
        <f t="shared" ca="1" si="1036"/>
        <v>1.3814370254284857E-4</v>
      </c>
      <c r="GF471" s="223">
        <f t="shared" ca="1" si="1037"/>
        <v>-1.6871020588712007E-4</v>
      </c>
      <c r="GG471" s="223">
        <f t="shared" ca="1" si="1038"/>
        <v>1.6688073698236619E-4</v>
      </c>
      <c r="GH471" s="223">
        <f t="shared" ca="1" si="1039"/>
        <v>-1.330065930340947E-4</v>
      </c>
      <c r="GI471" s="223">
        <f t="shared" ca="1" si="1040"/>
        <v>7.3592335052936916E-5</v>
      </c>
      <c r="GJ471" s="223">
        <f t="shared" ca="1" si="1041"/>
        <v>-4.6772853513370378E-8</v>
      </c>
      <c r="GK471" s="223">
        <f t="shared" ca="1" si="1042"/>
        <v>-7.3507770735358252E-5</v>
      </c>
      <c r="GL471" s="223">
        <f t="shared" ca="1" si="1043"/>
        <v>1.3294724826579463E-4</v>
      </c>
      <c r="GM471" s="223">
        <f t="shared" ca="1" si="1044"/>
        <v>-1.6685800722964129E-4</v>
      </c>
      <c r="GN471" s="223">
        <f t="shared" ca="1" si="1045"/>
        <v>1.6872845574922714E-4</v>
      </c>
      <c r="GO471" s="223">
        <f t="shared" ca="1" si="1046"/>
        <v>-1.3819942765546842E-4</v>
      </c>
      <c r="GP471" s="223">
        <f t="shared" ca="1" si="1047"/>
        <v>8.1133150083438892E-5</v>
      </c>
      <c r="GQ471" s="223">
        <f t="shared" ca="1" si="1048"/>
        <v>-8.4875703301458239E-6</v>
      </c>
      <c r="GR471" s="223">
        <f t="shared" ca="1" si="1049"/>
        <v>-6.5787804677288681E-5</v>
      </c>
      <c r="GS471" s="223">
        <f t="shared" ca="1" si="1050"/>
        <v>1.2743051242285859E-4</v>
      </c>
      <c r="GT471" s="223">
        <f t="shared" ca="1" si="1051"/>
        <v>-1.6460383301771054E-4</v>
      </c>
      <c r="GU471" s="223">
        <f t="shared" ca="1" si="1052"/>
        <v>1.701696928873243E-4</v>
      </c>
      <c r="GV471" s="223">
        <f t="shared" ca="1" si="1053"/>
        <v>-1.4305932775077413E-4</v>
      </c>
      <c r="GW471" s="223">
        <f t="shared" ca="1" si="1054"/>
        <v>8.8478508248956622E-5</v>
      </c>
      <c r="GX471" s="223">
        <f t="shared" ca="1" si="1055"/>
        <v>-1.6907920506410075E-5</v>
      </c>
      <c r="GY471" s="223">
        <f t="shared" ca="1" si="1056"/>
        <v>-5.7909350035402191E-5</v>
      </c>
      <c r="GZ471" s="223">
        <f t="shared" ca="1" si="1057"/>
        <v>1.2160678531390784E-4</v>
      </c>
      <c r="HA471" s="223">
        <f t="shared" ca="1" si="1058"/>
        <v>-1.6195311375445009E-4</v>
      </c>
      <c r="HB471" s="223">
        <f t="shared" ca="1" si="1059"/>
        <v>1.712009763301479E-4</v>
      </c>
      <c r="HC471" s="223">
        <f t="shared" ca="1" si="1060"/>
        <v>-1.4757458539502153E-4</v>
      </c>
      <c r="HD471" s="223">
        <f t="shared" ca="1" si="1061"/>
        <v>9.5610713938300867E-5</v>
      </c>
      <c r="HE471" s="223">
        <f t="shared" ca="1" si="1062"/>
        <v>-2.5287538021215508E-5</v>
      </c>
      <c r="HF471" s="223">
        <f t="shared" ca="1" si="1063"/>
        <v>-4.9891386697038662E-5</v>
      </c>
      <c r="HG471" s="223">
        <f t="shared" ca="1" si="1064"/>
        <v>1.1549009680762537E-4</v>
      </c>
      <c r="HH471" s="223">
        <f t="shared" ca="1" si="1065"/>
        <v>-1.589122352547382E-4</v>
      </c>
      <c r="HI471" s="223">
        <f t="shared" ca="1" si="1066"/>
        <v>1.718198216255582E-4</v>
      </c>
      <c r="HJ471" s="223">
        <f t="shared" ca="1" si="1067"/>
        <v>-1.5173432293703486E-4</v>
      </c>
      <c r="HK471" s="223">
        <f t="shared" ca="1" si="1068"/>
        <v>1.0251258504327427E-4</v>
      </c>
      <c r="HL471" s="223">
        <f t="shared" ca="1" si="1069"/>
        <v>-3.3606235642001175E-5</v>
      </c>
      <c r="HM471" s="223">
        <f t="shared" ca="1" si="1070"/>
        <v>-4.1753230638152733E-5</v>
      </c>
      <c r="HN471" s="223">
        <f t="shared" ca="1" si="1071"/>
        <v>1.0909518254240973E-4</v>
      </c>
      <c r="HO471" s="223">
        <f t="shared" ca="1" si="1072"/>
        <v>-1.5548852326122191E-4</v>
      </c>
      <c r="HP471" s="223">
        <f t="shared" ca="1" si="1073"/>
        <v>1.720247379210341E-4</v>
      </c>
      <c r="HQ471" s="223">
        <f t="shared" ca="1" si="1074"/>
        <v>-1.5552851920473627E-4</v>
      </c>
      <c r="HR471" s="223">
        <f t="shared" ca="1" si="1075"/>
        <v>1.0916749435182049E-4</v>
      </c>
      <c r="HS471" s="223">
        <f t="shared" ca="1" si="1076"/>
        <v>-4.1843972897585728E-5</v>
      </c>
      <c r="HT471" s="223">
        <f t="shared" ca="1" si="1077"/>
        <v>-3.3514487389508572E-5</v>
      </c>
      <c r="HU471" s="223">
        <f t="shared" ca="1" si="1078"/>
        <v>1.0243744842684037E-4</v>
      </c>
      <c r="HV471" s="223">
        <f t="shared" ca="1" si="1079"/>
        <v>-1.5169022579599112E-4</v>
      </c>
      <c r="HW471" s="223">
        <f t="shared" ca="1" si="1080"/>
        <v>1.7181523155527031E-4</v>
      </c>
      <c r="HX471" s="223">
        <f t="shared" ca="1" si="1081"/>
        <v>-1.5894803364698457E-4</v>
      </c>
      <c r="HY471" s="223">
        <f t="shared" ca="1" si="1082"/>
        <v>1.1555940960453032E-4</v>
      </c>
      <c r="HZ471" s="223">
        <f t="shared" ca="1" si="1083"/>
        <v>-4.99809043573418E-5</v>
      </c>
      <c r="IA471" s="223">
        <f t="shared" ca="1" si="1084"/>
        <v>-2.5195004805201435E-5</v>
      </c>
      <c r="IB471" s="223">
        <f t="shared" ca="1" si="1085"/>
        <v>9.5532933525550298E-5</v>
      </c>
      <c r="IC471" s="223">
        <f t="shared" ca="1" si="1086"/>
        <v>-1.4752649329032369E-4</v>
      </c>
      <c r="ID471" s="223">
        <f t="shared" ca="1" si="1087"/>
        <v>1.7119180724745352E-4</v>
      </c>
      <c r="IE471" s="223">
        <f t="shared" ca="1" si="1088"/>
        <v>7.7010641133146135E-5</v>
      </c>
      <c r="IF471" s="223">
        <f t="shared" ca="1" si="1089"/>
        <v>1.2167293211769435E-4</v>
      </c>
      <c r="IG471" s="223">
        <f t="shared" ca="1" si="1090"/>
        <v>-5.7997427440691004E-5</v>
      </c>
      <c r="IH471" s="223">
        <f t="shared" ca="1" si="1091"/>
        <v>-1.6814825247516053E-5</v>
      </c>
      <c r="II471" s="223">
        <f t="shared" ca="1" si="1092"/>
        <v>8.8398271419683932E-5</v>
      </c>
      <c r="IJ471" s="223">
        <f t="shared" ca="1" si="1093"/>
        <v>-1.4300735654052568E-4</v>
      </c>
      <c r="IK471" s="223">
        <f t="shared" ca="1" si="1094"/>
        <v>1.7015596688134676E-4</v>
      </c>
      <c r="IL471" s="223">
        <f t="shared" ca="1" si="1095"/>
        <v>-1.6463098790308781E-4</v>
      </c>
      <c r="IM471" s="223">
        <f t="shared" ca="1" si="1096"/>
        <v>1.2749333388011017E-4</v>
      </c>
      <c r="IN471" s="223">
        <f t="shared" ca="1" si="1097"/>
        <v>-6.5874229641361089E-5</v>
      </c>
      <c r="IO471" s="223">
        <f t="shared" ca="1" si="1098"/>
        <v>-8.3941373030047012E-6</v>
      </c>
      <c r="IP471" s="223">
        <f t="shared" ca="1" si="1099"/>
        <v>8.1050650135209995E-5</v>
      </c>
      <c r="IQ471" s="223">
        <f t="shared" ca="1" si="1100"/>
        <v>-1.3814370254284524E-4</v>
      </c>
      <c r="IR471" s="223">
        <f t="shared" ca="1" si="1101"/>
        <v>1.6871020588712089E-4</v>
      </c>
      <c r="IS471" s="223">
        <f t="shared" ca="1" si="1102"/>
        <v>-1.6688073698236516E-4</v>
      </c>
      <c r="IT471" s="223">
        <f t="shared" ca="1" si="1103"/>
        <v>1.3300659303409825E-4</v>
      </c>
      <c r="IU471" s="223">
        <f t="shared" ca="1" si="1104"/>
        <v>-7.3592335052941944E-5</v>
      </c>
      <c r="IV471" s="223">
        <f t="shared" ca="1" si="1105"/>
        <v>4.677285350914199E-8</v>
      </c>
      <c r="IW471" s="223">
        <f t="shared" ca="1" si="1106"/>
        <v>7.3507770735362061E-5</v>
      </c>
      <c r="IX471" s="223">
        <f t="shared" ca="1" si="1107"/>
        <v>-1.329472482657911E-4</v>
      </c>
      <c r="IY471" s="223">
        <f t="shared" ca="1" si="1108"/>
        <v>1.6685800722963994E-4</v>
      </c>
      <c r="IZ471" s="223">
        <f t="shared" ca="1" si="1109"/>
        <v>-1.6872845574922632E-4</v>
      </c>
      <c r="JA471" s="223">
        <f t="shared" ca="1" si="1110"/>
        <v>1.3819942765546593E-4</v>
      </c>
      <c r="JB471" s="223">
        <f t="shared" ca="1" si="1111"/>
        <v>-8.1133150083435165E-5</v>
      </c>
    </row>
    <row r="472" spans="2:262">
      <c r="B472" s="230">
        <v>111</v>
      </c>
      <c r="C472" s="229">
        <f t="shared" si="1112"/>
        <v>2.1679687500000015E-3</v>
      </c>
      <c r="D472" s="226">
        <f t="shared" ca="1" si="855"/>
        <v>23.364304633182581</v>
      </c>
      <c r="E472" s="225">
        <f ca="1">DM361</f>
        <v>-0.63569536681742067</v>
      </c>
      <c r="F472" s="224">
        <v>111</v>
      </c>
      <c r="G472" s="223">
        <f t="shared" ca="1" si="856"/>
        <v>6.202697533727601E-5</v>
      </c>
      <c r="H472" s="223">
        <f t="shared" ca="1" si="857"/>
        <v>7.647237193970875E-5</v>
      </c>
      <c r="I472" s="223">
        <f t="shared" ca="1" si="858"/>
        <v>-2.0185055227541746E-4</v>
      </c>
      <c r="J472" s="223">
        <f t="shared" ca="1" si="859"/>
        <v>2.9259511622895532E-4</v>
      </c>
      <c r="K472" s="223">
        <f t="shared" ca="1" si="860"/>
        <v>-3.3313606718002146E-4</v>
      </c>
      <c r="L472" s="223">
        <f t="shared" ca="1" si="861"/>
        <v>3.1651736895640936E-4</v>
      </c>
      <c r="M472" s="223">
        <f t="shared" ca="1" si="862"/>
        <v>-2.4559046591910555E-4</v>
      </c>
      <c r="N472" s="223">
        <f t="shared" ca="1" si="863"/>
        <v>1.3252503074563353E-4</v>
      </c>
      <c r="O472" s="223">
        <f t="shared" ca="1" si="864"/>
        <v>3.2791139539686777E-6</v>
      </c>
      <c r="P472" s="223">
        <f t="shared" ca="1" si="865"/>
        <v>-1.3852062667919594E-4</v>
      </c>
      <c r="Q472" s="223">
        <f t="shared" ca="1" si="866"/>
        <v>2.4999470259860773E-4</v>
      </c>
      <c r="R472" s="223">
        <f t="shared" ca="1" si="867"/>
        <v>-3.1857456530050369E-4</v>
      </c>
      <c r="S472" s="223">
        <f t="shared" ca="1" si="868"/>
        <v>3.3249324843485602E-4</v>
      </c>
      <c r="T472" s="223">
        <f t="shared" ca="1" si="869"/>
        <v>-2.8936257754890295E-4</v>
      </c>
      <c r="U472" s="223">
        <f t="shared" ca="1" si="870"/>
        <v>1.9658293422659563E-4</v>
      </c>
      <c r="V472" s="223">
        <f t="shared" ca="1" si="871"/>
        <v>-7.0073495000657032E-5</v>
      </c>
      <c r="W472" s="223">
        <f t="shared" ca="1" si="872"/>
        <v>-6.8459188734909011E-5</v>
      </c>
      <c r="X472" s="223">
        <f t="shared" ca="1" si="873"/>
        <v>1.9524561141866524E-4</v>
      </c>
      <c r="Y472" s="223">
        <f t="shared" ca="1" si="874"/>
        <v>-2.8853169669957782E-4</v>
      </c>
      <c r="Z472" s="223">
        <f t="shared" ca="1" si="875"/>
        <v>3.323113724862278E-4</v>
      </c>
      <c r="AA472" s="223">
        <f t="shared" ca="1" si="876"/>
        <v>-3.1907290061670063E-4</v>
      </c>
      <c r="AB472" s="223">
        <f t="shared" ca="1" si="877"/>
        <v>2.5108774456259408E-4</v>
      </c>
      <c r="AC472" s="223">
        <f t="shared" ca="1" si="878"/>
        <v>-1.400208306167391E-4</v>
      </c>
      <c r="AD472" s="223">
        <f t="shared" ca="1" si="879"/>
        <v>4.9290741404727932E-6</v>
      </c>
      <c r="AE472" s="223">
        <f t="shared" ca="1" si="880"/>
        <v>1.3100841528512446E-4</v>
      </c>
      <c r="AF472" s="223">
        <f t="shared" ca="1" si="881"/>
        <v>-2.444674168063137E-4</v>
      </c>
      <c r="AG472" s="223">
        <f t="shared" ca="1" si="882"/>
        <v>3.1598057950682251E-4</v>
      </c>
      <c r="AH472" s="223">
        <f t="shared" ca="1" si="883"/>
        <v>-3.3327763998967127E-4</v>
      </c>
      <c r="AI472" s="223">
        <f t="shared" ca="1" si="884"/>
        <v>2.9339076016598911E-4</v>
      </c>
      <c r="AJ472" s="223">
        <f t="shared" ca="1" si="885"/>
        <v>-2.0316375036437376E-4</v>
      </c>
      <c r="AK472" s="223">
        <f t="shared" ca="1" si="886"/>
        <v>7.8077805010865671E-5</v>
      </c>
      <c r="AL472" s="223">
        <f t="shared" ca="1" si="887"/>
        <v>6.0404768274670783E-5</v>
      </c>
      <c r="AM472" s="223">
        <f t="shared" ca="1" si="888"/>
        <v>-1.8852306190629618E-4</v>
      </c>
      <c r="AN472" s="223">
        <f t="shared" ca="1" si="889"/>
        <v>2.8429447646500269E-4</v>
      </c>
      <c r="AO472" s="223">
        <f t="shared" ca="1" si="890"/>
        <v>-3.3128650584757083E-4</v>
      </c>
      <c r="AP472" s="223">
        <f t="shared" ca="1" si="891"/>
        <v>3.2143623469256468E-4</v>
      </c>
      <c r="AQ472" s="223">
        <f t="shared" ca="1" si="892"/>
        <v>-2.5643377733753367E-4</v>
      </c>
      <c r="AR472" s="223">
        <f t="shared" ca="1" si="893"/>
        <v>1.4743228717519619E-4</v>
      </c>
      <c r="AS472" s="223">
        <f t="shared" ca="1" si="894"/>
        <v>-1.3134293144964452E-5</v>
      </c>
      <c r="AT472" s="223">
        <f t="shared" ca="1" si="895"/>
        <v>-1.2341728932040323E-4</v>
      </c>
      <c r="AU472" s="223">
        <f t="shared" ca="1" si="896"/>
        <v>2.3879287298336026E-4</v>
      </c>
      <c r="AV472" s="223">
        <f t="shared" ca="1" si="897"/>
        <v>-3.1319625882732282E-4</v>
      </c>
      <c r="AW472" s="223">
        <f t="shared" ca="1" si="898"/>
        <v>3.3386127755621013E-4</v>
      </c>
      <c r="AX472" s="223">
        <f t="shared" ca="1" si="899"/>
        <v>-2.972422151597408E-4</v>
      </c>
      <c r="AY472" s="223">
        <f t="shared" ca="1" si="900"/>
        <v>2.0962218825571618E-4</v>
      </c>
      <c r="AZ472" s="223">
        <f t="shared" ca="1" si="901"/>
        <v>-8.603508387085526E-5</v>
      </c>
      <c r="BA472" s="223">
        <f t="shared" ca="1" si="902"/>
        <v>-5.2313962240701329E-5</v>
      </c>
      <c r="BB472" s="223">
        <f t="shared" ca="1" si="903"/>
        <v>1.8168695315076995E-4</v>
      </c>
      <c r="BC472" s="223">
        <f t="shared" ca="1" si="904"/>
        <v>-2.798860078682601E-4</v>
      </c>
      <c r="BD472" s="223">
        <f t="shared" ca="1" si="905"/>
        <v>3.3006208460539235E-4</v>
      </c>
      <c r="BE472" s="223">
        <f t="shared" ca="1" si="906"/>
        <v>-3.2360594759992672E-4</v>
      </c>
      <c r="BF472" s="223">
        <f t="shared" ca="1" si="907"/>
        <v>2.6162534399368312E-4</v>
      </c>
      <c r="BG472" s="223">
        <f t="shared" ca="1" si="908"/>
        <v>-1.5475493603670518E-4</v>
      </c>
      <c r="BH472" s="223">
        <f t="shared" ca="1" si="909"/>
        <v>2.1331600542388363E-5</v>
      </c>
      <c r="BI472" s="223">
        <f t="shared" ca="1" si="910"/>
        <v>1.1575182139546949E-4</v>
      </c>
      <c r="BJ472" s="223">
        <f t="shared" ca="1" si="911"/>
        <v>-2.3297448926276216E-4</v>
      </c>
      <c r="BK472" s="223">
        <f t="shared" ca="1" si="912"/>
        <v>3.1022328043266639E-4</v>
      </c>
      <c r="BL472" s="223">
        <f t="shared" ca="1" si="913"/>
        <v>-3.3424380957302647E-4</v>
      </c>
      <c r="BM472" s="223">
        <f t="shared" ca="1" si="914"/>
        <v>3.0091462255768238E-4</v>
      </c>
      <c r="BN472" s="223">
        <f t="shared" ca="1" si="915"/>
        <v>-2.1595435757912823E-4</v>
      </c>
      <c r="BO472" s="223">
        <f t="shared" ca="1" si="916"/>
        <v>9.394053841338E-5</v>
      </c>
      <c r="BP472" s="223">
        <f t="shared" ca="1" si="917"/>
        <v>4.4191644232027843E-5</v>
      </c>
      <c r="BQ472" s="223">
        <f t="shared" ca="1" si="918"/>
        <v>-1.7474140296837046E-4</v>
      </c>
      <c r="BR472" s="223">
        <f t="shared" ca="1" si="919"/>
        <v>2.7530894640599224E-4</v>
      </c>
      <c r="BS472" s="223">
        <f t="shared" ca="1" si="920"/>
        <v>-3.2863884630526401E-4</v>
      </c>
      <c r="BT472" s="223">
        <f t="shared" ca="1" si="921"/>
        <v>3.2558073238485785E-4</v>
      </c>
      <c r="BU472" s="223">
        <f t="shared" ca="1" si="922"/>
        <v>-2.6665931732540958E-4</v>
      </c>
      <c r="BV472" s="223">
        <f t="shared" ca="1" si="923"/>
        <v>1.6198436631141376E-4</v>
      </c>
      <c r="BW472" s="223">
        <f t="shared" ca="1" si="924"/>
        <v>-2.9516058581280689E-5</v>
      </c>
      <c r="BX472" s="223">
        <f t="shared" ca="1" si="925"/>
        <v>-1.0801662890155761E-4</v>
      </c>
      <c r="BY472" s="223">
        <f t="shared" ca="1" si="926"/>
        <v>2.2701577042131291E-4</v>
      </c>
      <c r="BZ472" s="223">
        <f t="shared" ca="1" si="927"/>
        <v>-3.0706343513387478E-4</v>
      </c>
      <c r="CA472" s="223">
        <f t="shared" ca="1" si="928"/>
        <v>3.3442500561713735E-4</v>
      </c>
      <c r="CB472" s="223">
        <f t="shared" ca="1" si="929"/>
        <v>-3.0440577023891572E-4</v>
      </c>
      <c r="CC472" s="223">
        <f t="shared" ca="1" si="930"/>
        <v>2.2215644407259526E-4</v>
      </c>
      <c r="CD472" s="223">
        <f t="shared" ca="1" si="931"/>
        <v>-1.0178940668822296E-4</v>
      </c>
      <c r="CE472" s="223">
        <f t="shared" ca="1" si="932"/>
        <v>-3.6042706829301E-5</v>
      </c>
      <c r="CF472" s="223">
        <f t="shared" ca="1" si="933"/>
        <v>1.6769059509883286E-4</v>
      </c>
      <c r="CG472" s="223">
        <f t="shared" ca="1" si="934"/>
        <v>-2.7056604912887412E-4</v>
      </c>
      <c r="CH472" s="223">
        <f t="shared" ca="1" si="935"/>
        <v>3.2701764825271749E-4</v>
      </c>
      <c r="CI472" s="223">
        <f t="shared" ca="1" si="936"/>
        <v>-3.2735939951084828E-4</v>
      </c>
      <c r="CJ472" s="223">
        <f t="shared" ca="1" si="937"/>
        <v>2.7153266505541899E-4</v>
      </c>
      <c r="CK472" s="223">
        <f t="shared" ca="1" si="938"/>
        <v>-1.6911622326083362E-4</v>
      </c>
      <c r="CL472" s="223">
        <f t="shared" ca="1" si="939"/>
        <v>3.7682737250160236E-5</v>
      </c>
      <c r="CM472" s="223">
        <f t="shared" ca="1" si="940"/>
        <v>1.0021637122940628E-4</v>
      </c>
      <c r="CN472" s="223">
        <f t="shared" ca="1" si="941"/>
        <v>-2.2092030576842842E-4</v>
      </c>
      <c r="CO472" s="223">
        <f t="shared" ca="1" si="942"/>
        <v>3.0371862630359603E-4</v>
      </c>
      <c r="CP472" s="223">
        <f t="shared" ca="1" si="943"/>
        <v>-3.3440475654282064E-4</v>
      </c>
      <c r="CQ472" s="223">
        <f t="shared" ca="1" si="944"/>
        <v>3.0771355526662591E-4</v>
      </c>
      <c r="CR472" s="223">
        <f t="shared" ca="1" si="945"/>
        <v>-2.2822471183111037E-4</v>
      </c>
      <c r="CS472" s="223">
        <f t="shared" ca="1" si="946"/>
        <v>1.0957696083062808E-4</v>
      </c>
      <c r="CT472" s="223">
        <f t="shared" ca="1" si="947"/>
        <v>2.787205864769436E-5</v>
      </c>
      <c r="CU472" s="223">
        <f t="shared" ca="1" si="948"/>
        <v>-1.6053877668516299E-4</v>
      </c>
      <c r="CV472" s="223">
        <f t="shared" ca="1" si="949"/>
        <v>2.6566017298087135E-4</v>
      </c>
      <c r="CW472" s="223">
        <f t="shared" ca="1" si="950"/>
        <v>-3.2519946699684297E-4</v>
      </c>
      <c r="CX472" s="223">
        <f t="shared" ca="1" si="951"/>
        <v>3.289408775753299E-4</v>
      </c>
      <c r="CY472" s="223">
        <f t="shared" ca="1" si="952"/>
        <v>-2.7624245166124844E-4</v>
      </c>
      <c r="CZ472" s="223">
        <f t="shared" ca="1" si="953"/>
        <v>1.7614621092103218E-4</v>
      </c>
      <c r="DA472" s="223">
        <f t="shared" ca="1" si="954"/>
        <v>-4.5826717247178023E-5</v>
      </c>
      <c r="DB472" s="223">
        <f t="shared" ca="1" si="955"/>
        <v>-9.235574696255788E-5</v>
      </c>
      <c r="DC472" s="223">
        <f t="shared" ca="1" si="956"/>
        <v>2.1469176698409137E-4</v>
      </c>
      <c r="DD472" s="223">
        <f t="shared" ca="1" si="957"/>
        <v>-3.0019086872960267E-4</v>
      </c>
      <c r="DE472" s="223">
        <f t="shared" ca="1" si="958"/>
        <v>3.3418307454736161E-4</v>
      </c>
      <c r="DF472" s="223">
        <f t="shared" ca="1" si="959"/>
        <v>-3.1083598515479062E-4</v>
      </c>
      <c r="DG472" s="223">
        <f t="shared" ca="1" si="960"/>
        <v>2.3415550555709017E-4</v>
      </c>
      <c r="DH472" s="223">
        <f t="shared" ca="1" si="961"/>
        <v>-1.1729850990917531E-4</v>
      </c>
      <c r="DI472" s="223">
        <f t="shared" ca="1" si="962"/>
        <v>-1.9684621380161636E-5</v>
      </c>
      <c r="DJ472" s="223">
        <f t="shared" ca="1" si="963"/>
        <v>1.5329025571534115E-4</v>
      </c>
      <c r="DK472" s="223">
        <f t="shared" ca="1" si="964"/>
        <v>-2.6059427307834429E-4</v>
      </c>
      <c r="DL472" s="223">
        <f t="shared" ca="1" si="965"/>
        <v>3.2318539774204099E-4</v>
      </c>
      <c r="DM472" s="223">
        <f t="shared" ca="1" si="966"/>
        <v>-3.3032421395505187E-4</v>
      </c>
      <c r="DN472" s="223">
        <f t="shared" ca="1" si="967"/>
        <v>2.8078584014358369E-4</v>
      </c>
      <c r="DO472" s="223">
        <f t="shared" ca="1" si="968"/>
        <v>-1.8307009469029488E-4</v>
      </c>
      <c r="DP472" s="223">
        <f t="shared" ca="1" si="969"/>
        <v>5.3943092943288003E-5</v>
      </c>
      <c r="DQ472" s="223">
        <f t="shared" ca="1" si="970"/>
        <v>8.4439491047143115E-5</v>
      </c>
      <c r="DR472" s="223">
        <f t="shared" ca="1" si="971"/>
        <v>-2.0833390590716547E-4</v>
      </c>
      <c r="DS472" s="223">
        <f t="shared" ca="1" si="972"/>
        <v>2.9648228740115028E-4</v>
      </c>
      <c r="DT472" s="223">
        <f t="shared" ca="1" si="973"/>
        <v>-3.3376009316370559E-4</v>
      </c>
      <c r="DU472" s="223">
        <f t="shared" ca="1" si="974"/>
        <v>3.1377117906840433E-4</v>
      </c>
      <c r="DV472" s="223">
        <f t="shared" ca="1" si="975"/>
        <v>-2.3994525276216076E-4</v>
      </c>
      <c r="DW472" s="223">
        <f t="shared" ca="1" si="976"/>
        <v>1.2494940275144476E-4</v>
      </c>
      <c r="DX472" s="223">
        <f t="shared" ca="1" si="977"/>
        <v>1.1485326832774457E-5</v>
      </c>
      <c r="DY472" s="223">
        <f t="shared" ca="1" si="978"/>
        <v>-1.4594939842737658E-4</v>
      </c>
      <c r="DZ472" s="223">
        <f t="shared" ca="1" si="979"/>
        <v>2.5537140092996247E-4</v>
      </c>
      <c r="EA472" s="223">
        <f t="shared" ca="1" si="980"/>
        <v>-3.2097665368831967E-4</v>
      </c>
      <c r="EB472" s="223">
        <f t="shared" ca="1" si="981"/>
        <v>3.3150857537990794E-4</v>
      </c>
      <c r="EC472" s="223">
        <f t="shared" ca="1" si="982"/>
        <v>-2.851600937350647E-4</v>
      </c>
      <c r="ED472" s="223">
        <f t="shared" ca="1" si="983"/>
        <v>1.8988370387994799E-4</v>
      </c>
      <c r="EE472" s="223">
        <f t="shared" ca="1" si="984"/>
        <v>-6.2026975337271131E-5</v>
      </c>
      <c r="EF472" s="223">
        <f t="shared" ca="1" si="985"/>
        <v>-7.6472371939717505E-5</v>
      </c>
      <c r="EG472" s="223">
        <f t="shared" ca="1" si="986"/>
        <v>2.0185055227541252E-4</v>
      </c>
      <c r="EH472" s="223">
        <f t="shared" ca="1" si="987"/>
        <v>-2.925951162289544E-4</v>
      </c>
      <c r="EI472" s="223">
        <f t="shared" ca="1" si="988"/>
        <v>3.3313606718002163E-4</v>
      </c>
      <c r="EJ472" s="223">
        <f t="shared" ca="1" si="989"/>
        <v>-3.1651736895640752E-4</v>
      </c>
      <c r="EK472" s="223">
        <f t="shared" ca="1" si="990"/>
        <v>2.4559046591909845E-4</v>
      </c>
      <c r="EL472" s="223">
        <f t="shared" ca="1" si="991"/>
        <v>-1.3252503074563809E-4</v>
      </c>
      <c r="EM472" s="223">
        <f t="shared" ca="1" si="992"/>
        <v>-3.2791139539672682E-6</v>
      </c>
      <c r="EN472" s="223">
        <f t="shared" ca="1" si="993"/>
        <v>1.3852062667919898E-4</v>
      </c>
      <c r="EO472" s="223">
        <f t="shared" ca="1" si="994"/>
        <v>-2.4999470259861234E-4</v>
      </c>
      <c r="EP472" s="223">
        <f t="shared" ca="1" si="995"/>
        <v>3.1857456530050114E-4</v>
      </c>
      <c r="EQ472" s="223">
        <f t="shared" ca="1" si="996"/>
        <v>-3.324932484348564E-4</v>
      </c>
      <c r="ER472" s="223">
        <f t="shared" ca="1" si="997"/>
        <v>2.8936257754890246E-4</v>
      </c>
      <c r="ES472" s="223">
        <f t="shared" ca="1" si="998"/>
        <v>-1.9658293422659292E-4</v>
      </c>
      <c r="ET472" s="223">
        <f t="shared" ca="1" si="999"/>
        <v>7.0073495000649104E-5</v>
      </c>
      <c r="EU472" s="223">
        <f t="shared" ca="1" si="1000"/>
        <v>6.8459188734903021E-5</v>
      </c>
      <c r="EV472" s="223">
        <f t="shared" ca="1" si="1001"/>
        <v>-1.9524561141866218E-4</v>
      </c>
      <c r="EW472" s="223">
        <f t="shared" ca="1" si="1002"/>
        <v>2.8853169669957831E-4</v>
      </c>
      <c r="EX472" s="223">
        <f t="shared" ca="1" si="1003"/>
        <v>-3.3231137248622845E-4</v>
      </c>
      <c r="EY472" s="223">
        <f t="shared" ca="1" si="1004"/>
        <v>3.1907290061669819E-4</v>
      </c>
      <c r="EZ472" s="223">
        <f t="shared" ca="1" si="1005"/>
        <v>-2.5108774456259814E-4</v>
      </c>
      <c r="FA472" s="223">
        <f t="shared" ca="1" si="1006"/>
        <v>1.400208306167404E-4</v>
      </c>
      <c r="FB472" s="223">
        <f t="shared" ca="1" si="1007"/>
        <v>-4.9290741404718716E-6</v>
      </c>
      <c r="FC472" s="223">
        <f t="shared" ca="1" si="1008"/>
        <v>-1.3100841528512975E-4</v>
      </c>
      <c r="FD472" s="223">
        <f t="shared" ca="1" si="1009"/>
        <v>2.4446741680632085E-4</v>
      </c>
      <c r="FE472" s="223">
        <f t="shared" ca="1" si="1010"/>
        <v>-3.1598057950682121E-4</v>
      </c>
      <c r="FF472" s="223">
        <f t="shared" ca="1" si="1011"/>
        <v>3.3327763998967122E-4</v>
      </c>
      <c r="FG472" s="223">
        <f t="shared" ca="1" si="1012"/>
        <v>-2.9339076016598868E-4</v>
      </c>
      <c r="FH472" s="223">
        <f t="shared" ca="1" si="1013"/>
        <v>2.0316375036436921E-4</v>
      </c>
      <c r="FI472" s="223">
        <f t="shared" ca="1" si="1014"/>
        <v>-7.8077805010873952E-5</v>
      </c>
      <c r="FJ472" s="223">
        <f t="shared" ca="1" si="1015"/>
        <v>-6.0404768274667069E-5</v>
      </c>
      <c r="FK472" s="223">
        <f t="shared" ca="1" si="1016"/>
        <v>1.8852306190629694E-4</v>
      </c>
      <c r="FL472" s="223">
        <f t="shared" ca="1" si="1017"/>
        <v>-2.8429447646500567E-4</v>
      </c>
      <c r="FM472" s="223">
        <f t="shared" ca="1" si="1018"/>
        <v>3.3128650584757224E-4</v>
      </c>
      <c r="FN472" s="223">
        <f t="shared" ca="1" si="1019"/>
        <v>-3.2143623469256706E-4</v>
      </c>
      <c r="FO472" s="223">
        <f t="shared" ca="1" si="1020"/>
        <v>2.5643377733753606E-4</v>
      </c>
      <c r="FP472" s="223">
        <f t="shared" ca="1" si="1021"/>
        <v>-1.4743228717519532E-4</v>
      </c>
      <c r="FQ472" s="223">
        <f t="shared" ca="1" si="1022"/>
        <v>1.3134293144958679E-5</v>
      </c>
      <c r="FR472" s="223">
        <f t="shared" ca="1" si="1023"/>
        <v>1.2341728932041297E-4</v>
      </c>
      <c r="FS472" s="223">
        <f t="shared" ca="1" si="1024"/>
        <v>-2.387928729833576E-4</v>
      </c>
      <c r="FT472" s="223">
        <f t="shared" ca="1" si="1025"/>
        <v>3.1319625882732152E-4</v>
      </c>
      <c r="FU472" s="223">
        <f t="shared" ca="1" si="1026"/>
        <v>-3.3386127755621008E-4</v>
      </c>
      <c r="FV472" s="223">
        <f t="shared" ca="1" si="1027"/>
        <v>2.9724221515973809E-4</v>
      </c>
      <c r="FW472" s="223">
        <f t="shared" ca="1" si="1028"/>
        <v>-2.0962218825570803E-4</v>
      </c>
      <c r="FX472" s="223">
        <f t="shared" ca="1" si="1029"/>
        <v>8.6035083870858892E-5</v>
      </c>
      <c r="FY472" s="223">
        <f t="shared" ca="1" si="1030"/>
        <v>5.2313962240702305E-5</v>
      </c>
      <c r="FZ472" s="223">
        <f t="shared" ca="1" si="1031"/>
        <v>-1.8168695315077079E-4</v>
      </c>
      <c r="GA472" s="223">
        <f t="shared" ca="1" si="1032"/>
        <v>2.7988600786826585E-4</v>
      </c>
      <c r="GB472" s="223">
        <f t="shared" ca="1" si="1033"/>
        <v>-3.30062084605391E-4</v>
      </c>
      <c r="GC472" s="223">
        <f t="shared" ca="1" si="1034"/>
        <v>3.2360594759992651E-4</v>
      </c>
      <c r="GD472" s="223">
        <f t="shared" ca="1" si="1035"/>
        <v>-2.6162534399368253E-4</v>
      </c>
      <c r="GE472" s="223">
        <f t="shared" ca="1" si="1036"/>
        <v>1.5475493603670429E-4</v>
      </c>
      <c r="GF472" s="223">
        <f t="shared" ca="1" si="1037"/>
        <v>-2.1331600542377874E-5</v>
      </c>
      <c r="GG472" s="223">
        <f t="shared" ca="1" si="1038"/>
        <v>-1.1575182139546151E-4</v>
      </c>
      <c r="GH472" s="223">
        <f t="shared" ca="1" si="1039"/>
        <v>2.329744892627629E-4</v>
      </c>
      <c r="GI472" s="223">
        <f t="shared" ca="1" si="1040"/>
        <v>-3.1022328043266677E-4</v>
      </c>
      <c r="GJ472" s="223">
        <f t="shared" ca="1" si="1041"/>
        <v>3.3424380957302642E-4</v>
      </c>
      <c r="GK472" s="223">
        <f t="shared" ca="1" si="1042"/>
        <v>-3.0091462255767783E-4</v>
      </c>
      <c r="GL472" s="223">
        <f t="shared" ca="1" si="1043"/>
        <v>2.159543575791347E-4</v>
      </c>
      <c r="GM472" s="223">
        <f t="shared" ca="1" si="1044"/>
        <v>-9.3940538413379065E-5</v>
      </c>
      <c r="GN472" s="223">
        <f t="shared" ca="1" si="1045"/>
        <v>-4.4191644232028792E-5</v>
      </c>
      <c r="GO472" s="223">
        <f t="shared" ca="1" si="1046"/>
        <v>1.7474140296837944E-4</v>
      </c>
      <c r="GP472" s="223">
        <f t="shared" ca="1" si="1047"/>
        <v>-2.7530894640599821E-4</v>
      </c>
      <c r="GQ472" s="223">
        <f t="shared" ca="1" si="1048"/>
        <v>3.2863884630526601E-4</v>
      </c>
      <c r="GR472" s="223">
        <f t="shared" ca="1" si="1049"/>
        <v>-3.2558073238485329E-4</v>
      </c>
      <c r="GS472" s="223">
        <f t="shared" ca="1" si="1050"/>
        <v>2.6665931732542048E-4</v>
      </c>
      <c r="GT472" s="223">
        <f t="shared" ca="1" si="1051"/>
        <v>-1.6198436631142122E-4</v>
      </c>
      <c r="GU472" s="223">
        <f t="shared" ca="1" si="1052"/>
        <v>2.95160585812892E-5</v>
      </c>
      <c r="GV472" s="223">
        <f t="shared" ca="1" si="1053"/>
        <v>1.0801662890155856E-4</v>
      </c>
      <c r="GW472" s="223">
        <f t="shared" ca="1" si="1054"/>
        <v>-2.2701577042131367E-4</v>
      </c>
      <c r="GX472" s="223">
        <f t="shared" ca="1" si="1055"/>
        <v>3.0706343513387516E-4</v>
      </c>
      <c r="GY472" s="223">
        <f t="shared" ca="1" si="1056"/>
        <v>-3.3442500561713725E-4</v>
      </c>
      <c r="GZ472" s="223">
        <f t="shared" ca="1" si="1057"/>
        <v>3.0440577023891139E-4</v>
      </c>
      <c r="HA472" s="223">
        <f t="shared" ca="1" si="1058"/>
        <v>-2.2215644407258035E-4</v>
      </c>
      <c r="HB472" s="223">
        <f t="shared" ca="1" si="1059"/>
        <v>1.0178940668824013E-4</v>
      </c>
      <c r="HC472" s="223">
        <f t="shared" ca="1" si="1060"/>
        <v>3.6042706829283029E-5</v>
      </c>
      <c r="HD472" s="223">
        <f t="shared" ca="1" si="1061"/>
        <v>-1.6769059509882543E-4</v>
      </c>
      <c r="HE472" s="223">
        <f t="shared" ca="1" si="1062"/>
        <v>2.7056604912886913E-4</v>
      </c>
      <c r="HF472" s="223">
        <f t="shared" ca="1" si="1063"/>
        <v>-3.2701764825271776E-4</v>
      </c>
      <c r="HG472" s="223">
        <f t="shared" ca="1" si="1064"/>
        <v>3.2735939951084806E-4</v>
      </c>
      <c r="HH472" s="223">
        <f t="shared" ca="1" si="1065"/>
        <v>-2.7153266505541292E-4</v>
      </c>
      <c r="HI472" s="223">
        <f t="shared" ca="1" si="1066"/>
        <v>1.6911622326082457E-4</v>
      </c>
      <c r="HJ472" s="223">
        <f t="shared" ca="1" si="1067"/>
        <v>-3.7682737250149801E-5</v>
      </c>
      <c r="HK472" s="223">
        <f t="shared" ca="1" si="1068"/>
        <v>-1.0021637122942535E-4</v>
      </c>
      <c r="HL472" s="223">
        <f t="shared" ca="1" si="1069"/>
        <v>2.2092030576841484E-4</v>
      </c>
      <c r="HM472" s="223">
        <f t="shared" ca="1" si="1070"/>
        <v>-3.0371862630359245E-4</v>
      </c>
      <c r="HN472" s="223">
        <f t="shared" ca="1" si="1071"/>
        <v>3.3440475654282058E-4</v>
      </c>
      <c r="HO472" s="223">
        <f t="shared" ca="1" si="1072"/>
        <v>-3.0771355526662558E-4</v>
      </c>
      <c r="HP472" s="223">
        <f t="shared" ca="1" si="1073"/>
        <v>2.2822471183110964E-4</v>
      </c>
      <c r="HQ472" s="223">
        <f t="shared" ca="1" si="1074"/>
        <v>-1.0957696083062712E-4</v>
      </c>
      <c r="HR472" s="223">
        <f t="shared" ca="1" si="1075"/>
        <v>-2.7872058647704769E-5</v>
      </c>
      <c r="HS472" s="223">
        <f t="shared" ca="1" si="1076"/>
        <v>1.6053877668517218E-4</v>
      </c>
      <c r="HT472" s="223">
        <f t="shared" ca="1" si="1077"/>
        <v>-2.6566017298088355E-4</v>
      </c>
      <c r="HU472" s="223">
        <f t="shared" ca="1" si="1078"/>
        <v>3.251994669968388E-4</v>
      </c>
      <c r="HV472" s="223">
        <f t="shared" ca="1" si="1079"/>
        <v>-3.289408775753331E-4</v>
      </c>
      <c r="HW472" s="223">
        <f t="shared" ca="1" si="1080"/>
        <v>2.7624245166125858E-4</v>
      </c>
      <c r="HX472" s="223">
        <f t="shared" ca="1" si="1081"/>
        <v>-1.7614621092103136E-4</v>
      </c>
      <c r="HY472" s="223">
        <f t="shared" ca="1" si="1082"/>
        <v>4.582671724717702E-5</v>
      </c>
      <c r="HZ472" s="223">
        <f t="shared" ca="1" si="1083"/>
        <v>9.2355746962558829E-5</v>
      </c>
      <c r="IA472" s="223">
        <f t="shared" ca="1" si="1084"/>
        <v>-2.1469176698409213E-4</v>
      </c>
      <c r="IB472" s="223">
        <f t="shared" ca="1" si="1085"/>
        <v>3.0019086872961145E-4</v>
      </c>
      <c r="IC472" s="223">
        <f t="shared" ca="1" si="1086"/>
        <v>-3.3418307454736242E-4</v>
      </c>
      <c r="ID472" s="223">
        <f t="shared" ca="1" si="1087"/>
        <v>3.1083598515478325E-4</v>
      </c>
      <c r="IE472" s="223">
        <f t="shared" ca="1" si="1088"/>
        <v>6.9773096364660091E-5</v>
      </c>
      <c r="IF472" s="223">
        <f t="shared" ca="1" si="1089"/>
        <v>1.172985099091922E-4</v>
      </c>
      <c r="IG472" s="223">
        <f t="shared" ca="1" si="1090"/>
        <v>1.9684621380162639E-5</v>
      </c>
      <c r="IH472" s="223">
        <f t="shared" ca="1" si="1091"/>
        <v>-1.5329025571534196E-4</v>
      </c>
      <c r="II472" s="223">
        <f t="shared" ca="1" si="1092"/>
        <v>2.6059427307834488E-4</v>
      </c>
      <c r="IJ472" s="223">
        <f t="shared" ca="1" si="1093"/>
        <v>-3.2318539774204126E-4</v>
      </c>
      <c r="IK472" s="223">
        <f t="shared" ca="1" si="1094"/>
        <v>3.303242139550517E-4</v>
      </c>
      <c r="IL472" s="223">
        <f t="shared" ca="1" si="1095"/>
        <v>-2.807858401435728E-4</v>
      </c>
      <c r="IM472" s="223">
        <f t="shared" ca="1" si="1096"/>
        <v>1.8307009469027815E-4</v>
      </c>
      <c r="IN472" s="223">
        <f t="shared" ca="1" si="1097"/>
        <v>-5.3943092943305784E-5</v>
      </c>
      <c r="IO472" s="223">
        <f t="shared" ca="1" si="1098"/>
        <v>-8.4439491047125632E-5</v>
      </c>
      <c r="IP472" s="223">
        <f t="shared" ca="1" si="1099"/>
        <v>2.0833390590715138E-4</v>
      </c>
      <c r="IQ472" s="223">
        <f t="shared" ca="1" si="1100"/>
        <v>-2.9648228740115071E-4</v>
      </c>
      <c r="IR472" s="223">
        <f t="shared" ca="1" si="1101"/>
        <v>3.3376009316370565E-4</v>
      </c>
      <c r="IS472" s="223">
        <f t="shared" ca="1" si="1102"/>
        <v>-3.13771179068404E-4</v>
      </c>
      <c r="IT472" s="223">
        <f t="shared" ca="1" si="1103"/>
        <v>2.3994525276216006E-4</v>
      </c>
      <c r="IU472" s="223">
        <f t="shared" ca="1" si="1104"/>
        <v>-1.2494940275142619E-4</v>
      </c>
      <c r="IV472" s="223">
        <f t="shared" ca="1" si="1105"/>
        <v>-1.1485326832794433E-5</v>
      </c>
      <c r="IW472" s="223">
        <f t="shared" ca="1" si="1106"/>
        <v>1.4594939842739457E-4</v>
      </c>
      <c r="IX472" s="223">
        <f t="shared" ca="1" si="1107"/>
        <v>-2.5537140092995081E-4</v>
      </c>
      <c r="IY472" s="223">
        <f t="shared" ca="1" si="1108"/>
        <v>3.2097665368831463E-4</v>
      </c>
      <c r="IZ472" s="223">
        <f t="shared" ca="1" si="1109"/>
        <v>-3.3150857537990789E-4</v>
      </c>
      <c r="JA472" s="223">
        <f t="shared" ca="1" si="1110"/>
        <v>2.8516009373506416E-4</v>
      </c>
      <c r="JB472" s="223">
        <f t="shared" ca="1" si="1111"/>
        <v>-1.8988370387994718E-4</v>
      </c>
    </row>
    <row r="473" spans="2:262">
      <c r="B473" s="230">
        <v>112</v>
      </c>
      <c r="C473" s="229">
        <f t="shared" si="1112"/>
        <v>2.1875000000000015E-3</v>
      </c>
      <c r="D473" s="226">
        <f t="shared" ca="1" si="855"/>
        <v>23.371895585896979</v>
      </c>
      <c r="E473" s="225">
        <f ca="1">DN361</f>
        <v>-0.62810441410302098</v>
      </c>
      <c r="F473" s="224">
        <v>112</v>
      </c>
      <c r="G473" s="223">
        <f t="shared" ca="1" si="856"/>
        <v>3.197536444919545E-5</v>
      </c>
      <c r="H473" s="223">
        <f t="shared" ca="1" si="857"/>
        <v>9.2243746706442776E-5</v>
      </c>
      <c r="I473" s="223">
        <f t="shared" ca="1" si="858"/>
        <v>-2.0241958361767113E-4</v>
      </c>
      <c r="J473" s="223">
        <f t="shared" ca="1" si="859"/>
        <v>2.8177887386120405E-4</v>
      </c>
      <c r="K473" s="223">
        <f t="shared" ca="1" si="860"/>
        <v>-3.1823988489122085E-4</v>
      </c>
      <c r="L473" s="223">
        <f t="shared" ca="1" si="861"/>
        <v>3.0625175829828962E-4</v>
      </c>
      <c r="M473" s="223">
        <f t="shared" ca="1" si="862"/>
        <v>-2.476395776835455E-4</v>
      </c>
      <c r="N473" s="223">
        <f t="shared" ca="1" si="863"/>
        <v>1.5132651622484395E-4</v>
      </c>
      <c r="O473" s="223">
        <f t="shared" ca="1" si="864"/>
        <v>-3.1975364449195586E-5</v>
      </c>
      <c r="P473" s="223">
        <f t="shared" ca="1" si="865"/>
        <v>-9.2243746706443318E-5</v>
      </c>
      <c r="Q473" s="223">
        <f t="shared" ca="1" si="866"/>
        <v>2.0241958361767138E-4</v>
      </c>
      <c r="R473" s="223">
        <f t="shared" ca="1" si="867"/>
        <v>-2.8177887386120394E-4</v>
      </c>
      <c r="S473" s="223">
        <f t="shared" ca="1" si="868"/>
        <v>3.1823988489122085E-4</v>
      </c>
      <c r="T473" s="223">
        <f t="shared" ca="1" si="869"/>
        <v>-3.0625175829828918E-4</v>
      </c>
      <c r="U473" s="223">
        <f t="shared" ca="1" si="870"/>
        <v>2.4763957768354609E-4</v>
      </c>
      <c r="V473" s="223">
        <f t="shared" ca="1" si="871"/>
        <v>-1.5132651622484371E-4</v>
      </c>
      <c r="W473" s="223">
        <f t="shared" ca="1" si="872"/>
        <v>3.197536444919419E-5</v>
      </c>
      <c r="X473" s="223">
        <f t="shared" ca="1" si="873"/>
        <v>9.2243746706442491E-5</v>
      </c>
      <c r="Y473" s="223">
        <f t="shared" ca="1" si="874"/>
        <v>-2.0241958361767157E-4</v>
      </c>
      <c r="Z473" s="223">
        <f t="shared" ca="1" si="875"/>
        <v>2.8177887386120459E-4</v>
      </c>
      <c r="AA473" s="223">
        <f t="shared" ca="1" si="876"/>
        <v>-3.1823988489122079E-4</v>
      </c>
      <c r="AB473" s="223">
        <f t="shared" ca="1" si="877"/>
        <v>3.0625175829828945E-4</v>
      </c>
      <c r="AC473" s="223">
        <f t="shared" ca="1" si="878"/>
        <v>-2.4763957768354517E-4</v>
      </c>
      <c r="AD473" s="223">
        <f t="shared" ca="1" si="879"/>
        <v>1.5132651622484447E-4</v>
      </c>
      <c r="AE473" s="223">
        <f t="shared" ca="1" si="880"/>
        <v>-3.1975364449192794E-5</v>
      </c>
      <c r="AF473" s="223">
        <f t="shared" ca="1" si="881"/>
        <v>-9.224374670644382E-5</v>
      </c>
      <c r="AG473" s="223">
        <f t="shared" ca="1" si="882"/>
        <v>2.0241958361767086E-4</v>
      </c>
      <c r="AH473" s="223">
        <f t="shared" ca="1" si="883"/>
        <v>-2.8177887386120524E-4</v>
      </c>
      <c r="AI473" s="223">
        <f t="shared" ca="1" si="884"/>
        <v>3.1823988489122095E-4</v>
      </c>
      <c r="AJ473" s="223">
        <f t="shared" ca="1" si="885"/>
        <v>-3.0625175829828967E-4</v>
      </c>
      <c r="AK473" s="223">
        <f t="shared" ca="1" si="886"/>
        <v>2.4763957768354425E-4</v>
      </c>
      <c r="AL473" s="223">
        <f t="shared" ca="1" si="887"/>
        <v>-1.5132651622484322E-4</v>
      </c>
      <c r="AM473" s="223">
        <f t="shared" ca="1" si="888"/>
        <v>3.1975364449195924E-5</v>
      </c>
      <c r="AN473" s="223">
        <f t="shared" ca="1" si="889"/>
        <v>9.2243746706445188E-5</v>
      </c>
      <c r="AO473" s="223">
        <f t="shared" ca="1" si="890"/>
        <v>-2.02419583617672E-4</v>
      </c>
      <c r="AP473" s="223">
        <f t="shared" ca="1" si="891"/>
        <v>2.8177887386120377E-4</v>
      </c>
      <c r="AQ473" s="223">
        <f t="shared" ca="1" si="892"/>
        <v>-3.1823988489122106E-4</v>
      </c>
      <c r="AR473" s="223">
        <f t="shared" ca="1" si="893"/>
        <v>3.0625175829828929E-4</v>
      </c>
      <c r="AS473" s="223">
        <f t="shared" ca="1" si="894"/>
        <v>-2.4763957768354625E-4</v>
      </c>
      <c r="AT473" s="223">
        <f t="shared" ca="1" si="895"/>
        <v>1.5132651622484197E-4</v>
      </c>
      <c r="AU473" s="223">
        <f t="shared" ca="1" si="896"/>
        <v>-3.1975364449194529E-5</v>
      </c>
      <c r="AV473" s="223">
        <f t="shared" ca="1" si="897"/>
        <v>-9.2243746706442193E-5</v>
      </c>
      <c r="AW473" s="223">
        <f t="shared" ca="1" si="898"/>
        <v>2.0241958361767306E-4</v>
      </c>
      <c r="AX473" s="223">
        <f t="shared" ca="1" si="899"/>
        <v>-2.8177887386120442E-4</v>
      </c>
      <c r="AY473" s="223">
        <f t="shared" ca="1" si="900"/>
        <v>3.1823988489122074E-4</v>
      </c>
      <c r="AZ473" s="223">
        <f t="shared" ca="1" si="901"/>
        <v>-3.0625175829828886E-4</v>
      </c>
      <c r="BA473" s="223">
        <f t="shared" ca="1" si="902"/>
        <v>2.4763957768354533E-4</v>
      </c>
      <c r="BB473" s="223">
        <f t="shared" ca="1" si="903"/>
        <v>-1.5132651622484474E-4</v>
      </c>
      <c r="BC473" s="223">
        <f t="shared" ca="1" si="904"/>
        <v>3.1975364449197618E-5</v>
      </c>
      <c r="BD473" s="223">
        <f t="shared" ca="1" si="905"/>
        <v>9.2243746706447858E-5</v>
      </c>
      <c r="BE473" s="223">
        <f t="shared" ca="1" si="906"/>
        <v>-2.0241958361767417E-4</v>
      </c>
      <c r="BF473" s="223">
        <f t="shared" ca="1" si="907"/>
        <v>2.8177887386120513E-4</v>
      </c>
      <c r="BG473" s="223">
        <f t="shared" ca="1" si="908"/>
        <v>-3.182398848912209E-4</v>
      </c>
      <c r="BH473" s="223">
        <f t="shared" ca="1" si="909"/>
        <v>3.0625175829828983E-4</v>
      </c>
      <c r="BI473" s="223">
        <f t="shared" ca="1" si="910"/>
        <v>-2.4763957768354734E-4</v>
      </c>
      <c r="BJ473" s="223">
        <f t="shared" ca="1" si="911"/>
        <v>1.5132651622483951E-4</v>
      </c>
      <c r="BK473" s="223">
        <f t="shared" ca="1" si="912"/>
        <v>-3.1975364449191682E-5</v>
      </c>
      <c r="BL473" s="223">
        <f t="shared" ca="1" si="913"/>
        <v>-9.2243746706444904E-5</v>
      </c>
      <c r="BM473" s="223">
        <f t="shared" ca="1" si="914"/>
        <v>2.024195836176717E-4</v>
      </c>
      <c r="BN473" s="223">
        <f t="shared" ca="1" si="915"/>
        <v>-2.8177887386120361E-4</v>
      </c>
      <c r="BO473" s="223">
        <f t="shared" ca="1" si="916"/>
        <v>3.1823988489122057E-4</v>
      </c>
      <c r="BP473" s="223">
        <f t="shared" ca="1" si="917"/>
        <v>-3.062517582982881E-4</v>
      </c>
      <c r="BQ473" s="223">
        <f t="shared" ca="1" si="918"/>
        <v>2.476395776835436E-4</v>
      </c>
      <c r="BR473" s="223">
        <f t="shared" ca="1" si="919"/>
        <v>-1.5132651622484227E-4</v>
      </c>
      <c r="BS473" s="223">
        <f t="shared" ca="1" si="920"/>
        <v>3.1975364449194827E-5</v>
      </c>
      <c r="BT473" s="223">
        <f t="shared" ca="1" si="921"/>
        <v>9.2243746706441868E-5</v>
      </c>
      <c r="BU473" s="223">
        <f t="shared" ca="1" si="922"/>
        <v>-2.0241958361767631E-4</v>
      </c>
      <c r="BV473" s="223">
        <f t="shared" ca="1" si="923"/>
        <v>2.8177887386120643E-4</v>
      </c>
      <c r="BW473" s="223">
        <f t="shared" ca="1" si="924"/>
        <v>-3.1823988489122117E-4</v>
      </c>
      <c r="BX473" s="223">
        <f t="shared" ca="1" si="925"/>
        <v>3.0625175829828897E-4</v>
      </c>
      <c r="BY473" s="223">
        <f t="shared" ca="1" si="926"/>
        <v>-2.4763957768354555E-4</v>
      </c>
      <c r="BZ473" s="223">
        <f t="shared" ca="1" si="927"/>
        <v>1.5132651622484504E-4</v>
      </c>
      <c r="CA473" s="223">
        <f t="shared" ca="1" si="928"/>
        <v>-3.1975364449188918E-5</v>
      </c>
      <c r="CB473" s="223">
        <f t="shared" ca="1" si="929"/>
        <v>-9.2243746706447574E-5</v>
      </c>
      <c r="CC473" s="223">
        <f t="shared" ca="1" si="930"/>
        <v>2.0241958361767392E-4</v>
      </c>
      <c r="CD473" s="223">
        <f t="shared" ca="1" si="931"/>
        <v>-2.8177887386120497E-4</v>
      </c>
      <c r="CE473" s="223">
        <f t="shared" ca="1" si="932"/>
        <v>3.1823988489122085E-4</v>
      </c>
      <c r="CF473" s="223">
        <f t="shared" ca="1" si="933"/>
        <v>-3.0625175829828989E-4</v>
      </c>
      <c r="CG473" s="223">
        <f t="shared" ca="1" si="934"/>
        <v>2.4763957768354181E-4</v>
      </c>
      <c r="CH473" s="223">
        <f t="shared" ca="1" si="935"/>
        <v>-1.5132651622483978E-4</v>
      </c>
      <c r="CI473" s="223">
        <f t="shared" ca="1" si="936"/>
        <v>3.1975364449192035E-5</v>
      </c>
      <c r="CJ473" s="223">
        <f t="shared" ca="1" si="937"/>
        <v>9.2243746706444592E-5</v>
      </c>
      <c r="CK473" s="223">
        <f t="shared" ca="1" si="938"/>
        <v>-2.0241958361767151E-4</v>
      </c>
      <c r="CL473" s="223">
        <f t="shared" ca="1" si="939"/>
        <v>2.8177887386120345E-4</v>
      </c>
      <c r="CM473" s="223">
        <f t="shared" ca="1" si="940"/>
        <v>-3.1823988489122139E-4</v>
      </c>
      <c r="CN473" s="223">
        <f t="shared" ca="1" si="941"/>
        <v>3.0625175829828815E-4</v>
      </c>
      <c r="CO473" s="223">
        <f t="shared" ca="1" si="942"/>
        <v>-2.4763957768354376E-4</v>
      </c>
      <c r="CP473" s="223">
        <f t="shared" ca="1" si="943"/>
        <v>1.5132651622484254E-4</v>
      </c>
      <c r="CQ473" s="223">
        <f t="shared" ca="1" si="944"/>
        <v>-3.1975364449195125E-5</v>
      </c>
      <c r="CR473" s="223">
        <f t="shared" ca="1" si="945"/>
        <v>-9.224374670644157E-5</v>
      </c>
      <c r="CS473" s="223">
        <f t="shared" ca="1" si="946"/>
        <v>2.0241958361767612E-4</v>
      </c>
      <c r="CT473" s="223">
        <f t="shared" ca="1" si="947"/>
        <v>-2.8177887386120627E-4</v>
      </c>
      <c r="CU473" s="223">
        <f t="shared" ca="1" si="948"/>
        <v>3.1823988489122112E-4</v>
      </c>
      <c r="CV473" s="223">
        <f t="shared" ca="1" si="949"/>
        <v>-3.0625175829828908E-4</v>
      </c>
      <c r="CW473" s="223">
        <f t="shared" ca="1" si="950"/>
        <v>2.4763957768354577E-4</v>
      </c>
      <c r="CX473" s="223">
        <f t="shared" ca="1" si="951"/>
        <v>-1.5132651622484531E-4</v>
      </c>
      <c r="CY473" s="223">
        <f t="shared" ca="1" si="952"/>
        <v>3.1975364449198242E-5</v>
      </c>
      <c r="CZ473" s="223">
        <f t="shared" ca="1" si="953"/>
        <v>9.2243746706438602E-5</v>
      </c>
      <c r="DA473" s="223">
        <f t="shared" ca="1" si="954"/>
        <v>-2.0241958361768073E-4</v>
      </c>
      <c r="DB473" s="223">
        <f t="shared" ca="1" si="955"/>
        <v>2.8177887386120909E-4</v>
      </c>
      <c r="DC473" s="223">
        <f t="shared" ca="1" si="956"/>
        <v>-3.1823988489122171E-4</v>
      </c>
      <c r="DD473" s="223">
        <f t="shared" ca="1" si="957"/>
        <v>3.0625175829828734E-4</v>
      </c>
      <c r="DE473" s="223">
        <f t="shared" ca="1" si="958"/>
        <v>-2.4763957768354197E-4</v>
      </c>
      <c r="DF473" s="223">
        <f t="shared" ca="1" si="959"/>
        <v>1.5132651622484005E-4</v>
      </c>
      <c r="DG473" s="223">
        <f t="shared" ca="1" si="960"/>
        <v>-3.1975364449192333E-5</v>
      </c>
      <c r="DH473" s="223">
        <f t="shared" ca="1" si="961"/>
        <v>-9.224374670644428E-5</v>
      </c>
      <c r="DI473" s="223">
        <f t="shared" ca="1" si="962"/>
        <v>2.0241958361767121E-4</v>
      </c>
      <c r="DJ473" s="223">
        <f t="shared" ca="1" si="963"/>
        <v>-2.8177887386120334E-4</v>
      </c>
      <c r="DK473" s="223">
        <f t="shared" ca="1" si="964"/>
        <v>3.1823988489122052E-4</v>
      </c>
      <c r="DL473" s="223">
        <f t="shared" ca="1" si="965"/>
        <v>-3.0625175829829092E-4</v>
      </c>
      <c r="DM473" s="223">
        <f t="shared" ca="1" si="966"/>
        <v>2.4763957768353823E-4</v>
      </c>
      <c r="DN473" s="223">
        <f t="shared" ca="1" si="967"/>
        <v>-1.5132651622483482E-4</v>
      </c>
      <c r="DO473" s="223">
        <f t="shared" ca="1" si="968"/>
        <v>3.1975364449186411E-5</v>
      </c>
      <c r="DP473" s="223">
        <f t="shared" ca="1" si="969"/>
        <v>9.2243746706449986E-5</v>
      </c>
      <c r="DQ473" s="223">
        <f t="shared" ca="1" si="970"/>
        <v>-2.0241958361767588E-4</v>
      </c>
      <c r="DR473" s="223">
        <f t="shared" ca="1" si="971"/>
        <v>2.8177887386120616E-4</v>
      </c>
      <c r="DS473" s="223">
        <f t="shared" ca="1" si="972"/>
        <v>-3.1823988489122112E-4</v>
      </c>
      <c r="DT473" s="223">
        <f t="shared" ca="1" si="973"/>
        <v>3.0625175829828913E-4</v>
      </c>
      <c r="DU473" s="223">
        <f t="shared" ca="1" si="974"/>
        <v>-2.4763957768354598E-4</v>
      </c>
      <c r="DV473" s="223">
        <f t="shared" ca="1" si="975"/>
        <v>1.5132651622484558E-4</v>
      </c>
      <c r="DW473" s="223">
        <f t="shared" ca="1" si="976"/>
        <v>-3.1975364449198581E-5</v>
      </c>
      <c r="DX473" s="223">
        <f t="shared" ca="1" si="977"/>
        <v>-9.2243746706438277E-5</v>
      </c>
      <c r="DY473" s="223">
        <f t="shared" ca="1" si="978"/>
        <v>2.0241958361768048E-4</v>
      </c>
      <c r="DZ473" s="223">
        <f t="shared" ca="1" si="979"/>
        <v>-2.8177887386120898E-4</v>
      </c>
      <c r="EA473" s="223">
        <f t="shared" ca="1" si="980"/>
        <v>3.1823988489122171E-4</v>
      </c>
      <c r="EB473" s="223">
        <f t="shared" ca="1" si="981"/>
        <v>-3.0625175829828745E-4</v>
      </c>
      <c r="EC473" s="223">
        <f t="shared" ca="1" si="982"/>
        <v>2.4763957768354219E-4</v>
      </c>
      <c r="ED473" s="223">
        <f t="shared" ca="1" si="983"/>
        <v>-1.5132651622484032E-4</v>
      </c>
      <c r="EE473" s="223">
        <f t="shared" ca="1" si="984"/>
        <v>3.1975364449192645E-5</v>
      </c>
      <c r="EF473" s="223">
        <f t="shared" ca="1" si="985"/>
        <v>9.2243746706443982E-5</v>
      </c>
      <c r="EG473" s="223">
        <f t="shared" ca="1" si="986"/>
        <v>-2.0241958361767102E-4</v>
      </c>
      <c r="EH473" s="223">
        <f t="shared" ca="1" si="987"/>
        <v>2.8177887386120318E-4</v>
      </c>
      <c r="EI473" s="223">
        <f t="shared" ca="1" si="988"/>
        <v>-3.1823988489122047E-4</v>
      </c>
      <c r="EJ473" s="223">
        <f t="shared" ca="1" si="989"/>
        <v>3.0625175829828571E-4</v>
      </c>
      <c r="EK473" s="223">
        <f t="shared" ca="1" si="990"/>
        <v>-2.4763957768353839E-4</v>
      </c>
      <c r="EL473" s="223">
        <f t="shared" ca="1" si="991"/>
        <v>1.5132651622483509E-4</v>
      </c>
      <c r="EM473" s="223">
        <f t="shared" ca="1" si="992"/>
        <v>-3.1975364449186709E-5</v>
      </c>
      <c r="EN473" s="223">
        <f t="shared" ca="1" si="993"/>
        <v>-9.2243746706449701E-5</v>
      </c>
      <c r="EO473" s="223">
        <f t="shared" ca="1" si="994"/>
        <v>2.0241958361767563E-4</v>
      </c>
      <c r="EP473" s="223">
        <f t="shared" ca="1" si="995"/>
        <v>-2.81778873861206E-4</v>
      </c>
      <c r="EQ473" s="223">
        <f t="shared" ca="1" si="996"/>
        <v>3.1823988489122106E-4</v>
      </c>
      <c r="ER473" s="223">
        <f t="shared" ca="1" si="997"/>
        <v>-3.0625175829828924E-4</v>
      </c>
      <c r="ES473" s="223">
        <f t="shared" ca="1" si="998"/>
        <v>2.4763957768354615E-4</v>
      </c>
      <c r="ET473" s="223">
        <f t="shared" ca="1" si="999"/>
        <v>-1.5132651622484585E-4</v>
      </c>
      <c r="EU473" s="223">
        <f t="shared" ca="1" si="1000"/>
        <v>3.1975364449198892E-5</v>
      </c>
      <c r="EV473" s="223">
        <f t="shared" ca="1" si="1001"/>
        <v>9.2243746706455366E-5</v>
      </c>
      <c r="EW473" s="223">
        <f t="shared" ca="1" si="1002"/>
        <v>-2.0241958361768024E-4</v>
      </c>
      <c r="EX473" s="223">
        <f t="shared" ca="1" si="1003"/>
        <v>2.8177887386120882E-4</v>
      </c>
      <c r="EY473" s="223">
        <f t="shared" ca="1" si="1004"/>
        <v>-3.1823988489122166E-4</v>
      </c>
      <c r="EZ473" s="223">
        <f t="shared" ca="1" si="1005"/>
        <v>3.0625175829828756E-4</v>
      </c>
      <c r="FA473" s="223">
        <f t="shared" ca="1" si="1006"/>
        <v>-2.4763957768354241E-4</v>
      </c>
      <c r="FB473" s="223">
        <f t="shared" ca="1" si="1007"/>
        <v>1.5132651622484062E-4</v>
      </c>
      <c r="FC473" s="223">
        <f t="shared" ca="1" si="1008"/>
        <v>-3.1975364449192956E-5</v>
      </c>
      <c r="FD473" s="223">
        <f t="shared" ca="1" si="1009"/>
        <v>-9.2243746706443698E-5</v>
      </c>
      <c r="FE473" s="223">
        <f t="shared" ca="1" si="1010"/>
        <v>2.0241958361767078E-4</v>
      </c>
      <c r="FF473" s="223">
        <f t="shared" ca="1" si="1011"/>
        <v>-2.8177887386120302E-4</v>
      </c>
      <c r="FG473" s="223">
        <f t="shared" ca="1" si="1012"/>
        <v>3.1823988489122047E-4</v>
      </c>
      <c r="FH473" s="223">
        <f t="shared" ca="1" si="1013"/>
        <v>-3.0625175829828582E-4</v>
      </c>
      <c r="FI473" s="223">
        <f t="shared" ca="1" si="1014"/>
        <v>2.4763957768353861E-4</v>
      </c>
      <c r="FJ473" s="223">
        <f t="shared" ca="1" si="1015"/>
        <v>-1.5132651622483536E-4</v>
      </c>
      <c r="FK473" s="223">
        <f t="shared" ca="1" si="1016"/>
        <v>3.1975364449187034E-5</v>
      </c>
      <c r="FL473" s="223">
        <f t="shared" ca="1" si="1017"/>
        <v>9.2243746706449363E-5</v>
      </c>
      <c r="FM473" s="223">
        <f t="shared" ca="1" si="1018"/>
        <v>-2.0241958361767539E-4</v>
      </c>
      <c r="FN473" s="223">
        <f t="shared" ca="1" si="1019"/>
        <v>2.8177887386120583E-4</v>
      </c>
      <c r="FO473" s="223">
        <f t="shared" ca="1" si="1020"/>
        <v>-3.1823988489122106E-4</v>
      </c>
      <c r="FP473" s="223">
        <f t="shared" ca="1" si="1021"/>
        <v>3.0625175829828929E-4</v>
      </c>
      <c r="FQ473" s="223">
        <f t="shared" ca="1" si="1022"/>
        <v>-2.4763957768354631E-4</v>
      </c>
      <c r="FR473" s="223">
        <f t="shared" ca="1" si="1023"/>
        <v>1.5132651622484612E-4</v>
      </c>
      <c r="FS473" s="223">
        <f t="shared" ca="1" si="1024"/>
        <v>-3.1975364449181098E-5</v>
      </c>
      <c r="FT473" s="223">
        <f t="shared" ca="1" si="1025"/>
        <v>-9.2243746706455095E-5</v>
      </c>
      <c r="FU473" s="223">
        <f t="shared" ca="1" si="1026"/>
        <v>2.0241958361768E-4</v>
      </c>
      <c r="FV473" s="223">
        <f t="shared" ca="1" si="1027"/>
        <v>-2.8177887386120865E-4</v>
      </c>
      <c r="FW473" s="223">
        <f t="shared" ca="1" si="1028"/>
        <v>3.1823988489122166E-4</v>
      </c>
      <c r="FX473" s="223">
        <f t="shared" ca="1" si="1029"/>
        <v>-3.0625175829828761E-4</v>
      </c>
      <c r="FY473" s="223">
        <f t="shared" ca="1" si="1030"/>
        <v>2.4763957768354257E-4</v>
      </c>
      <c r="FZ473" s="223">
        <f t="shared" ca="1" si="1031"/>
        <v>-1.5132651622484089E-4</v>
      </c>
      <c r="GA473" s="223">
        <f t="shared" ca="1" si="1032"/>
        <v>3.1975364449193268E-5</v>
      </c>
      <c r="GB473" s="223">
        <f t="shared" ca="1" si="1033"/>
        <v>9.2243746706443386E-5</v>
      </c>
      <c r="GC473" s="223">
        <f t="shared" ca="1" si="1034"/>
        <v>-2.0241958361767054E-4</v>
      </c>
      <c r="GD473" s="223">
        <f t="shared" ca="1" si="1035"/>
        <v>2.8177887386120285E-4</v>
      </c>
      <c r="GE473" s="223">
        <f t="shared" ca="1" si="1036"/>
        <v>-3.1823988489122225E-4</v>
      </c>
      <c r="GF473" s="223">
        <f t="shared" ca="1" si="1037"/>
        <v>3.0625175829828593E-4</v>
      </c>
      <c r="GG473" s="223">
        <f t="shared" ca="1" si="1038"/>
        <v>-2.4763957768353883E-4</v>
      </c>
      <c r="GH473" s="223">
        <f t="shared" ca="1" si="1039"/>
        <v>1.5132651622483563E-4</v>
      </c>
      <c r="GI473" s="223">
        <f t="shared" ca="1" si="1040"/>
        <v>-3.1975364449187332E-5</v>
      </c>
      <c r="GJ473" s="223">
        <f t="shared" ca="1" si="1041"/>
        <v>-9.2243746706449064E-5</v>
      </c>
      <c r="GK473" s="223">
        <f t="shared" ca="1" si="1042"/>
        <v>2.0241958361768921E-4</v>
      </c>
      <c r="GL473" s="223">
        <f t="shared" ca="1" si="1043"/>
        <v>-2.8177887386120567E-4</v>
      </c>
      <c r="GM473" s="223">
        <f t="shared" ca="1" si="1044"/>
        <v>3.1823988489122285E-4</v>
      </c>
      <c r="GN473" s="223">
        <f t="shared" ca="1" si="1045"/>
        <v>-3.062517582982894E-4</v>
      </c>
      <c r="GO473" s="223">
        <f t="shared" ca="1" si="1046"/>
        <v>2.4763957768353503E-4</v>
      </c>
      <c r="GP473" s="223">
        <f t="shared" ca="1" si="1047"/>
        <v>-1.5132651622484639E-4</v>
      </c>
      <c r="GQ473" s="223">
        <f t="shared" ca="1" si="1048"/>
        <v>3.1975364449181423E-5</v>
      </c>
      <c r="GR473" s="223">
        <f t="shared" ca="1" si="1049"/>
        <v>9.2243746706437396E-5</v>
      </c>
      <c r="GS473" s="223">
        <f t="shared" ca="1" si="1050"/>
        <v>-2.0241958361767975E-4</v>
      </c>
      <c r="GT473" s="223">
        <f t="shared" ca="1" si="1051"/>
        <v>2.8177887386119993E-4</v>
      </c>
      <c r="GU473" s="223">
        <f t="shared" ca="1" si="1052"/>
        <v>-3.182398848912216E-4</v>
      </c>
      <c r="GV473" s="223">
        <f t="shared" ca="1" si="1053"/>
        <v>3.0625175829828246E-4</v>
      </c>
      <c r="GW473" s="223">
        <f t="shared" ca="1" si="1054"/>
        <v>-2.4763957768354278E-4</v>
      </c>
      <c r="GX473" s="223">
        <f t="shared" ca="1" si="1055"/>
        <v>1.5132651622482514E-4</v>
      </c>
      <c r="GY473" s="223">
        <f t="shared" ca="1" si="1056"/>
        <v>-3.1975364449193566E-5</v>
      </c>
      <c r="GZ473" s="223">
        <f t="shared" ca="1" si="1057"/>
        <v>-9.2243746706460476E-5</v>
      </c>
      <c r="HA473" s="223">
        <f t="shared" ca="1" si="1058"/>
        <v>2.0241958361767029E-4</v>
      </c>
      <c r="HB473" s="223">
        <f t="shared" ca="1" si="1059"/>
        <v>-2.8177887386121131E-4</v>
      </c>
      <c r="HC473" s="223">
        <f t="shared" ca="1" si="1060"/>
        <v>3.1823988489122041E-4</v>
      </c>
      <c r="HD473" s="223">
        <f t="shared" ca="1" si="1061"/>
        <v>-3.0625175829828599E-4</v>
      </c>
      <c r="HE473" s="223">
        <f t="shared" ca="1" si="1062"/>
        <v>2.4763957768355048E-4</v>
      </c>
      <c r="HF473" s="223">
        <f t="shared" ca="1" si="1063"/>
        <v>-1.513265162248359E-4</v>
      </c>
      <c r="HG473" s="223">
        <f t="shared" ca="1" si="1064"/>
        <v>3.1975364449205736E-5</v>
      </c>
      <c r="HH473" s="223">
        <f t="shared" ca="1" si="1065"/>
        <v>9.224374670644878E-5</v>
      </c>
      <c r="HI473" s="223">
        <f t="shared" ca="1" si="1066"/>
        <v>-2.0241958361768897E-4</v>
      </c>
      <c r="HJ473" s="223">
        <f t="shared" ca="1" si="1067"/>
        <v>2.8177887386120556E-4</v>
      </c>
      <c r="HK473" s="223">
        <f t="shared" ca="1" si="1068"/>
        <v>-3.182398848912228E-4</v>
      </c>
      <c r="HL473" s="223">
        <f t="shared" ca="1" si="1069"/>
        <v>3.0625175829828951E-4</v>
      </c>
      <c r="HM473" s="223">
        <f t="shared" ca="1" si="1070"/>
        <v>-2.4763957768353525E-4</v>
      </c>
      <c r="HN473" s="223">
        <f t="shared" ca="1" si="1071"/>
        <v>1.5132651622484669E-4</v>
      </c>
      <c r="HO473" s="223">
        <f t="shared" ca="1" si="1072"/>
        <v>-3.1975364449181708E-5</v>
      </c>
      <c r="HP473" s="223">
        <f t="shared" ca="1" si="1073"/>
        <v>-9.2243746706437098E-5</v>
      </c>
      <c r="HQ473" s="223">
        <f t="shared" ca="1" si="1074"/>
        <v>2.0241958361767951E-4</v>
      </c>
      <c r="HR473" s="223">
        <f t="shared" ca="1" si="1075"/>
        <v>-2.8177887386119976E-4</v>
      </c>
      <c r="HS473" s="223">
        <f t="shared" ca="1" si="1076"/>
        <v>3.182398848912216E-4</v>
      </c>
      <c r="HT473" s="223">
        <f t="shared" ca="1" si="1077"/>
        <v>-3.0625175829828257E-4</v>
      </c>
      <c r="HU473" s="223">
        <f t="shared" ca="1" si="1078"/>
        <v>2.4763957768354295E-4</v>
      </c>
      <c r="HV473" s="223">
        <f t="shared" ca="1" si="1079"/>
        <v>-1.5132651622482541E-4</v>
      </c>
      <c r="HW473" s="223">
        <f t="shared" ca="1" si="1080"/>
        <v>3.1975364449193892E-5</v>
      </c>
      <c r="HX473" s="223">
        <f t="shared" ca="1" si="1081"/>
        <v>9.2243746706460191E-5</v>
      </c>
      <c r="HY473" s="223">
        <f t="shared" ca="1" si="1082"/>
        <v>-2.0241958361767005E-4</v>
      </c>
      <c r="HZ473" s="223">
        <f t="shared" ca="1" si="1083"/>
        <v>2.817788738612112E-4</v>
      </c>
      <c r="IA473" s="223">
        <f t="shared" ca="1" si="1084"/>
        <v>-3.1823988489122036E-4</v>
      </c>
      <c r="IB473" s="223">
        <f t="shared" ca="1" si="1085"/>
        <v>3.0625175829828609E-4</v>
      </c>
      <c r="IC473" s="223">
        <f t="shared" ca="1" si="1086"/>
        <v>-2.4763957768355075E-4</v>
      </c>
      <c r="ID473" s="223">
        <f t="shared" ca="1" si="1087"/>
        <v>1.513265162248362E-4</v>
      </c>
      <c r="IE473" s="223">
        <f t="shared" ca="1" si="1088"/>
        <v>-3.1975364449194623E-5</v>
      </c>
      <c r="IF473" s="223">
        <f t="shared" ca="1" si="1089"/>
        <v>-9.2243746706448495E-5</v>
      </c>
      <c r="IG473" s="223">
        <f t="shared" ca="1" si="1090"/>
        <v>2.0241958361768872E-4</v>
      </c>
      <c r="IH473" s="223">
        <f t="shared" ca="1" si="1091"/>
        <v>-2.817788738612054E-4</v>
      </c>
      <c r="II473" s="223">
        <f t="shared" ca="1" si="1092"/>
        <v>3.182398848912228E-4</v>
      </c>
      <c r="IJ473" s="223">
        <f t="shared" ca="1" si="1093"/>
        <v>-3.0625175829828962E-4</v>
      </c>
      <c r="IK473" s="223">
        <f t="shared" ca="1" si="1094"/>
        <v>2.4763957768353547E-4</v>
      </c>
      <c r="IL473" s="223">
        <f t="shared" ca="1" si="1095"/>
        <v>-1.5132651622484696E-4</v>
      </c>
      <c r="IM473" s="223">
        <f t="shared" ca="1" si="1096"/>
        <v>3.197536444918202E-5</v>
      </c>
      <c r="IN473" s="223">
        <f t="shared" ca="1" si="1097"/>
        <v>9.2243746706436772E-5</v>
      </c>
      <c r="IO473" s="223">
        <f t="shared" ca="1" si="1098"/>
        <v>-2.0241958361767926E-4</v>
      </c>
      <c r="IP473" s="223">
        <f t="shared" ca="1" si="1099"/>
        <v>2.817788738611996E-4</v>
      </c>
      <c r="IQ473" s="223">
        <f t="shared" ca="1" si="1100"/>
        <v>-3.1823988489122155E-4</v>
      </c>
      <c r="IR473" s="223">
        <f t="shared" ca="1" si="1101"/>
        <v>3.0625175829828262E-4</v>
      </c>
      <c r="IS473" s="223">
        <f t="shared" ca="1" si="1102"/>
        <v>-2.4763957768354316E-4</v>
      </c>
      <c r="IT473" s="223">
        <f t="shared" ca="1" si="1103"/>
        <v>1.5132651622482568E-4</v>
      </c>
      <c r="IU473" s="223">
        <f t="shared" ca="1" si="1104"/>
        <v>-3.197536444919419E-5</v>
      </c>
      <c r="IV473" s="223">
        <f t="shared" ca="1" si="1105"/>
        <v>-9.2243746706459893E-5</v>
      </c>
      <c r="IW473" s="223">
        <f t="shared" ca="1" si="1106"/>
        <v>2.0241958361766978E-4</v>
      </c>
      <c r="IX473" s="223">
        <f t="shared" ca="1" si="1107"/>
        <v>-2.8177887386121104E-4</v>
      </c>
      <c r="IY473" s="223">
        <f t="shared" ca="1" si="1108"/>
        <v>3.182398848912203E-4</v>
      </c>
      <c r="IZ473" s="223">
        <f t="shared" ca="1" si="1109"/>
        <v>-3.0625175829828615E-4</v>
      </c>
      <c r="JA473" s="223">
        <f t="shared" ca="1" si="1110"/>
        <v>2.4763957768355092E-4</v>
      </c>
      <c r="JB473" s="223">
        <f t="shared" ca="1" si="1111"/>
        <v>-1.5132651622483647E-4</v>
      </c>
    </row>
    <row r="474" spans="2:262">
      <c r="B474" s="230">
        <v>113</v>
      </c>
      <c r="C474" s="229">
        <f t="shared" si="1112"/>
        <v>2.2070312500000015E-3</v>
      </c>
      <c r="D474" s="226">
        <f t="shared" ca="1" si="855"/>
        <v>23.377215458571001</v>
      </c>
      <c r="E474" s="225">
        <f ca="1">DO361</f>
        <v>-0.62278454142899808</v>
      </c>
      <c r="F474" s="224">
        <v>113</v>
      </c>
      <c r="G474" s="223">
        <f t="shared" ca="1" si="856"/>
        <v>-1.4960246709938773E-5</v>
      </c>
      <c r="H474" s="223">
        <f t="shared" ca="1" si="857"/>
        <v>7.5887431283882333E-5</v>
      </c>
      <c r="I474" s="223">
        <f t="shared" ca="1" si="858"/>
        <v>-1.266446071099179E-4</v>
      </c>
      <c r="J474" s="223">
        <f t="shared" ca="1" si="859"/>
        <v>1.6042958160573383E-4</v>
      </c>
      <c r="K474" s="223">
        <f t="shared" ca="1" si="860"/>
        <v>-1.7271468160652169E-4</v>
      </c>
      <c r="L474" s="223">
        <f t="shared" ca="1" si="861"/>
        <v>1.6185352677810505E-4</v>
      </c>
      <c r="M474" s="223">
        <f t="shared" ca="1" si="862"/>
        <v>-1.2930166829343346E-4</v>
      </c>
      <c r="N474" s="223">
        <f t="shared" ca="1" si="863"/>
        <v>7.9421524012077989E-5</v>
      </c>
      <c r="O474" s="223">
        <f t="shared" ca="1" si="864"/>
        <v>-1.8897751658064667E-5</v>
      </c>
      <c r="P474" s="223">
        <f t="shared" ca="1" si="865"/>
        <v>-4.4158591589794818E-5</v>
      </c>
      <c r="Q474" s="223">
        <f t="shared" ca="1" si="866"/>
        <v>1.012970475779903E-4</v>
      </c>
      <c r="R474" s="223">
        <f t="shared" ca="1" si="867"/>
        <v>-1.4486024027717532E-4</v>
      </c>
      <c r="S474" s="223">
        <f t="shared" ca="1" si="868"/>
        <v>1.6901007445415837E-4</v>
      </c>
      <c r="T474" s="223">
        <f t="shared" ca="1" si="869"/>
        <v>-1.7051012451533036E-4</v>
      </c>
      <c r="U474" s="223">
        <f t="shared" ca="1" si="870"/>
        <v>1.4915936214827746E-4</v>
      </c>
      <c r="V474" s="223">
        <f t="shared" ca="1" si="871"/>
        <v>-1.0781909701092126E-4</v>
      </c>
      <c r="W474" s="223">
        <f t="shared" ca="1" si="872"/>
        <v>5.2029520027829852E-5</v>
      </c>
      <c r="X474" s="223">
        <f t="shared" ca="1" si="873"/>
        <v>1.0732761985335077E-5</v>
      </c>
      <c r="Y474" s="223">
        <f t="shared" ca="1" si="874"/>
        <v>-7.2056699315679586E-5</v>
      </c>
      <c r="Z474" s="223">
        <f t="shared" ca="1" si="875"/>
        <v>1.2372400115332317E-4</v>
      </c>
      <c r="AA474" s="223">
        <f t="shared" ca="1" si="876"/>
        <v>-1.588105049224633E-4</v>
      </c>
      <c r="AB474" s="223">
        <f t="shared" ca="1" si="877"/>
        <v>1.7261411379061113E-4</v>
      </c>
      <c r="AC474" s="223">
        <f t="shared" ca="1" si="878"/>
        <v>-1.6328494536529741E-4</v>
      </c>
      <c r="AD474" s="223">
        <f t="shared" ca="1" si="879"/>
        <v>1.3207324257728068E-4</v>
      </c>
      <c r="AE474" s="223">
        <f t="shared" ca="1" si="880"/>
        <v>-8.3161823121417094E-5</v>
      </c>
      <c r="AF474" s="223">
        <f t="shared" ca="1" si="881"/>
        <v>2.3105521643218194E-5</v>
      </c>
      <c r="AG474" s="223">
        <f t="shared" ca="1" si="882"/>
        <v>4.0047252508529261E-5</v>
      </c>
      <c r="AH474" s="223">
        <f t="shared" ca="1" si="883"/>
        <v>-9.7833118050368902E-5</v>
      </c>
      <c r="AI474" s="223">
        <f t="shared" ca="1" si="884"/>
        <v>1.4250793674855508E-4</v>
      </c>
      <c r="AJ474" s="223">
        <f t="shared" ca="1" si="885"/>
        <v>-1.6808463947602908E-4</v>
      </c>
      <c r="AK474" s="223">
        <f t="shared" ca="1" si="886"/>
        <v>1.7113557970318123E-4</v>
      </c>
      <c r="AL474" s="223">
        <f t="shared" ca="1" si="887"/>
        <v>-1.5125188749892386E-4</v>
      </c>
      <c r="AM474" s="223">
        <f t="shared" ca="1" si="888"/>
        <v>1.1109826399013402E-4</v>
      </c>
      <c r="AN474" s="223">
        <f t="shared" ca="1" si="889"/>
        <v>-5.6055873032749613E-5</v>
      </c>
      <c r="AO474" s="223">
        <f t="shared" ca="1" si="890"/>
        <v>-6.4988122462365425E-6</v>
      </c>
      <c r="AP474" s="223">
        <f t="shared" ca="1" si="891"/>
        <v>6.8182563086182748E-5</v>
      </c>
      <c r="AQ474" s="223">
        <f t="shared" ca="1" si="892"/>
        <v>-1.2072886848477317E-4</v>
      </c>
      <c r="AR474" s="223">
        <f t="shared" ca="1" si="893"/>
        <v>1.5709576672933486E-4</v>
      </c>
      <c r="AS474" s="223">
        <f t="shared" ca="1" si="894"/>
        <v>-1.7240956968701056E-4</v>
      </c>
      <c r="AT474" s="223">
        <f t="shared" ca="1" si="895"/>
        <v>1.6461800720701897E-4</v>
      </c>
      <c r="AU474" s="223">
        <f t="shared" ca="1" si="896"/>
        <v>-1.3476526087833645E-4</v>
      </c>
      <c r="AV474" s="223">
        <f t="shared" ca="1" si="897"/>
        <v>8.6852028658128199E-5</v>
      </c>
      <c r="AW474" s="223">
        <f t="shared" ca="1" si="898"/>
        <v>-2.7299373726105558E-5</v>
      </c>
      <c r="AX474" s="223">
        <f t="shared" ca="1" si="899"/>
        <v>-3.5911790459816419E-5</v>
      </c>
      <c r="AY474" s="223">
        <f t="shared" ca="1" si="900"/>
        <v>9.4310257510649397E-5</v>
      </c>
      <c r="AZ474" s="223">
        <f t="shared" ca="1" si="901"/>
        <v>-1.4006979176755315E-4</v>
      </c>
      <c r="BA474" s="223">
        <f t="shared" ca="1" si="902"/>
        <v>1.6705795659616892E-4</v>
      </c>
      <c r="BB474" s="223">
        <f t="shared" ca="1" si="903"/>
        <v>-1.7165794921698998E-4</v>
      </c>
      <c r="BC474" s="223">
        <f t="shared" ca="1" si="904"/>
        <v>1.5325330436821214E-4</v>
      </c>
      <c r="BD474" s="223">
        <f t="shared" ca="1" si="905"/>
        <v>-1.1431050952935364E-4</v>
      </c>
      <c r="BE474" s="223">
        <f t="shared" ca="1" si="906"/>
        <v>6.004846007581856E-5</v>
      </c>
      <c r="BF474" s="223">
        <f t="shared" ca="1" si="907"/>
        <v>2.2609478656458924E-6</v>
      </c>
      <c r="BG474" s="223">
        <f t="shared" ca="1" si="908"/>
        <v>-6.4267356230195312E-5</v>
      </c>
      <c r="BH474" s="223">
        <f t="shared" ca="1" si="909"/>
        <v>1.1766101326018844E-4</v>
      </c>
      <c r="BI474" s="223">
        <f t="shared" ca="1" si="910"/>
        <v>-1.5528639992051774E-4</v>
      </c>
      <c r="BJ474" s="223">
        <f t="shared" ca="1" si="911"/>
        <v>1.7210117250543965E-4</v>
      </c>
      <c r="BK474" s="223">
        <f t="shared" ca="1" si="912"/>
        <v>-1.658519093166621E-4</v>
      </c>
      <c r="BL474" s="223">
        <f t="shared" ca="1" si="913"/>
        <v>1.3737610162543824E-4</v>
      </c>
      <c r="BM474" s="223">
        <f t="shared" ca="1" si="914"/>
        <v>-9.0489917780382177E-5</v>
      </c>
      <c r="BN474" s="223">
        <f t="shared" ca="1" si="915"/>
        <v>3.1476781687049651E-5</v>
      </c>
      <c r="BO474" s="223">
        <f t="shared" ca="1" si="916"/>
        <v>3.1754696491361324E-5</v>
      </c>
      <c r="BP474" s="223">
        <f t="shared" ca="1" si="917"/>
        <v>-9.0730587998291056E-5</v>
      </c>
      <c r="BQ474" s="223">
        <f t="shared" ca="1" si="918"/>
        <v>1.3754727398153732E-4</v>
      </c>
      <c r="BR474" s="223">
        <f t="shared" ca="1" si="919"/>
        <v>-1.6593064424995461E-4</v>
      </c>
      <c r="BS474" s="223">
        <f t="shared" ca="1" si="920"/>
        <v>1.720769184008949E-4</v>
      </c>
      <c r="BT474" s="223">
        <f t="shared" ca="1" si="921"/>
        <v>-1.5516240717746034E-4</v>
      </c>
      <c r="BU474" s="223">
        <f t="shared" ca="1" si="922"/>
        <v>1.1745389869197619E-4</v>
      </c>
      <c r="BV474" s="223">
        <f t="shared" ca="1" si="923"/>
        <v>-6.4004876171894375E-5</v>
      </c>
      <c r="BW474" s="223">
        <f t="shared" ca="1" si="924"/>
        <v>1.9782784253967453E-6</v>
      </c>
      <c r="BX474" s="223">
        <f t="shared" ca="1" si="925"/>
        <v>6.0313437121923805E-5</v>
      </c>
      <c r="BY474" s="223">
        <f t="shared" ca="1" si="926"/>
        <v>-1.1452228344084623E-4</v>
      </c>
      <c r="BZ474" s="223">
        <f t="shared" ca="1" si="927"/>
        <v>1.5338349439092104E-4</v>
      </c>
      <c r="CA474" s="223">
        <f t="shared" ca="1" si="928"/>
        <v>-1.7168910801282876E-4</v>
      </c>
      <c r="CB474" s="223">
        <f t="shared" ca="1" si="929"/>
        <v>1.6698590843773598E-4</v>
      </c>
      <c r="CC474" s="223">
        <f t="shared" ca="1" si="930"/>
        <v>-1.3990419214574267E-4</v>
      </c>
      <c r="CD474" s="223">
        <f t="shared" ca="1" si="931"/>
        <v>9.4073299159801239E-5</v>
      </c>
      <c r="CE474" s="223">
        <f t="shared" ca="1" si="932"/>
        <v>-3.5635229211698138E-5</v>
      </c>
      <c r="CF474" s="223">
        <f t="shared" ca="1" si="933"/>
        <v>-2.7578474681122011E-5</v>
      </c>
      <c r="CG474" s="223">
        <f t="shared" ca="1" si="934"/>
        <v>8.7096265772359816E-5</v>
      </c>
      <c r="CH474" s="223">
        <f t="shared" ca="1" si="935"/>
        <v>-1.3494190286089889E-4</v>
      </c>
      <c r="CI474" s="223">
        <f t="shared" ca="1" si="936"/>
        <v>1.6470338148819055E-4</v>
      </c>
      <c r="CJ474" s="223">
        <f t="shared" ca="1" si="937"/>
        <v>-1.7239223488352555E-4</v>
      </c>
      <c r="CK474" s="223">
        <f t="shared" ca="1" si="938"/>
        <v>1.56978045954521E-4</v>
      </c>
      <c r="CL474" s="223">
        <f t="shared" ca="1" si="939"/>
        <v>-1.2052653801791084E-4</v>
      </c>
      <c r="CM474" s="223">
        <f t="shared" ca="1" si="940"/>
        <v>6.792273812386073E-5</v>
      </c>
      <c r="CN474" s="223">
        <f t="shared" ca="1" si="941"/>
        <v>-6.2163130754885104E-6</v>
      </c>
      <c r="CO474" s="223">
        <f t="shared" ca="1" si="942"/>
        <v>-5.6323187454394729E-5</v>
      </c>
      <c r="CP474" s="223">
        <f t="shared" ca="1" si="943"/>
        <v>1.1131456968022328E-4</v>
      </c>
      <c r="CQ474" s="223">
        <f t="shared" ca="1" si="944"/>
        <v>-1.5138819637968153E-4</v>
      </c>
      <c r="CR474" s="223">
        <f t="shared" ca="1" si="945"/>
        <v>1.7117362442142025E-4</v>
      </c>
      <c r="CS474" s="223">
        <f t="shared" ca="1" si="946"/>
        <v>-1.6801932149157223E-4</v>
      </c>
      <c r="CT474" s="223">
        <f t="shared" ca="1" si="947"/>
        <v>1.4234800961205325E-4</v>
      </c>
      <c r="CU474" s="223">
        <f t="shared" ca="1" si="948"/>
        <v>-9.7600014301429616E-5</v>
      </c>
      <c r="CV474" s="223">
        <f t="shared" ca="1" si="949"/>
        <v>3.977221140675656E-5</v>
      </c>
      <c r="CW474" s="223">
        <f t="shared" ca="1" si="950"/>
        <v>2.3385640628955551E-5</v>
      </c>
      <c r="CX474" s="223">
        <f t="shared" ca="1" si="951"/>
        <v>-8.3409480012670753E-5</v>
      </c>
      <c r="CY474" s="223">
        <f t="shared" ca="1" si="952"/>
        <v>1.3225524778377981E-4</v>
      </c>
      <c r="CZ474" s="223">
        <f t="shared" ca="1" si="953"/>
        <v>-1.6337690756807575E-4</v>
      </c>
      <c r="DA474" s="223">
        <f t="shared" ca="1" si="954"/>
        <v>1.7260370873002325E-4</v>
      </c>
      <c r="DB474" s="223">
        <f t="shared" ca="1" si="955"/>
        <v>-1.5869912702648785E-4</v>
      </c>
      <c r="DC474" s="223">
        <f t="shared" ca="1" si="956"/>
        <v>1.235265766641176E-4</v>
      </c>
      <c r="DD474" s="223">
        <f t="shared" ca="1" si="957"/>
        <v>-7.1799685958176039E-5</v>
      </c>
      <c r="DE474" s="223">
        <f t="shared" ca="1" si="958"/>
        <v>1.0450603251031427E-5</v>
      </c>
      <c r="DF474" s="223">
        <f t="shared" ca="1" si="959"/>
        <v>5.229901080480276E-5</v>
      </c>
      <c r="DG474" s="223">
        <f t="shared" ca="1" si="960"/>
        <v>-1.0803980418514483E-4</v>
      </c>
      <c r="DH474" s="223">
        <f t="shared" ca="1" si="961"/>
        <v>1.4930170777971462E-4</v>
      </c>
      <c r="DI474" s="223">
        <f t="shared" ca="1" si="962"/>
        <v>-1.7055503223925437E-4</v>
      </c>
      <c r="DJ474" s="223">
        <f t="shared" ca="1" si="963"/>
        <v>1.6895152598879012E-4</v>
      </c>
      <c r="DK474" s="223">
        <f t="shared" ca="1" si="964"/>
        <v>-1.4470608196010576E-4</v>
      </c>
      <c r="DL474" s="223">
        <f t="shared" ca="1" si="965"/>
        <v>1.0106793884395054E-4</v>
      </c>
      <c r="DM474" s="223">
        <f t="shared" ca="1" si="966"/>
        <v>-4.3885236308847074E-5</v>
      </c>
      <c r="DN474" s="223">
        <f t="shared" ca="1" si="967"/>
        <v>-1.9178719941329336E-5</v>
      </c>
      <c r="DO474" s="223">
        <f t="shared" ca="1" si="968"/>
        <v>7.9672451501094831E-5</v>
      </c>
      <c r="DP474" s="223">
        <f t="shared" ca="1" si="969"/>
        <v>-1.2948892709074131E-4</v>
      </c>
      <c r="DQ474" s="223">
        <f t="shared" ca="1" si="970"/>
        <v>1.6195202150789484E-4</v>
      </c>
      <c r="DR474" s="223">
        <f t="shared" ca="1" si="971"/>
        <v>-1.7271121255645048E-4</v>
      </c>
      <c r="DS474" s="223">
        <f t="shared" ca="1" si="972"/>
        <v>1.6032461367847264E-4</v>
      </c>
      <c r="DT474" s="223">
        <f t="shared" ca="1" si="973"/>
        <v>-1.2645220751950504E-4</v>
      </c>
      <c r="DU474" s="223">
        <f t="shared" ca="1" si="974"/>
        <v>7.5633384346428923E-5</v>
      </c>
      <c r="DV474" s="223">
        <f t="shared" ca="1" si="975"/>
        <v>-1.4678598373939351E-5</v>
      </c>
      <c r="DW474" s="223">
        <f t="shared" ca="1" si="976"/>
        <v>-4.824333118668326E-5</v>
      </c>
      <c r="DX474" s="223">
        <f t="shared" ca="1" si="977"/>
        <v>1.0469995955189765E-4</v>
      </c>
      <c r="DY474" s="223">
        <f t="shared" ca="1" si="978"/>
        <v>-1.4712528541372679E-4</v>
      </c>
      <c r="DZ474" s="223">
        <f t="shared" ca="1" si="979"/>
        <v>1.6983370408313014E-4</v>
      </c>
      <c r="EA474" s="223">
        <f t="shared" ca="1" si="980"/>
        <v>-1.6978196040425486E-4</v>
      </c>
      <c r="EB474" s="223">
        <f t="shared" ca="1" si="981"/>
        <v>1.4697698877529981E-4</v>
      </c>
      <c r="EC474" s="223">
        <f t="shared" ca="1" si="982"/>
        <v>-1.0447498383927756E-4</v>
      </c>
      <c r="ED474" s="223">
        <f t="shared" ca="1" si="983"/>
        <v>4.7971826385550334E-5</v>
      </c>
      <c r="EE474" s="223">
        <f t="shared" ca="1" si="984"/>
        <v>1.4960246709939247E-5</v>
      </c>
      <c r="EF474" s="223">
        <f t="shared" ca="1" si="985"/>
        <v>-7.5887431283888214E-5</v>
      </c>
      <c r="EG474" s="223">
        <f t="shared" ca="1" si="986"/>
        <v>1.2664460710991974E-4</v>
      </c>
      <c r="EH474" s="223">
        <f t="shared" ca="1" si="987"/>
        <v>-1.6042958160573711E-4</v>
      </c>
      <c r="EI474" s="223">
        <f t="shared" ca="1" si="988"/>
        <v>1.7271468160652174E-4</v>
      </c>
      <c r="EJ474" s="223">
        <f t="shared" ca="1" si="989"/>
        <v>-1.6185352677810461E-4</v>
      </c>
      <c r="EK474" s="223">
        <f t="shared" ca="1" si="990"/>
        <v>1.2930166829342859E-4</v>
      </c>
      <c r="EL474" s="223">
        <f t="shared" ca="1" si="991"/>
        <v>-7.9421524012074764E-5</v>
      </c>
      <c r="EM474" s="223">
        <f t="shared" ca="1" si="992"/>
        <v>1.8897751658064731E-5</v>
      </c>
      <c r="EN474" s="223">
        <f t="shared" ca="1" si="993"/>
        <v>4.4158591589800672E-5</v>
      </c>
      <c r="EO474" s="223">
        <f t="shared" ca="1" si="994"/>
        <v>-1.0129704757799225E-4</v>
      </c>
      <c r="EP474" s="223">
        <f t="shared" ca="1" si="995"/>
        <v>1.4486024027717966E-4</v>
      </c>
      <c r="EQ474" s="223">
        <f t="shared" ca="1" si="996"/>
        <v>-1.6901007445415924E-4</v>
      </c>
      <c r="ER474" s="223">
        <f t="shared" ca="1" si="997"/>
        <v>1.7051012451533028E-4</v>
      </c>
      <c r="ES474" s="223">
        <f t="shared" ca="1" si="998"/>
        <v>-1.4915936214827407E-4</v>
      </c>
      <c r="ET474" s="223">
        <f t="shared" ca="1" si="999"/>
        <v>1.0781909701091889E-4</v>
      </c>
      <c r="EU474" s="223">
        <f t="shared" ca="1" si="1000"/>
        <v>-5.2029520027821138E-5</v>
      </c>
      <c r="EV474" s="223">
        <f t="shared" ca="1" si="1001"/>
        <v>-1.0732761985340525E-5</v>
      </c>
      <c r="EW474" s="223">
        <f t="shared" ca="1" si="1002"/>
        <v>7.2056699315681185E-5</v>
      </c>
      <c r="EX474" s="223">
        <f t="shared" ca="1" si="1003"/>
        <v>-1.2372400115332868E-4</v>
      </c>
      <c r="EY474" s="223">
        <f t="shared" ca="1" si="1004"/>
        <v>1.5881050492246498E-4</v>
      </c>
      <c r="EZ474" s="223">
        <f t="shared" ca="1" si="1005"/>
        <v>-1.7261411379061113E-4</v>
      </c>
      <c r="FA474" s="223">
        <f t="shared" ca="1" si="1006"/>
        <v>1.6328494536529525E-4</v>
      </c>
      <c r="FB474" s="223">
        <f t="shared" ca="1" si="1007"/>
        <v>-1.3207324257727955E-4</v>
      </c>
      <c r="FC474" s="223">
        <f t="shared" ca="1" si="1008"/>
        <v>8.3161823121409085E-5</v>
      </c>
      <c r="FD474" s="223">
        <f t="shared" ca="1" si="1009"/>
        <v>-2.3105521643213993E-5</v>
      </c>
      <c r="FE474" s="223">
        <f t="shared" ca="1" si="1010"/>
        <v>-4.0047252508530996E-5</v>
      </c>
      <c r="FF474" s="223">
        <f t="shared" ca="1" si="1011"/>
        <v>9.7833118050374431E-5</v>
      </c>
      <c r="FG474" s="223">
        <f t="shared" ca="1" si="1012"/>
        <v>-1.4250793674855746E-4</v>
      </c>
      <c r="FH474" s="223">
        <f t="shared" ca="1" si="1013"/>
        <v>1.6808463947602892E-4</v>
      </c>
      <c r="FI474" s="223">
        <f t="shared" ca="1" si="1014"/>
        <v>-1.7113557970318034E-4</v>
      </c>
      <c r="FJ474" s="223">
        <f t="shared" ca="1" si="1015"/>
        <v>1.5125188749892296E-4</v>
      </c>
      <c r="FK474" s="223">
        <f t="shared" ca="1" si="1016"/>
        <v>-1.1109826399012891E-4</v>
      </c>
      <c r="FL474" s="223">
        <f t="shared" ca="1" si="1017"/>
        <v>5.6055873032745609E-5</v>
      </c>
      <c r="FM474" s="223">
        <f t="shared" ca="1" si="1018"/>
        <v>6.4988122462358649E-6</v>
      </c>
      <c r="FN474" s="223">
        <f t="shared" ca="1" si="1019"/>
        <v>-6.8182563086188888E-5</v>
      </c>
      <c r="FO474" s="223">
        <f t="shared" ca="1" si="1020"/>
        <v>1.207288684847744E-4</v>
      </c>
      <c r="FP474" s="223">
        <f t="shared" ca="1" si="1021"/>
        <v>-1.5709576672933866E-4</v>
      </c>
      <c r="FQ474" s="223">
        <f t="shared" ca="1" si="1022"/>
        <v>1.7240956968701086E-4</v>
      </c>
      <c r="FR474" s="223">
        <f t="shared" ca="1" si="1023"/>
        <v>-1.6461800720701843E-4</v>
      </c>
      <c r="FS474" s="223">
        <f t="shared" ca="1" si="1024"/>
        <v>1.3476526087833224E-4</v>
      </c>
      <c r="FT474" s="223">
        <f t="shared" ca="1" si="1025"/>
        <v>-8.685202865812454E-5</v>
      </c>
      <c r="FU474" s="223">
        <f t="shared" ca="1" si="1026"/>
        <v>2.7299373726106225E-5</v>
      </c>
      <c r="FV474" s="223">
        <f t="shared" ca="1" si="1027"/>
        <v>3.5911790459822965E-5</v>
      </c>
      <c r="FW474" s="223">
        <f t="shared" ca="1" si="1028"/>
        <v>-9.4310257510650875E-5</v>
      </c>
      <c r="FX474" s="223">
        <f t="shared" ca="1" si="1029"/>
        <v>1.4006979176755849E-4</v>
      </c>
      <c r="FY474" s="223">
        <f t="shared" ca="1" si="1030"/>
        <v>-1.6705795659617E-4</v>
      </c>
      <c r="FZ474" s="223">
        <f t="shared" ca="1" si="1031"/>
        <v>1.7165794921699003E-4</v>
      </c>
      <c r="GA474" s="223">
        <f t="shared" ca="1" si="1032"/>
        <v>-1.5325330436821016E-4</v>
      </c>
      <c r="GB474" s="223">
        <f t="shared" ca="1" si="1033"/>
        <v>1.1431050952935047E-4</v>
      </c>
      <c r="GC474" s="223">
        <f t="shared" ca="1" si="1034"/>
        <v>-6.0048460075809988E-5</v>
      </c>
      <c r="GD474" s="223">
        <f t="shared" ca="1" si="1035"/>
        <v>-2.2609478656501276E-6</v>
      </c>
      <c r="GE474" s="223">
        <f t="shared" ca="1" si="1036"/>
        <v>6.4267356230194688E-5</v>
      </c>
      <c r="GF474" s="223">
        <f t="shared" ca="1" si="1037"/>
        <v>-1.1766101326019513E-4</v>
      </c>
      <c r="GG474" s="223">
        <f t="shared" ca="1" si="1038"/>
        <v>1.5528639992051958E-4</v>
      </c>
      <c r="GH474" s="223">
        <f t="shared" ca="1" si="1039"/>
        <v>-1.7210117250543956E-4</v>
      </c>
      <c r="GI474" s="223">
        <f t="shared" ca="1" si="1040"/>
        <v>1.6585190931666364E-4</v>
      </c>
      <c r="GJ474" s="223">
        <f t="shared" ca="1" si="1041"/>
        <v>-1.3737610162542973E-4</v>
      </c>
      <c r="GK474" s="223">
        <f t="shared" ca="1" si="1042"/>
        <v>9.0489917780374397E-5</v>
      </c>
      <c r="GL474" s="223">
        <f t="shared" ca="1" si="1043"/>
        <v>-3.1476781687045477E-5</v>
      </c>
      <c r="GM474" s="223">
        <f t="shared" ca="1" si="1044"/>
        <v>-3.175469649136066E-5</v>
      </c>
      <c r="GN474" s="223">
        <f t="shared" ca="1" si="1045"/>
        <v>9.0730587998290486E-5</v>
      </c>
      <c r="GO474" s="223">
        <f t="shared" ca="1" si="1046"/>
        <v>-1.3754727398154583E-4</v>
      </c>
      <c r="GP474" s="223">
        <f t="shared" ca="1" si="1047"/>
        <v>1.6593064424995713E-4</v>
      </c>
      <c r="GQ474" s="223">
        <f t="shared" ca="1" si="1048"/>
        <v>-1.7207691840089452E-4</v>
      </c>
      <c r="GR474" s="223">
        <f t="shared" ca="1" si="1049"/>
        <v>1.5516240717746067E-4</v>
      </c>
      <c r="GS474" s="223">
        <f t="shared" ca="1" si="1050"/>
        <v>-1.1745389869197669E-4</v>
      </c>
      <c r="GT474" s="223">
        <f t="shared" ca="1" si="1051"/>
        <v>6.4004876171881324E-5</v>
      </c>
      <c r="GU474" s="223">
        <f t="shared" ca="1" si="1052"/>
        <v>-1.9782784253876109E-6</v>
      </c>
      <c r="GV474" s="223">
        <f t="shared" ca="1" si="1053"/>
        <v>-6.0313437121927783E-5</v>
      </c>
      <c r="GW474" s="223">
        <f t="shared" ca="1" si="1054"/>
        <v>1.145222834408494E-4</v>
      </c>
      <c r="GX474" s="223">
        <f t="shared" ca="1" si="1055"/>
        <v>-1.5338349439092072E-4</v>
      </c>
      <c r="GY474" s="223">
        <f t="shared" ca="1" si="1056"/>
        <v>1.7168910801282816E-4</v>
      </c>
      <c r="GZ474" s="223">
        <f t="shared" ca="1" si="1057"/>
        <v>-1.6698590843773362E-4</v>
      </c>
      <c r="HA474" s="223">
        <f t="shared" ca="1" si="1058"/>
        <v>1.3990419214573736E-4</v>
      </c>
      <c r="HB474" s="223">
        <f t="shared" ca="1" si="1059"/>
        <v>-9.4073299159797688E-5</v>
      </c>
      <c r="HC474" s="223">
        <f t="shared" ca="1" si="1060"/>
        <v>3.5635229211698809E-5</v>
      </c>
      <c r="HD474" s="223">
        <f t="shared" ca="1" si="1061"/>
        <v>2.7578474681116516E-5</v>
      </c>
      <c r="HE474" s="223">
        <f t="shared" ca="1" si="1062"/>
        <v>-8.7096265772371946E-5</v>
      </c>
      <c r="HF474" s="223">
        <f t="shared" ca="1" si="1063"/>
        <v>1.349419028609046E-4</v>
      </c>
      <c r="HG474" s="223">
        <f t="shared" ca="1" si="1064"/>
        <v>-1.647033814881918E-4</v>
      </c>
      <c r="HH474" s="223">
        <f t="shared" ca="1" si="1065"/>
        <v>1.7239223488352558E-4</v>
      </c>
      <c r="HI474" s="223">
        <f t="shared" ca="1" si="1066"/>
        <v>-1.5697804595452336E-4</v>
      </c>
      <c r="HJ474" s="223">
        <f t="shared" ca="1" si="1067"/>
        <v>1.2052653801790077E-4</v>
      </c>
      <c r="HK474" s="223">
        <f t="shared" ca="1" si="1068"/>
        <v>-6.7922738123852314E-5</v>
      </c>
      <c r="HL474" s="223">
        <f t="shared" ca="1" si="1069"/>
        <v>6.216313075484282E-6</v>
      </c>
      <c r="HM474" s="223">
        <f t="shared" ca="1" si="1070"/>
        <v>5.6323187454394098E-5</v>
      </c>
      <c r="HN474" s="223">
        <f t="shared" ca="1" si="1071"/>
        <v>-1.1131456968022275E-4</v>
      </c>
      <c r="HO474" s="223">
        <f t="shared" ca="1" si="1072"/>
        <v>1.5138819637968825E-4</v>
      </c>
      <c r="HP474" s="223">
        <f t="shared" ca="1" si="1073"/>
        <v>-1.7117362442142147E-4</v>
      </c>
      <c r="HQ474" s="223">
        <f t="shared" ca="1" si="1074"/>
        <v>1.6801932149157126E-4</v>
      </c>
      <c r="HR474" s="223">
        <f t="shared" ca="1" si="1075"/>
        <v>-1.4234800961205083E-4</v>
      </c>
      <c r="HS474" s="223">
        <f t="shared" ca="1" si="1076"/>
        <v>9.7600014301434237E-5</v>
      </c>
      <c r="HT474" s="223">
        <f t="shared" ca="1" si="1077"/>
        <v>-3.9772211406761994E-5</v>
      </c>
      <c r="HU474" s="223">
        <f t="shared" ca="1" si="1078"/>
        <v>-2.338564062896947E-5</v>
      </c>
      <c r="HV474" s="223">
        <f t="shared" ca="1" si="1079"/>
        <v>8.3409480012674466E-5</v>
      </c>
      <c r="HW474" s="223">
        <f t="shared" ca="1" si="1080"/>
        <v>-1.3225524778378255E-4</v>
      </c>
      <c r="HX474" s="223">
        <f t="shared" ca="1" si="1081"/>
        <v>1.6337690756807396E-4</v>
      </c>
      <c r="HY474" s="223">
        <f t="shared" ca="1" si="1082"/>
        <v>-1.7260370873002347E-4</v>
      </c>
      <c r="HZ474" s="223">
        <f t="shared" ca="1" si="1083"/>
        <v>1.5869912702648229E-4</v>
      </c>
      <c r="IA474" s="223">
        <f t="shared" ca="1" si="1084"/>
        <v>-1.2352657666411468E-4</v>
      </c>
      <c r="IB474" s="223">
        <f t="shared" ca="1" si="1085"/>
        <v>7.179968595817219E-5</v>
      </c>
      <c r="IC474" s="223">
        <f t="shared" ca="1" si="1086"/>
        <v>-1.0450603251027199E-5</v>
      </c>
      <c r="ID474" s="223">
        <f t="shared" ca="1" si="1087"/>
        <v>-5.2299010804797441E-5</v>
      </c>
      <c r="IE474" s="223">
        <f t="shared" ca="1" si="1088"/>
        <v>-9.486452289963122E-5</v>
      </c>
      <c r="IF474" s="223">
        <f t="shared" ca="1" si="1089"/>
        <v>-1.4930170777971677E-4</v>
      </c>
      <c r="IG474" s="223">
        <f t="shared" ca="1" si="1090"/>
        <v>1.7055503223925504E-4</v>
      </c>
      <c r="IH474" s="223">
        <f t="shared" ca="1" si="1091"/>
        <v>-1.6895152598878928E-4</v>
      </c>
      <c r="II474" s="223">
        <f t="shared" ca="1" si="1092"/>
        <v>1.4470608196010882E-4</v>
      </c>
      <c r="IJ474" s="223">
        <f t="shared" ca="1" si="1093"/>
        <v>-1.0106793884393916E-4</v>
      </c>
      <c r="IK474" s="223">
        <f t="shared" ca="1" si="1094"/>
        <v>4.3885236308833481E-5</v>
      </c>
      <c r="IL474" s="223">
        <f t="shared" ca="1" si="1095"/>
        <v>1.9178719941333544E-5</v>
      </c>
      <c r="IM474" s="223">
        <f t="shared" ca="1" si="1096"/>
        <v>-7.9672451501098585E-5</v>
      </c>
      <c r="IN474" s="223">
        <f t="shared" ca="1" si="1097"/>
        <v>1.2948892709073763E-4</v>
      </c>
      <c r="IO474" s="223">
        <f t="shared" ca="1" si="1098"/>
        <v>-1.6195202150789975E-4</v>
      </c>
      <c r="IP474" s="223">
        <f t="shared" ca="1" si="1099"/>
        <v>1.7271121255645029E-4</v>
      </c>
      <c r="IQ474" s="223">
        <f t="shared" ca="1" si="1100"/>
        <v>-1.6032461367847104E-4</v>
      </c>
      <c r="IR474" s="223">
        <f t="shared" ca="1" si="1101"/>
        <v>1.2645220751950214E-4</v>
      </c>
      <c r="IS474" s="223">
        <f t="shared" ca="1" si="1102"/>
        <v>-7.5633384346433951E-5</v>
      </c>
      <c r="IT474" s="223">
        <f t="shared" ca="1" si="1103"/>
        <v>1.4678598373944907E-5</v>
      </c>
      <c r="IU474" s="223">
        <f t="shared" ca="1" si="1104"/>
        <v>4.8243331186696745E-5</v>
      </c>
      <c r="IV474" s="223">
        <f t="shared" ca="1" si="1105"/>
        <v>-1.04699959551901E-4</v>
      </c>
      <c r="IW474" s="223">
        <f t="shared" ca="1" si="1106"/>
        <v>1.4712528541372901E-4</v>
      </c>
      <c r="IX474" s="223">
        <f t="shared" ca="1" si="1107"/>
        <v>-1.6983370408313092E-4</v>
      </c>
      <c r="IY474" s="223">
        <f t="shared" ca="1" si="1108"/>
        <v>1.6978196040425589E-4</v>
      </c>
      <c r="IZ474" s="223">
        <f t="shared" ca="1" si="1109"/>
        <v>-1.4697698877529243E-4</v>
      </c>
      <c r="JA474" s="223">
        <f t="shared" ca="1" si="1110"/>
        <v>1.044749838392742E-4</v>
      </c>
      <c r="JB474" s="223">
        <f t="shared" ca="1" si="1111"/>
        <v>-4.7971826385546268E-5</v>
      </c>
    </row>
    <row r="475" spans="2:262">
      <c r="B475" s="230">
        <v>114</v>
      </c>
      <c r="C475" s="229">
        <f t="shared" si="1112"/>
        <v>2.2265625000000015E-3</v>
      </c>
      <c r="D475" s="226">
        <f t="shared" ca="1" si="855"/>
        <v>23.381021089212279</v>
      </c>
      <c r="E475" s="225">
        <f ca="1">DP361</f>
        <v>-0.61897891078771949</v>
      </c>
      <c r="F475" s="224">
        <v>114</v>
      </c>
      <c r="G475" s="223">
        <f t="shared" ca="1" si="856"/>
        <v>2.6859044998316069E-5</v>
      </c>
      <c r="H475" s="223">
        <f t="shared" ca="1" si="857"/>
        <v>3.0421078616771607E-5</v>
      </c>
      <c r="I475" s="223">
        <f t="shared" ca="1" si="858"/>
        <v>-8.4144617054490823E-5</v>
      </c>
      <c r="J475" s="223">
        <f t="shared" ca="1" si="859"/>
        <v>1.2803065099273615E-4</v>
      </c>
      <c r="K475" s="223">
        <f t="shared" ca="1" si="860"/>
        <v>-1.5694838215296782E-4</v>
      </c>
      <c r="L475" s="223">
        <f t="shared" ca="1" si="861"/>
        <v>1.6751698451967093E-4</v>
      </c>
      <c r="M475" s="223">
        <f t="shared" ca="1" si="862"/>
        <v>-1.5850086303073651E-4</v>
      </c>
      <c r="N475" s="223">
        <f t="shared" ca="1" si="863"/>
        <v>1.3095410930628258E-4</v>
      </c>
      <c r="O475" s="223">
        <f t="shared" ca="1" si="864"/>
        <v>-8.8097265826581362E-5</v>
      </c>
      <c r="P475" s="223">
        <f t="shared" ca="1" si="865"/>
        <v>3.494080628945465E-5</v>
      </c>
      <c r="Q475" s="223">
        <f t="shared" ca="1" si="866"/>
        <v>2.2300648237490216E-5</v>
      </c>
      <c r="R475" s="223">
        <f t="shared" ca="1" si="867"/>
        <v>-7.6934892284940317E-5</v>
      </c>
      <c r="S475" s="223">
        <f t="shared" ca="1" si="868"/>
        <v>1.2257453423527179E-4</v>
      </c>
      <c r="T475" s="223">
        <f t="shared" ca="1" si="869"/>
        <v>-1.5388375821864518E-4</v>
      </c>
      <c r="U475" s="223">
        <f t="shared" ca="1" si="870"/>
        <v>1.672021443223771E-4</v>
      </c>
      <c r="V475" s="223">
        <f t="shared" ca="1" si="871"/>
        <v>-1.6097261512657281E-4</v>
      </c>
      <c r="W475" s="223">
        <f t="shared" ca="1" si="872"/>
        <v>1.3592347653645359E-4</v>
      </c>
      <c r="X475" s="223">
        <f t="shared" ca="1" si="873"/>
        <v>-9.498327017730938E-5</v>
      </c>
      <c r="Y475" s="223">
        <f t="shared" ca="1" si="874"/>
        <v>4.2938392117789391E-5</v>
      </c>
      <c r="Z475" s="223">
        <f t="shared" ca="1" si="875"/>
        <v>1.4126493643298472E-5</v>
      </c>
      <c r="AA475" s="223">
        <f t="shared" ca="1" si="876"/>
        <v>-6.9539824621174973E-5</v>
      </c>
      <c r="AB475" s="223">
        <f t="shared" ca="1" si="877"/>
        <v>1.1682312468857331E-4</v>
      </c>
      <c r="AC475" s="223">
        <f t="shared" ca="1" si="878"/>
        <v>-1.5044841483214918E-4</v>
      </c>
      <c r="AD475" s="223">
        <f t="shared" ca="1" si="879"/>
        <v>1.6648449951423241E-4</v>
      </c>
      <c r="AE475" s="223">
        <f t="shared" ca="1" si="880"/>
        <v>-1.6305657009303343E-4</v>
      </c>
      <c r="AF475" s="223">
        <f t="shared" ca="1" si="881"/>
        <v>1.4056539220615687E-4</v>
      </c>
      <c r="AG475" s="223">
        <f t="shared" ca="1" si="882"/>
        <v>-1.0164045151062934E-4</v>
      </c>
      <c r="AH475" s="223">
        <f t="shared" ca="1" si="883"/>
        <v>5.0832535598552858E-5</v>
      </c>
      <c r="AI475" s="223">
        <f t="shared" ca="1" si="884"/>
        <v>5.9183070885853481E-6</v>
      </c>
      <c r="AJ475" s="223">
        <f t="shared" ca="1" si="885"/>
        <v>-6.1977229428929081E-5</v>
      </c>
      <c r="AK475" s="223">
        <f t="shared" ca="1" si="886"/>
        <v>1.1079027800200199E-4</v>
      </c>
      <c r="AL475" s="223">
        <f t="shared" ca="1" si="887"/>
        <v>-1.466506280365967E-4</v>
      </c>
      <c r="AM475" s="223">
        <f t="shared" ca="1" si="888"/>
        <v>1.6536577896443831E-4</v>
      </c>
      <c r="AN475" s="223">
        <f t="shared" ca="1" si="889"/>
        <v>-1.6474770750007141E-4</v>
      </c>
      <c r="AO475" s="223">
        <f t="shared" ca="1" si="890"/>
        <v>1.4486867353396258E-4</v>
      </c>
      <c r="AP475" s="223">
        <f t="shared" ca="1" si="891"/>
        <v>-1.0805277209360624E-4</v>
      </c>
      <c r="AQ475" s="223">
        <f t="shared" ca="1" si="892"/>
        <v>5.8604219048654042E-5</v>
      </c>
      <c r="AR475" s="223">
        <f t="shared" ca="1" si="893"/>
        <v>-2.3041371862878664E-6</v>
      </c>
      <c r="AS475" s="223">
        <f t="shared" ca="1" si="894"/>
        <v>-5.4265325662422556E-5</v>
      </c>
      <c r="AT475" s="223">
        <f t="shared" ca="1" si="895"/>
        <v>1.0449052783164341E-4</v>
      </c>
      <c r="AU475" s="223">
        <f t="shared" ca="1" si="896"/>
        <v>-1.4249954703302609E-4</v>
      </c>
      <c r="AV475" s="223">
        <f t="shared" ca="1" si="897"/>
        <v>1.6384867776878694E-4</v>
      </c>
      <c r="AW475" s="223">
        <f t="shared" ca="1" si="898"/>
        <v>-1.6604195324954646E-4</v>
      </c>
      <c r="AX475" s="223">
        <f t="shared" ca="1" si="899"/>
        <v>1.4882295353822668E-4</v>
      </c>
      <c r="AY475" s="223">
        <f t="shared" ca="1" si="900"/>
        <v>-1.1420478408430643E-4</v>
      </c>
      <c r="AZ475" s="223">
        <f t="shared" ca="1" si="901"/>
        <v>6.6234719801943733E-5</v>
      </c>
      <c r="BA475" s="223">
        <f t="shared" ca="1" si="902"/>
        <v>-1.0521030592858369E-5</v>
      </c>
      <c r="BB475" s="223">
        <f t="shared" ca="1" si="903"/>
        <v>-4.6422691973314088E-5</v>
      </c>
      <c r="BC475" s="223">
        <f t="shared" ca="1" si="904"/>
        <v>9.7939050827449195E-5</v>
      </c>
      <c r="BD475" s="223">
        <f t="shared" ca="1" si="905"/>
        <v>-1.3800517213916801E-4</v>
      </c>
      <c r="BE475" s="223">
        <f t="shared" ca="1" si="906"/>
        <v>1.6193685075694138E-4</v>
      </c>
      <c r="BF475" s="223">
        <f t="shared" ca="1" si="907"/>
        <v>-1.6693618939008607E-4</v>
      </c>
      <c r="BG475" s="223">
        <f t="shared" ca="1" si="908"/>
        <v>1.5241870601206714E-4</v>
      </c>
      <c r="BH475" s="223">
        <f t="shared" ca="1" si="909"/>
        <v>-1.200816667469898E-4</v>
      </c>
      <c r="BI475" s="223">
        <f t="shared" ca="1" si="910"/>
        <v>7.3705655313756479E-5</v>
      </c>
      <c r="BJ475" s="223">
        <f t="shared" ca="1" si="911"/>
        <v>-1.8712577915199589E-5</v>
      </c>
      <c r="BK475" s="223">
        <f t="shared" ca="1" si="912"/>
        <v>-3.8468221953094276E-5</v>
      </c>
      <c r="BL475" s="223">
        <f t="shared" ca="1" si="913"/>
        <v>9.115163007136205E-5</v>
      </c>
      <c r="BM475" s="223">
        <f t="shared" ca="1" si="914"/>
        <v>-1.3317833069779992E-4</v>
      </c>
      <c r="BN475" s="223">
        <f t="shared" ca="1" si="915"/>
        <v>1.5963490368763075E-4</v>
      </c>
      <c r="BO475" s="223">
        <f t="shared" ca="1" si="916"/>
        <v>-1.6742826162850194E-4</v>
      </c>
      <c r="BP475" s="223">
        <f t="shared" ca="1" si="917"/>
        <v>1.5564726847282256E-4</v>
      </c>
      <c r="BQ475" s="223">
        <f t="shared" ca="1" si="918"/>
        <v>-1.2566926215656471E-4</v>
      </c>
      <c r="BR475" s="223">
        <f t="shared" ca="1" si="919"/>
        <v>8.0999027446065414E-5</v>
      </c>
      <c r="BS475" s="223">
        <f t="shared" ca="1" si="920"/>
        <v>-2.6859044998314836E-5</v>
      </c>
      <c r="BT475" s="223">
        <f t="shared" ca="1" si="921"/>
        <v>-3.0421078616775822E-5</v>
      </c>
      <c r="BU475" s="223">
        <f t="shared" ca="1" si="922"/>
        <v>8.4144617054493113E-5</v>
      </c>
      <c r="BV475" s="223">
        <f t="shared" ca="1" si="923"/>
        <v>-1.2803065099273672E-4</v>
      </c>
      <c r="BW475" s="223">
        <f t="shared" ca="1" si="924"/>
        <v>1.5694838215296917E-4</v>
      </c>
      <c r="BX475" s="223">
        <f t="shared" ca="1" si="925"/>
        <v>-1.6751698451967096E-4</v>
      </c>
      <c r="BY475" s="223">
        <f t="shared" ca="1" si="926"/>
        <v>1.5850086303073477E-4</v>
      </c>
      <c r="BZ475" s="223">
        <f t="shared" ca="1" si="927"/>
        <v>-1.3095410930628036E-4</v>
      </c>
      <c r="CA475" s="223">
        <f t="shared" ca="1" si="928"/>
        <v>8.8097265826579872E-5</v>
      </c>
      <c r="CB475" s="223">
        <f t="shared" ca="1" si="929"/>
        <v>-3.4940806289450009E-5</v>
      </c>
      <c r="CC475" s="223">
        <f t="shared" ca="1" si="930"/>
        <v>-2.2300648237493143E-5</v>
      </c>
      <c r="CD475" s="223">
        <f t="shared" ca="1" si="931"/>
        <v>7.6934892284941889E-5</v>
      </c>
      <c r="CE475" s="223">
        <f t="shared" ca="1" si="932"/>
        <v>-1.2257453423527464E-4</v>
      </c>
      <c r="CF475" s="223">
        <f t="shared" ca="1" si="933"/>
        <v>1.5388375821864635E-4</v>
      </c>
      <c r="CG475" s="223">
        <f t="shared" ca="1" si="934"/>
        <v>-1.6720214432237713E-4</v>
      </c>
      <c r="CH475" s="223">
        <f t="shared" ca="1" si="935"/>
        <v>1.6097261512657167E-4</v>
      </c>
      <c r="CI475" s="223">
        <f t="shared" ca="1" si="936"/>
        <v>-1.3592347653645188E-4</v>
      </c>
      <c r="CJ475" s="223">
        <f t="shared" ca="1" si="937"/>
        <v>9.4983270177308892E-5</v>
      </c>
      <c r="CK475" s="223">
        <f t="shared" ca="1" si="938"/>
        <v>-4.293839211778538E-5</v>
      </c>
      <c r="CL475" s="223">
        <f t="shared" ca="1" si="939"/>
        <v>-1.4126493643300234E-5</v>
      </c>
      <c r="CM475" s="223">
        <f t="shared" ca="1" si="940"/>
        <v>6.9539824621179852E-5</v>
      </c>
      <c r="CN475" s="223">
        <f t="shared" ca="1" si="941"/>
        <v>-1.1682312468857544E-4</v>
      </c>
      <c r="CO475" s="223">
        <f t="shared" ca="1" si="942"/>
        <v>1.5044841483214942E-4</v>
      </c>
      <c r="CP475" s="223">
        <f t="shared" ca="1" si="943"/>
        <v>-1.6648449951423298E-4</v>
      </c>
      <c r="CQ475" s="223">
        <f t="shared" ca="1" si="944"/>
        <v>1.6305657009303275E-4</v>
      </c>
      <c r="CR475" s="223">
        <f t="shared" ca="1" si="945"/>
        <v>-1.4056539220615654E-4</v>
      </c>
      <c r="CS475" s="223">
        <f t="shared" ca="1" si="946"/>
        <v>1.0164045151062509E-4</v>
      </c>
      <c r="CT475" s="223">
        <f t="shared" ca="1" si="947"/>
        <v>-5.0832535598545499E-5</v>
      </c>
      <c r="CU475" s="223">
        <f t="shared" ca="1" si="948"/>
        <v>-5.9183070885859173E-6</v>
      </c>
      <c r="CV475" s="223">
        <f t="shared" ca="1" si="949"/>
        <v>6.1977229428931833E-5</v>
      </c>
      <c r="CW475" s="223">
        <f t="shared" ca="1" si="950"/>
        <v>-1.1079027800200775E-4</v>
      </c>
      <c r="CX475" s="223">
        <f t="shared" ca="1" si="951"/>
        <v>1.46650628036597E-4</v>
      </c>
      <c r="CY475" s="223">
        <f t="shared" ca="1" si="952"/>
        <v>-1.6536577896443874E-4</v>
      </c>
      <c r="CZ475" s="223">
        <f t="shared" ca="1" si="953"/>
        <v>1.6474770750007E-4</v>
      </c>
      <c r="DA475" s="223">
        <f t="shared" ca="1" si="954"/>
        <v>-1.4486867353396231E-4</v>
      </c>
      <c r="DB475" s="223">
        <f t="shared" ca="1" si="955"/>
        <v>1.0805277209360398E-4</v>
      </c>
      <c r="DC475" s="223">
        <f t="shared" ca="1" si="956"/>
        <v>-5.8604219048649035E-5</v>
      </c>
      <c r="DD475" s="223">
        <f t="shared" ca="1" si="957"/>
        <v>2.3041371862873107E-6</v>
      </c>
      <c r="DE475" s="223">
        <f t="shared" ca="1" si="958"/>
        <v>5.4265325662425368E-5</v>
      </c>
      <c r="DF475" s="223">
        <f t="shared" ca="1" si="959"/>
        <v>-1.0449052783164758E-4</v>
      </c>
      <c r="DG475" s="223">
        <f t="shared" ca="1" si="960"/>
        <v>1.4249954703302639E-4</v>
      </c>
      <c r="DH475" s="223">
        <f t="shared" ca="1" si="961"/>
        <v>-1.6384867776878757E-4</v>
      </c>
      <c r="DI475" s="223">
        <f t="shared" ca="1" si="962"/>
        <v>1.6604195324954575E-4</v>
      </c>
      <c r="DJ475" s="223">
        <f t="shared" ca="1" si="963"/>
        <v>-1.488229535382275E-4</v>
      </c>
      <c r="DK475" s="223">
        <f t="shared" ca="1" si="964"/>
        <v>1.1420478408430426E-4</v>
      </c>
      <c r="DL475" s="223">
        <f t="shared" ca="1" si="965"/>
        <v>-6.6234719801941009E-5</v>
      </c>
      <c r="DM475" s="223">
        <f t="shared" ca="1" si="966"/>
        <v>1.0521030592860185E-5</v>
      </c>
      <c r="DN475" s="223">
        <f t="shared" ca="1" si="967"/>
        <v>4.6422691973316921E-5</v>
      </c>
      <c r="DO475" s="223">
        <f t="shared" ca="1" si="968"/>
        <v>-9.7939050827451608E-5</v>
      </c>
      <c r="DP475" s="223">
        <f t="shared" ca="1" si="969"/>
        <v>1.3800517213916698E-4</v>
      </c>
      <c r="DQ475" s="223">
        <f t="shared" ca="1" si="970"/>
        <v>-1.6193685075694211E-4</v>
      </c>
      <c r="DR475" s="223">
        <f t="shared" ca="1" si="971"/>
        <v>1.6693618939008582E-4</v>
      </c>
      <c r="DS475" s="223">
        <f t="shared" ca="1" si="972"/>
        <v>-1.5241870601206395E-4</v>
      </c>
      <c r="DT475" s="223">
        <f t="shared" ca="1" si="973"/>
        <v>1.2008166674698774E-4</v>
      </c>
      <c r="DU475" s="223">
        <f t="shared" ca="1" si="974"/>
        <v>-7.3705655313753823E-5</v>
      </c>
      <c r="DV475" s="223">
        <f t="shared" ca="1" si="975"/>
        <v>1.8712577915191918E-5</v>
      </c>
      <c r="DW475" s="223">
        <f t="shared" ca="1" si="976"/>
        <v>3.8468221953097149E-5</v>
      </c>
      <c r="DX475" s="223">
        <f t="shared" ca="1" si="977"/>
        <v>-9.115163007136453E-5</v>
      </c>
      <c r="DY475" s="223">
        <f t="shared" ca="1" si="978"/>
        <v>1.3317833069780461E-4</v>
      </c>
      <c r="DZ475" s="223">
        <f t="shared" ca="1" si="979"/>
        <v>-1.5963490368763018E-4</v>
      </c>
      <c r="EA475" s="223">
        <f t="shared" ca="1" si="980"/>
        <v>1.6742826162850186E-4</v>
      </c>
      <c r="EB475" s="223">
        <f t="shared" ca="1" si="981"/>
        <v>-1.5564726847281968E-4</v>
      </c>
      <c r="EC475" s="223">
        <f t="shared" ca="1" si="982"/>
        <v>1.256692621565659E-4</v>
      </c>
      <c r="ED475" s="223">
        <f t="shared" ca="1" si="983"/>
        <v>-8.0999027446062826E-5</v>
      </c>
      <c r="EE475" s="223">
        <f t="shared" ca="1" si="984"/>
        <v>2.6859044998307233E-5</v>
      </c>
      <c r="EF475" s="223">
        <f t="shared" ca="1" si="985"/>
        <v>3.0421078616774046E-5</v>
      </c>
      <c r="EG475" s="223">
        <f t="shared" ca="1" si="986"/>
        <v>-8.4144617054495674E-5</v>
      </c>
      <c r="EH475" s="223">
        <f t="shared" ca="1" si="987"/>
        <v>1.2803065099274171E-4</v>
      </c>
      <c r="EI475" s="223">
        <f t="shared" ca="1" si="988"/>
        <v>-1.5694838215296855E-4</v>
      </c>
      <c r="EJ475" s="223">
        <f t="shared" ca="1" si="989"/>
        <v>1.6751698451967102E-4</v>
      </c>
      <c r="EK475" s="223">
        <f t="shared" ca="1" si="990"/>
        <v>-1.585008630307338E-4</v>
      </c>
      <c r="EL475" s="223">
        <f t="shared" ca="1" si="991"/>
        <v>1.3095410930628149E-4</v>
      </c>
      <c r="EM475" s="223">
        <f t="shared" ca="1" si="992"/>
        <v>-8.8097265826577351E-5</v>
      </c>
      <c r="EN475" s="223">
        <f t="shared" ca="1" si="993"/>
        <v>3.4940806289447115E-5</v>
      </c>
      <c r="EO475" s="223">
        <f t="shared" ca="1" si="994"/>
        <v>2.2300648237491368E-5</v>
      </c>
      <c r="EP475" s="223">
        <f t="shared" ca="1" si="995"/>
        <v>-7.6934892284944518E-5</v>
      </c>
      <c r="EQ475" s="223">
        <f t="shared" ca="1" si="996"/>
        <v>1.2257453423527665E-4</v>
      </c>
      <c r="ER475" s="223">
        <f t="shared" ca="1" si="997"/>
        <v>-1.5388375821864941E-4</v>
      </c>
      <c r="ES475" s="223">
        <f t="shared" ca="1" si="998"/>
        <v>1.6720214432237732E-4</v>
      </c>
      <c r="ET475" s="223">
        <f t="shared" ca="1" si="999"/>
        <v>-1.6097261512657086E-4</v>
      </c>
      <c r="EU475" s="223">
        <f t="shared" ca="1" si="1000"/>
        <v>1.3592347653644733E-4</v>
      </c>
      <c r="EV475" s="223">
        <f t="shared" ca="1" si="1001"/>
        <v>-9.4983270177306453E-5</v>
      </c>
      <c r="EW475" s="223">
        <f t="shared" ca="1" si="1002"/>
        <v>4.2938392117782534E-5</v>
      </c>
      <c r="EX475" s="223">
        <f t="shared" ca="1" si="1003"/>
        <v>1.4126493643307946E-5</v>
      </c>
      <c r="EY475" s="223">
        <f t="shared" ca="1" si="1004"/>
        <v>-6.9539824621178199E-5</v>
      </c>
      <c r="EZ475" s="223">
        <f t="shared" ca="1" si="1005"/>
        <v>1.1682312468857753E-4</v>
      </c>
      <c r="FA475" s="223">
        <f t="shared" ca="1" si="1006"/>
        <v>-1.5044841483215281E-4</v>
      </c>
      <c r="FB475" s="223">
        <f t="shared" ca="1" si="1007"/>
        <v>1.6648449951423279E-4</v>
      </c>
      <c r="FC475" s="223">
        <f t="shared" ca="1" si="1008"/>
        <v>-1.6305657009303207E-4</v>
      </c>
      <c r="FD475" s="223">
        <f t="shared" ca="1" si="1009"/>
        <v>1.4056539220615234E-4</v>
      </c>
      <c r="FE475" s="223">
        <f t="shared" ca="1" si="1010"/>
        <v>-1.0164045151062653E-4</v>
      </c>
      <c r="FF475" s="223">
        <f t="shared" ca="1" si="1011"/>
        <v>5.0832535598547234E-5</v>
      </c>
      <c r="FG475" s="223">
        <f t="shared" ca="1" si="1012"/>
        <v>5.9183070885936287E-6</v>
      </c>
      <c r="FH475" s="223">
        <f t="shared" ca="1" si="1013"/>
        <v>-6.1977229428930166E-5</v>
      </c>
      <c r="FI475" s="223">
        <f t="shared" ca="1" si="1014"/>
        <v>1.1079027800200643E-4</v>
      </c>
      <c r="FJ475" s="223">
        <f t="shared" ca="1" si="1015"/>
        <v>-1.4665062803660071E-4</v>
      </c>
      <c r="FK475" s="223">
        <f t="shared" ca="1" si="1016"/>
        <v>1.6536577896443847E-4</v>
      </c>
      <c r="FL475" s="223">
        <f t="shared" ca="1" si="1017"/>
        <v>-1.6474770750007033E-4</v>
      </c>
      <c r="FM475" s="223">
        <f t="shared" ca="1" si="1018"/>
        <v>1.4486867353395843E-4</v>
      </c>
      <c r="FN475" s="223">
        <f t="shared" ca="1" si="1019"/>
        <v>-1.0805277209360535E-4</v>
      </c>
      <c r="FO475" s="223">
        <f t="shared" ca="1" si="1020"/>
        <v>5.8604219048650742E-5</v>
      </c>
      <c r="FP475" s="223">
        <f t="shared" ca="1" si="1021"/>
        <v>-2.3041371862795858E-6</v>
      </c>
      <c r="FQ475" s="223">
        <f t="shared" ca="1" si="1022"/>
        <v>-5.4265325662432666E-5</v>
      </c>
      <c r="FR475" s="223">
        <f t="shared" ca="1" si="1023"/>
        <v>1.0449052783164615E-4</v>
      </c>
      <c r="FS475" s="223">
        <f t="shared" ca="1" si="1024"/>
        <v>-1.4249954703303048E-4</v>
      </c>
      <c r="FT475" s="223">
        <f t="shared" ca="1" si="1025"/>
        <v>1.6384867776878917E-4</v>
      </c>
      <c r="FU475" s="223">
        <f t="shared" ca="1" si="1026"/>
        <v>-1.6604195324954599E-4</v>
      </c>
      <c r="FV475" s="223">
        <f t="shared" ca="1" si="1027"/>
        <v>1.4882295353822397E-4</v>
      </c>
      <c r="FW475" s="223">
        <f t="shared" ca="1" si="1028"/>
        <v>-1.1420478408429861E-4</v>
      </c>
      <c r="FX475" s="223">
        <f t="shared" ca="1" si="1029"/>
        <v>6.623471980194269E-5</v>
      </c>
      <c r="FY475" s="223">
        <f t="shared" ca="1" si="1030"/>
        <v>-1.0521030592852473E-5</v>
      </c>
      <c r="FZ475" s="223">
        <f t="shared" ca="1" si="1031"/>
        <v>-4.642269197332432E-5</v>
      </c>
      <c r="GA475" s="223">
        <f t="shared" ca="1" si="1032"/>
        <v>9.7939050827450117E-5</v>
      </c>
      <c r="GB475" s="223">
        <f t="shared" ca="1" si="1033"/>
        <v>-1.3800517213917137E-4</v>
      </c>
      <c r="GC475" s="223">
        <f t="shared" ca="1" si="1034"/>
        <v>1.6193685075694406E-4</v>
      </c>
      <c r="GD475" s="223">
        <f t="shared" ca="1" si="1035"/>
        <v>-1.6693618939008599E-4</v>
      </c>
      <c r="GE475" s="223">
        <f t="shared" ca="1" si="1036"/>
        <v>1.524187060120647E-4</v>
      </c>
      <c r="GF475" s="223">
        <f t="shared" ca="1" si="1037"/>
        <v>-1.2008166674698238E-4</v>
      </c>
      <c r="GG475" s="223">
        <f t="shared" ca="1" si="1038"/>
        <v>7.3705655313746884E-5</v>
      </c>
      <c r="GH475" s="223">
        <f t="shared" ca="1" si="1039"/>
        <v>-1.8712577915184261E-5</v>
      </c>
      <c r="GI475" s="223">
        <f t="shared" ca="1" si="1040"/>
        <v>-3.8468221953095387E-5</v>
      </c>
      <c r="GJ475" s="223">
        <f t="shared" ca="1" si="1041"/>
        <v>9.1151630071363026E-5</v>
      </c>
      <c r="GK475" s="223">
        <f t="shared" ca="1" si="1042"/>
        <v>-1.331783306978035E-4</v>
      </c>
      <c r="GL475" s="223">
        <f t="shared" ca="1" si="1043"/>
        <v>1.5963490368763253E-4</v>
      </c>
      <c r="GM475" s="223">
        <f t="shared" ca="1" si="1044"/>
        <v>-1.6742826162850153E-4</v>
      </c>
      <c r="GN475" s="223">
        <f t="shared" ca="1" si="1045"/>
        <v>1.5564726847281686E-4</v>
      </c>
      <c r="GO475" s="223">
        <f t="shared" ca="1" si="1046"/>
        <v>-1.2566926215656709E-4</v>
      </c>
      <c r="GP475" s="223">
        <f t="shared" ca="1" si="1047"/>
        <v>8.0999027446064411E-5</v>
      </c>
      <c r="GQ475" s="223">
        <f t="shared" ca="1" si="1048"/>
        <v>-2.6859044998309008E-5</v>
      </c>
      <c r="GR475" s="223">
        <f t="shared" ca="1" si="1049"/>
        <v>-3.0421078616781649E-5</v>
      </c>
      <c r="GS475" s="223">
        <f t="shared" ca="1" si="1050"/>
        <v>8.4144617054502342E-5</v>
      </c>
      <c r="GT475" s="223">
        <f t="shared" ca="1" si="1051"/>
        <v>-1.2803065099274667E-4</v>
      </c>
      <c r="GU475" s="223">
        <f t="shared" ca="1" si="1052"/>
        <v>1.569483821529679E-4</v>
      </c>
      <c r="GV475" s="223">
        <f t="shared" ca="1" si="1053"/>
        <v>-1.6751698451967102E-4</v>
      </c>
      <c r="GW475" s="223">
        <f t="shared" ca="1" si="1054"/>
        <v>1.5850086303073439E-4</v>
      </c>
      <c r="GX475" s="223">
        <f t="shared" ca="1" si="1055"/>
        <v>-1.3095410930627667E-4</v>
      </c>
      <c r="GY475" s="223">
        <f t="shared" ca="1" si="1056"/>
        <v>8.8097265826570778E-5</v>
      </c>
      <c r="GZ475" s="223">
        <f t="shared" ca="1" si="1057"/>
        <v>-3.494080628943956E-5</v>
      </c>
      <c r="HA475" s="223">
        <f t="shared" ca="1" si="1058"/>
        <v>-2.2300648237489566E-5</v>
      </c>
      <c r="HB475" s="223">
        <f t="shared" ca="1" si="1059"/>
        <v>7.6934892284942906E-5</v>
      </c>
      <c r="HC475" s="223">
        <f t="shared" ca="1" si="1060"/>
        <v>-1.225745342352754E-4</v>
      </c>
      <c r="HD475" s="223">
        <f t="shared" ca="1" si="1061"/>
        <v>1.5388375821864868E-4</v>
      </c>
      <c r="HE475" s="223">
        <f t="shared" ca="1" si="1062"/>
        <v>-1.6720214432237781E-4</v>
      </c>
      <c r="HF475" s="223">
        <f t="shared" ca="1" si="1063"/>
        <v>1.6097261512656872E-4</v>
      </c>
      <c r="HG475" s="223">
        <f t="shared" ca="1" si="1064"/>
        <v>-1.3592347653644285E-4</v>
      </c>
      <c r="HH475" s="223">
        <f t="shared" ca="1" si="1065"/>
        <v>9.4983270177307957E-5</v>
      </c>
      <c r="HI475" s="223">
        <f t="shared" ca="1" si="1066"/>
        <v>-4.2938392117784268E-5</v>
      </c>
      <c r="HJ475" s="223">
        <f t="shared" ca="1" si="1067"/>
        <v>-1.412649364330613E-5</v>
      </c>
      <c r="HK475" s="223">
        <f t="shared" ca="1" si="1068"/>
        <v>6.9539824621185219E-5</v>
      </c>
      <c r="HL475" s="223">
        <f t="shared" ca="1" si="1069"/>
        <v>-1.1682312468858308E-4</v>
      </c>
      <c r="HM475" s="223">
        <f t="shared" ca="1" si="1070"/>
        <v>1.504484148321562E-4</v>
      </c>
      <c r="HN475" s="223">
        <f t="shared" ca="1" si="1071"/>
        <v>-1.6648449951423258E-4</v>
      </c>
      <c r="HO475" s="223">
        <f t="shared" ca="1" si="1072"/>
        <v>1.6305657009303248E-4</v>
      </c>
      <c r="HP475" s="223">
        <f t="shared" ca="1" si="1073"/>
        <v>-1.4056539220615334E-4</v>
      </c>
      <c r="HQ475" s="223">
        <f t="shared" ca="1" si="1074"/>
        <v>1.0164045151062041E-4</v>
      </c>
      <c r="HR475" s="223">
        <f t="shared" ca="1" si="1075"/>
        <v>-5.0832535598539875E-5</v>
      </c>
      <c r="HS475" s="223">
        <f t="shared" ca="1" si="1076"/>
        <v>-5.9183070886013401E-6</v>
      </c>
      <c r="HT475" s="223">
        <f t="shared" ca="1" si="1077"/>
        <v>6.1977229428928472E-5</v>
      </c>
      <c r="HU475" s="223">
        <f t="shared" ca="1" si="1078"/>
        <v>-1.1079027800200506E-4</v>
      </c>
      <c r="HV475" s="223">
        <f t="shared" ca="1" si="1079"/>
        <v>1.4665062803659984E-4</v>
      </c>
      <c r="HW475" s="223">
        <f t="shared" ca="1" si="1080"/>
        <v>-1.6536577896443972E-4</v>
      </c>
      <c r="HX475" s="223">
        <f t="shared" ca="1" si="1081"/>
        <v>1.6474770750006892E-4</v>
      </c>
      <c r="HY475" s="223">
        <f t="shared" ca="1" si="1082"/>
        <v>-1.4486867353395456E-4</v>
      </c>
      <c r="HZ475" s="223">
        <f t="shared" ca="1" si="1083"/>
        <v>1.0805277209360674E-4</v>
      </c>
      <c r="IA475" s="223">
        <f t="shared" ca="1" si="1084"/>
        <v>-5.8604219048652423E-5</v>
      </c>
      <c r="IB475" s="223">
        <f t="shared" ca="1" si="1085"/>
        <v>2.3041371862814018E-6</v>
      </c>
      <c r="IC475" s="223">
        <f t="shared" ca="1" si="1086"/>
        <v>5.4265325662430951E-5</v>
      </c>
      <c r="ID475" s="223">
        <f t="shared" ca="1" si="1087"/>
        <v>-1.044905278316522E-4</v>
      </c>
      <c r="IE475" s="223">
        <f t="shared" ca="1" si="1088"/>
        <v>-1.4205246238277426E-4</v>
      </c>
      <c r="IF475" s="223">
        <f t="shared" ca="1" si="1089"/>
        <v>-1.6384867776879079E-4</v>
      </c>
      <c r="IG475" s="223">
        <f t="shared" ca="1" si="1090"/>
        <v>1.6604195324954624E-4</v>
      </c>
      <c r="IH475" s="223">
        <f t="shared" ca="1" si="1091"/>
        <v>-1.4882295353822479E-4</v>
      </c>
      <c r="II475" s="223">
        <f t="shared" ca="1" si="1092"/>
        <v>1.1420478408429992E-4</v>
      </c>
      <c r="IJ475" s="223">
        <f t="shared" ca="1" si="1093"/>
        <v>-6.6234719801935588E-5</v>
      </c>
      <c r="IK475" s="223">
        <f t="shared" ca="1" si="1094"/>
        <v>1.0521030592844775E-5</v>
      </c>
      <c r="IL475" s="223">
        <f t="shared" ca="1" si="1095"/>
        <v>4.6422691973331754E-5</v>
      </c>
      <c r="IM475" s="223">
        <f t="shared" ca="1" si="1096"/>
        <v>-9.793905082744868E-5</v>
      </c>
      <c r="IN475" s="223">
        <f t="shared" ca="1" si="1097"/>
        <v>1.3800517213917034E-4</v>
      </c>
      <c r="IO475" s="223">
        <f t="shared" ca="1" si="1098"/>
        <v>-1.6193685075694363E-4</v>
      </c>
      <c r="IP475" s="223">
        <f t="shared" ca="1" si="1099"/>
        <v>1.6693618939008534E-4</v>
      </c>
      <c r="IQ475" s="223">
        <f t="shared" ca="1" si="1100"/>
        <v>-1.5241870601206148E-4</v>
      </c>
      <c r="IR475" s="223">
        <f t="shared" ca="1" si="1101"/>
        <v>1.2008166674697698E-4</v>
      </c>
      <c r="IS475" s="223">
        <f t="shared" ca="1" si="1102"/>
        <v>-7.3705655313757062E-5</v>
      </c>
      <c r="IT475" s="223">
        <f t="shared" ca="1" si="1103"/>
        <v>1.8712577915195516E-5</v>
      </c>
      <c r="IU475" s="223">
        <f t="shared" ca="1" si="1104"/>
        <v>3.8468221953102908E-5</v>
      </c>
      <c r="IV475" s="223">
        <f t="shared" ca="1" si="1105"/>
        <v>-9.115163007136949E-5</v>
      </c>
      <c r="IW475" s="223">
        <f t="shared" ca="1" si="1106"/>
        <v>1.3317833069780819E-4</v>
      </c>
      <c r="IX475" s="223">
        <f t="shared" ca="1" si="1107"/>
        <v>-1.5963490368763487E-4</v>
      </c>
      <c r="IY475" s="223">
        <f t="shared" ca="1" si="1108"/>
        <v>1.6742826162850197E-4</v>
      </c>
      <c r="IZ475" s="223">
        <f t="shared" ca="1" si="1109"/>
        <v>-1.5564726847282104E-4</v>
      </c>
      <c r="JA475" s="223">
        <f t="shared" ca="1" si="1110"/>
        <v>1.2566926215656199E-4</v>
      </c>
      <c r="JB475" s="223">
        <f t="shared" ca="1" si="1111"/>
        <v>-8.0999027446057649E-5</v>
      </c>
    </row>
    <row r="476" spans="2:262">
      <c r="B476" s="230">
        <v>115</v>
      </c>
      <c r="C476" s="229">
        <f t="shared" si="1112"/>
        <v>2.2460937500000016E-3</v>
      </c>
      <c r="D476" s="226">
        <f t="shared" ca="1" si="855"/>
        <v>23.384772307088777</v>
      </c>
      <c r="E476" s="225">
        <f ca="1">DQ361</f>
        <v>-0.61522769291122292</v>
      </c>
      <c r="F476" s="224">
        <v>115</v>
      </c>
      <c r="G476" s="223">
        <f t="shared" ca="1" si="856"/>
        <v>9.2238765709654801E-5</v>
      </c>
      <c r="H476" s="223">
        <f t="shared" ca="1" si="857"/>
        <v>3.8716240441510072E-6</v>
      </c>
      <c r="I476" s="223">
        <f t="shared" ca="1" si="858"/>
        <v>-9.9591197978820704E-5</v>
      </c>
      <c r="J476" s="223">
        <f t="shared" ca="1" si="859"/>
        <v>1.8525767399567007E-4</v>
      </c>
      <c r="K476" s="223">
        <f t="shared" ca="1" si="860"/>
        <v>-2.5222356628119239E-4</v>
      </c>
      <c r="L476" s="223">
        <f t="shared" ca="1" si="861"/>
        <v>2.9372909399166548E-4</v>
      </c>
      <c r="M476" s="223">
        <f t="shared" ca="1" si="862"/>
        <v>-3.0558453812910206E-4</v>
      </c>
      <c r="N476" s="223">
        <f t="shared" ca="1" si="863"/>
        <v>2.865931670225139E-4</v>
      </c>
      <c r="O476" s="223">
        <f t="shared" ca="1" si="864"/>
        <v>-2.386720387774655E-4</v>
      </c>
      <c r="P476" s="223">
        <f t="shared" ca="1" si="865"/>
        <v>1.6665848645508173E-4</v>
      </c>
      <c r="Q476" s="223">
        <f t="shared" ca="1" si="866"/>
        <v>-7.782182007070069E-5</v>
      </c>
      <c r="R476" s="223">
        <f t="shared" ca="1" si="867"/>
        <v>-1.8870464010740544E-5</v>
      </c>
      <c r="S476" s="223">
        <f t="shared" ca="1" si="868"/>
        <v>1.1365789478883035E-4</v>
      </c>
      <c r="T476" s="223">
        <f t="shared" ca="1" si="869"/>
        <v>-1.9697228408700339E-4</v>
      </c>
      <c r="U476" s="223">
        <f t="shared" ca="1" si="870"/>
        <v>2.6040357428394563E-4</v>
      </c>
      <c r="V476" s="223">
        <f t="shared" ca="1" si="871"/>
        <v>-2.9754878013251346E-4</v>
      </c>
      <c r="W476" s="223">
        <f t="shared" ca="1" si="872"/>
        <v>3.0465832938986008E-4</v>
      </c>
      <c r="X476" s="223">
        <f t="shared" ca="1" si="873"/>
        <v>-2.8101455828362203E-4</v>
      </c>
      <c r="Y476" s="223">
        <f t="shared" ca="1" si="874"/>
        <v>2.2900415510454801E-4</v>
      </c>
      <c r="Z476" s="223">
        <f t="shared" ca="1" si="875"/>
        <v>-1.5387723920571095E-4</v>
      </c>
      <c r="AA476" s="223">
        <f t="shared" ca="1" si="876"/>
        <v>6.3217394850808301E-5</v>
      </c>
      <c r="AB476" s="223">
        <f t="shared" ca="1" si="877"/>
        <v>3.3823843376669681E-5</v>
      </c>
      <c r="AC476" s="223">
        <f t="shared" ca="1" si="878"/>
        <v>-1.2745077977503635E-4</v>
      </c>
      <c r="AD476" s="223">
        <f t="shared" ca="1" si="879"/>
        <v>2.0821237069323836E-4</v>
      </c>
      <c r="AE476" s="223">
        <f t="shared" ca="1" si="880"/>
        <v>-2.6795624726759048E-4</v>
      </c>
      <c r="AF476" s="223">
        <f t="shared" ca="1" si="881"/>
        <v>3.0065164519982735E-4</v>
      </c>
      <c r="AG476" s="223">
        <f t="shared" ca="1" si="882"/>
        <v>-3.0299817205019979E-4</v>
      </c>
      <c r="AH476" s="223">
        <f t="shared" ca="1" si="883"/>
        <v>2.7475896085985842E-4</v>
      </c>
      <c r="AI476" s="223">
        <f t="shared" ca="1" si="884"/>
        <v>-2.1878458036358878E-4</v>
      </c>
      <c r="AJ476" s="223">
        <f t="shared" ca="1" si="885"/>
        <v>1.4072528820904034E-4</v>
      </c>
      <c r="AK476" s="223">
        <f t="shared" ca="1" si="886"/>
        <v>-4.8460673389532605E-5</v>
      </c>
      <c r="AL476" s="223">
        <f t="shared" ca="1" si="887"/>
        <v>-4.8695738141287778E-5</v>
      </c>
      <c r="AM476" s="223">
        <f t="shared" ca="1" si="888"/>
        <v>1.4093662466939648E-4</v>
      </c>
      <c r="AN476" s="223">
        <f t="shared" ca="1" si="889"/>
        <v>-2.1895085546122346E-4</v>
      </c>
      <c r="AO476" s="223">
        <f t="shared" ca="1" si="890"/>
        <v>2.7486339018137221E-4</v>
      </c>
      <c r="AP476" s="223">
        <f t="shared" ca="1" si="891"/>
        <v>-3.0303021411988087E-4</v>
      </c>
      <c r="AQ476" s="223">
        <f t="shared" ca="1" si="892"/>
        <v>3.0060806557456586E-4</v>
      </c>
      <c r="AR476" s="223">
        <f t="shared" ca="1" si="893"/>
        <v>-2.6784144503333896E-4</v>
      </c>
      <c r="AS476" s="223">
        <f t="shared" ca="1" si="894"/>
        <v>2.0803793440526622E-4</v>
      </c>
      <c r="AT476" s="223">
        <f t="shared" ca="1" si="895"/>
        <v>-1.272343176669927E-4</v>
      </c>
      <c r="AU476" s="223">
        <f t="shared" ca="1" si="896"/>
        <v>3.3587205921405702E-5</v>
      </c>
      <c r="AV476" s="223">
        <f t="shared" ca="1" si="897"/>
        <v>6.3450320607480638E-5</v>
      </c>
      <c r="AW476" s="223">
        <f t="shared" ca="1" si="898"/>
        <v>-1.5408294089033759E-4</v>
      </c>
      <c r="AX476" s="223">
        <f t="shared" ca="1" si="899"/>
        <v>2.2916186844056959E-4</v>
      </c>
      <c r="AY476" s="223">
        <f t="shared" ca="1" si="900"/>
        <v>-2.8110836311301575E-4</v>
      </c>
      <c r="AZ476" s="223">
        <f t="shared" ca="1" si="901"/>
        <v>3.0467875671180711E-4</v>
      </c>
      <c r="BA476" s="223">
        <f t="shared" ca="1" si="902"/>
        <v>-2.9749376793880534E-4</v>
      </c>
      <c r="BB476" s="223">
        <f t="shared" ca="1" si="903"/>
        <v>2.6027867570559431E-4</v>
      </c>
      <c r="BC476" s="223">
        <f t="shared" ca="1" si="904"/>
        <v>-1.9679010684099039E-4</v>
      </c>
      <c r="BD476" s="223">
        <f t="shared" ca="1" si="905"/>
        <v>1.1343682850927524E-4</v>
      </c>
      <c r="BE476" s="223">
        <f t="shared" ca="1" si="906"/>
        <v>-1.8632823932322387E-5</v>
      </c>
      <c r="BF476" s="223">
        <f t="shared" ca="1" si="907"/>
        <v>-7.8052045693738348E-5</v>
      </c>
      <c r="BG476" s="223">
        <f t="shared" ca="1" si="908"/>
        <v>1.6685805781060218E-4</v>
      </c>
      <c r="BH476" s="223">
        <f t="shared" ca="1" si="909"/>
        <v>-2.3882081040663909E-4</v>
      </c>
      <c r="BI476" s="223">
        <f t="shared" ca="1" si="910"/>
        <v>2.866761213757387E-4</v>
      </c>
      <c r="BJ476" s="223">
        <f t="shared" ca="1" si="911"/>
        <v>-3.0559330149210775E-4</v>
      </c>
      <c r="BK476" s="223">
        <f t="shared" ca="1" si="912"/>
        <v>2.9366278175870479E-4</v>
      </c>
      <c r="BL476" s="223">
        <f t="shared" ca="1" si="913"/>
        <v>-2.520888722503578E-4</v>
      </c>
      <c r="BM476" s="223">
        <f t="shared" ca="1" si="914"/>
        <v>1.8506819467256036E-4</v>
      </c>
      <c r="BN476" s="223">
        <f t="shared" ca="1" si="915"/>
        <v>-9.936606009579032E-5</v>
      </c>
      <c r="BO476" s="223">
        <f t="shared" ca="1" si="916"/>
        <v>3.6335538383477526E-6</v>
      </c>
      <c r="BP476" s="223">
        <f t="shared" ca="1" si="917"/>
        <v>9.2465736565363907E-5</v>
      </c>
      <c r="BQ476" s="223">
        <f t="shared" ca="1" si="918"/>
        <v>-1.7923119905455769E-4</v>
      </c>
      <c r="BR476" s="223">
        <f t="shared" ca="1" si="919"/>
        <v>2.4790441212220102E-4</v>
      </c>
      <c r="BS476" s="223">
        <f t="shared" ca="1" si="920"/>
        <v>-2.9155325175220183E-4</v>
      </c>
      <c r="BT476" s="223">
        <f t="shared" ca="1" si="921"/>
        <v>3.0577164524230217E-4</v>
      </c>
      <c r="BU476" s="223">
        <f t="shared" ca="1" si="922"/>
        <v>-2.8912433621552317E-4</v>
      </c>
      <c r="BV476" s="223">
        <f t="shared" ca="1" si="923"/>
        <v>2.4329176462148781E-4</v>
      </c>
      <c r="BW476" s="223">
        <f t="shared" ca="1" si="924"/>
        <v>-1.7290043701309783E-4</v>
      </c>
      <c r="BX476" s="223">
        <f t="shared" ca="1" si="925"/>
        <v>8.5055910140087446E-5</v>
      </c>
      <c r="BY476" s="223">
        <f t="shared" ca="1" si="926"/>
        <v>1.1374469805093784E-5</v>
      </c>
      <c r="BZ476" s="223">
        <f t="shared" ca="1" si="927"/>
        <v>-1.0665666937856976E-4</v>
      </c>
      <c r="CA476" s="223">
        <f t="shared" ca="1" si="928"/>
        <v>1.9117255664119208E-4</v>
      </c>
      <c r="CB476" s="223">
        <f t="shared" ca="1" si="929"/>
        <v>-2.5639079039509887E-4</v>
      </c>
      <c r="CC476" s="223">
        <f t="shared" ca="1" si="930"/>
        <v>2.957280048081454E-4</v>
      </c>
      <c r="CD476" s="223">
        <f t="shared" ca="1" si="931"/>
        <v>-3.0521335831667503E-4</v>
      </c>
      <c r="CE476" s="223">
        <f t="shared" ca="1" si="932"/>
        <v>2.8388936482210027E-4</v>
      </c>
      <c r="CF476" s="223">
        <f t="shared" ca="1" si="933"/>
        <v>-2.3390854582180806E-4</v>
      </c>
      <c r="CG476" s="223">
        <f t="shared" ca="1" si="934"/>
        <v>1.6031614705658823E-4</v>
      </c>
      <c r="CH476" s="223">
        <f t="shared" ca="1" si="935"/>
        <v>-7.0540853046847582E-5</v>
      </c>
      <c r="CI476" s="223">
        <f t="shared" ca="1" si="936"/>
        <v>-2.6355091354480337E-5</v>
      </c>
      <c r="CJ476" s="223">
        <f t="shared" ca="1" si="937"/>
        <v>1.2059065693321358E-4</v>
      </c>
      <c r="CK476" s="223">
        <f t="shared" ca="1" si="938"/>
        <v>-2.0265336279414619E-4</v>
      </c>
      <c r="CL476" s="223">
        <f t="shared" ca="1" si="939"/>
        <v>2.6425950079675875E-4</v>
      </c>
      <c r="CM476" s="223">
        <f t="shared" ca="1" si="940"/>
        <v>-2.9919032319779433E-4</v>
      </c>
      <c r="CN476" s="223">
        <f t="shared" ca="1" si="941"/>
        <v>3.039197856773295E-4</v>
      </c>
      <c r="CO476" s="223">
        <f t="shared" ca="1" si="942"/>
        <v>-2.7797047908304602E-4</v>
      </c>
      <c r="CP476" s="223">
        <f t="shared" ca="1" si="943"/>
        <v>2.2396182084727498E-4</v>
      </c>
      <c r="CQ476" s="223">
        <f t="shared" ca="1" si="944"/>
        <v>-1.4734564145978341E-4</v>
      </c>
      <c r="CR476" s="223">
        <f t="shared" ca="1" si="945"/>
        <v>5.5855856859968992E-5</v>
      </c>
      <c r="CS476" s="223">
        <f t="shared" ca="1" si="946"/>
        <v>4.1272221180360614E-5</v>
      </c>
      <c r="CT476" s="223">
        <f t="shared" ca="1" si="947"/>
        <v>-1.3423413103281134E-4</v>
      </c>
      <c r="CU476" s="223">
        <f t="shared" ca="1" si="948"/>
        <v>2.1364595924578449E-4</v>
      </c>
      <c r="CV476" s="223">
        <f t="shared" ca="1" si="949"/>
        <v>-2.7149158691459609E-4</v>
      </c>
      <c r="CW476" s="223">
        <f t="shared" ca="1" si="950"/>
        <v>3.0193186589288064E-4</v>
      </c>
      <c r="CX476" s="223">
        <f t="shared" ca="1" si="951"/>
        <v>-3.0189404365405892E-4</v>
      </c>
      <c r="CY476" s="223">
        <f t="shared" ca="1" si="952"/>
        <v>2.7138193811254577E-4</v>
      </c>
      <c r="CZ476" s="223">
        <f t="shared" ca="1" si="953"/>
        <v>-2.1347555222957617E-4</v>
      </c>
      <c r="DA476" s="223">
        <f t="shared" ca="1" si="954"/>
        <v>1.340201673067404E-4</v>
      </c>
      <c r="DB476" s="223">
        <f t="shared" ca="1" si="955"/>
        <v>-4.1036299021510899E-5</v>
      </c>
      <c r="DC476" s="223">
        <f t="shared" ca="1" si="956"/>
        <v>-5.6089922610406392E-5</v>
      </c>
      <c r="DD476" s="223">
        <f t="shared" ca="1" si="957"/>
        <v>1.4755422335323759E-4</v>
      </c>
      <c r="DE476" s="223">
        <f t="shared" ca="1" si="958"/>
        <v>-2.2412386386842998E-4</v>
      </c>
      <c r="DF476" s="223">
        <f t="shared" ca="1" si="959"/>
        <v>2.7806962601970568E-4</v>
      </c>
      <c r="DG476" s="223">
        <f t="shared" ca="1" si="960"/>
        <v>-3.0394602827692424E-4</v>
      </c>
      <c r="DH476" s="223">
        <f t="shared" ca="1" si="961"/>
        <v>2.9914101243682907E-4</v>
      </c>
      <c r="DI476" s="223">
        <f t="shared" ca="1" si="962"/>
        <v>-2.6413961428287802E-4</v>
      </c>
      <c r="DJ476" s="223">
        <f t="shared" ca="1" si="963"/>
        <v>2.0247500230830592E-4</v>
      </c>
      <c r="DK476" s="223">
        <f t="shared" ca="1" si="964"/>
        <v>-1.2037182683187497E-4</v>
      </c>
      <c r="DL476" s="223">
        <f t="shared" ca="1" si="965"/>
        <v>2.6117881144354646E-5</v>
      </c>
      <c r="DM476" s="223">
        <f t="shared" ca="1" si="966"/>
        <v>7.0772498503986577E-5</v>
      </c>
      <c r="DN476" s="223">
        <f t="shared" ca="1" si="967"/>
        <v>-1.6051884462536732E-4</v>
      </c>
      <c r="DO476" s="223">
        <f t="shared" ca="1" si="968"/>
        <v>2.3406183447207291E-4</v>
      </c>
      <c r="DP476" s="223">
        <f t="shared" ca="1" si="969"/>
        <v>-2.8397777103970423E-4</v>
      </c>
      <c r="DQ476" s="223">
        <f t="shared" ca="1" si="970"/>
        <v>3.0522795805631937E-4</v>
      </c>
      <c r="DR476" s="223">
        <f t="shared" ca="1" si="971"/>
        <v>-2.9566732431898475E-4</v>
      </c>
      <c r="DS476" s="223">
        <f t="shared" ca="1" si="972"/>
        <v>2.5626095498651409E-4</v>
      </c>
      <c r="DT476" s="223">
        <f t="shared" ca="1" si="973"/>
        <v>-1.9098667237177257E-4</v>
      </c>
      <c r="DU476" s="223">
        <f t="shared" ca="1" si="974"/>
        <v>1.0643350008286089E-4</v>
      </c>
      <c r="DV476" s="223">
        <f t="shared" ca="1" si="975"/>
        <v>-1.1136543003882767E-5</v>
      </c>
      <c r="DW476" s="223">
        <f t="shared" ca="1" si="976"/>
        <v>-8.5284577249715088E-5</v>
      </c>
      <c r="DX476" s="223">
        <f t="shared" ca="1" si="977"/>
        <v>1.730967619410192E-4</v>
      </c>
      <c r="DY476" s="223">
        <f t="shared" ca="1" si="978"/>
        <v>-2.4343592961508862E-4</v>
      </c>
      <c r="DZ476" s="223">
        <f t="shared" ca="1" si="979"/>
        <v>2.8920178873575981E-4</v>
      </c>
      <c r="EA476" s="223">
        <f t="shared" ca="1" si="980"/>
        <v>-3.057745669499466E-4</v>
      </c>
      <c r="EB476" s="223">
        <f t="shared" ca="1" si="981"/>
        <v>2.9148134771945285E-4</v>
      </c>
      <c r="EC476" s="223">
        <f t="shared" ca="1" si="982"/>
        <v>-2.4776494060376977E-4</v>
      </c>
      <c r="ED476" s="223">
        <f t="shared" ca="1" si="983"/>
        <v>1.790382388130255E-4</v>
      </c>
      <c r="EE476" s="223">
        <f t="shared" ca="1" si="984"/>
        <v>-9.2238765709657443E-5</v>
      </c>
      <c r="EF476" s="223">
        <f t="shared" ca="1" si="985"/>
        <v>-3.8716240441487846E-6</v>
      </c>
      <c r="EG476" s="223">
        <f t="shared" ca="1" si="986"/>
        <v>9.9591197978819132E-5</v>
      </c>
      <c r="EH476" s="223">
        <f t="shared" ca="1" si="987"/>
        <v>-1.852576739956692E-4</v>
      </c>
      <c r="EI476" s="223">
        <f t="shared" ca="1" si="988"/>
        <v>2.5222356628119201E-4</v>
      </c>
      <c r="EJ476" s="223">
        <f t="shared" ca="1" si="989"/>
        <v>-2.9372909399166553E-4</v>
      </c>
      <c r="EK476" s="223">
        <f t="shared" ca="1" si="990"/>
        <v>3.0558453812910201E-4</v>
      </c>
      <c r="EL476" s="223">
        <f t="shared" ca="1" si="991"/>
        <v>-2.8659316702251358E-4</v>
      </c>
      <c r="EM476" s="223">
        <f t="shared" ca="1" si="992"/>
        <v>2.3867203877746485E-4</v>
      </c>
      <c r="EN476" s="223">
        <f t="shared" ca="1" si="993"/>
        <v>-1.6665848645507991E-4</v>
      </c>
      <c r="EO476" s="223">
        <f t="shared" ca="1" si="994"/>
        <v>7.7821820070697573E-5</v>
      </c>
      <c r="EP476" s="223">
        <f t="shared" ca="1" si="995"/>
        <v>1.8870464010743742E-5</v>
      </c>
      <c r="EQ476" s="223">
        <f t="shared" ca="1" si="996"/>
        <v>-1.1365789478883333E-4</v>
      </c>
      <c r="ER476" s="223">
        <f t="shared" ca="1" si="997"/>
        <v>1.9697228408700751E-4</v>
      </c>
      <c r="ES476" s="223">
        <f t="shared" ca="1" si="998"/>
        <v>-2.6040357428394845E-4</v>
      </c>
      <c r="ET476" s="223">
        <f t="shared" ca="1" si="999"/>
        <v>2.975487801325147E-4</v>
      </c>
      <c r="EU476" s="223">
        <f t="shared" ca="1" si="1000"/>
        <v>-3.0465832938986106E-4</v>
      </c>
      <c r="EV476" s="223">
        <f t="shared" ca="1" si="1001"/>
        <v>2.8101455828362674E-4</v>
      </c>
      <c r="EW476" s="223">
        <f t="shared" ca="1" si="1002"/>
        <v>-2.2900415510455452E-4</v>
      </c>
      <c r="EX476" s="223">
        <f t="shared" ca="1" si="1003"/>
        <v>1.5387723920571946E-4</v>
      </c>
      <c r="EY476" s="223">
        <f t="shared" ca="1" si="1004"/>
        <v>-6.3217394850817883E-5</v>
      </c>
      <c r="EZ476" s="223">
        <f t="shared" ca="1" si="1005"/>
        <v>-3.3823843376662091E-5</v>
      </c>
      <c r="FA476" s="223">
        <f t="shared" ca="1" si="1006"/>
        <v>1.2745077977502941E-4</v>
      </c>
      <c r="FB476" s="223">
        <f t="shared" ca="1" si="1007"/>
        <v>-2.0821237069323275E-4</v>
      </c>
      <c r="FC476" s="223">
        <f t="shared" ca="1" si="1008"/>
        <v>2.6795624726758674E-4</v>
      </c>
      <c r="FD476" s="223">
        <f t="shared" ca="1" si="1009"/>
        <v>-3.0065164519982594E-4</v>
      </c>
      <c r="FE476" s="223">
        <f t="shared" ca="1" si="1010"/>
        <v>3.0299817205020087E-4</v>
      </c>
      <c r="FF476" s="223">
        <f t="shared" ca="1" si="1011"/>
        <v>-2.7475896085985983E-4</v>
      </c>
      <c r="FG476" s="223">
        <f t="shared" ca="1" si="1012"/>
        <v>2.1878458036359109E-4</v>
      </c>
      <c r="FH476" s="223">
        <f t="shared" ca="1" si="1013"/>
        <v>-1.4072528820904324E-4</v>
      </c>
      <c r="FI476" s="223">
        <f t="shared" ca="1" si="1014"/>
        <v>4.8460673389535844E-5</v>
      </c>
      <c r="FJ476" s="223">
        <f t="shared" ca="1" si="1015"/>
        <v>4.8695738141284553E-5</v>
      </c>
      <c r="FK476" s="223">
        <f t="shared" ca="1" si="1016"/>
        <v>-1.409366246693935E-4</v>
      </c>
      <c r="FL476" s="223">
        <f t="shared" ca="1" si="1017"/>
        <v>2.1895085546122113E-4</v>
      </c>
      <c r="FM476" s="223">
        <f t="shared" ca="1" si="1018"/>
        <v>-2.7486339018137075E-4</v>
      </c>
      <c r="FN476" s="223">
        <f t="shared" ca="1" si="1019"/>
        <v>3.0303021411988044E-4</v>
      </c>
      <c r="FO476" s="223">
        <f t="shared" ca="1" si="1020"/>
        <v>-3.0060806557456569E-4</v>
      </c>
      <c r="FP476" s="223">
        <f t="shared" ca="1" si="1021"/>
        <v>2.6784144503333847E-4</v>
      </c>
      <c r="FQ476" s="223">
        <f t="shared" ca="1" si="1022"/>
        <v>-2.0803793440526543E-4</v>
      </c>
      <c r="FR476" s="223">
        <f t="shared" ca="1" si="1023"/>
        <v>1.2723431766699175E-4</v>
      </c>
      <c r="FS476" s="223">
        <f t="shared" ca="1" si="1024"/>
        <v>-3.3587205921404672E-5</v>
      </c>
      <c r="FT476" s="223">
        <f t="shared" ca="1" si="1025"/>
        <v>-6.3450320607481668E-5</v>
      </c>
      <c r="FU476" s="223">
        <f t="shared" ca="1" si="1026"/>
        <v>1.5408294089033845E-4</v>
      </c>
      <c r="FV476" s="223">
        <f t="shared" ca="1" si="1027"/>
        <v>-2.2916186844057322E-4</v>
      </c>
      <c r="FW476" s="223">
        <f t="shared" ca="1" si="1028"/>
        <v>2.8110836311301786E-4</v>
      </c>
      <c r="FX476" s="223">
        <f t="shared" ca="1" si="1029"/>
        <v>-3.0467875671180759E-4</v>
      </c>
      <c r="FY476" s="223">
        <f t="shared" ca="1" si="1030"/>
        <v>2.9749376793880404E-4</v>
      </c>
      <c r="FZ476" s="223">
        <f t="shared" ca="1" si="1031"/>
        <v>-2.6027867570560059E-4</v>
      </c>
      <c r="GA476" s="223">
        <f t="shared" ca="1" si="1032"/>
        <v>1.9679010684099955E-4</v>
      </c>
      <c r="GB476" s="223">
        <f t="shared" ca="1" si="1033"/>
        <v>-1.1343682850928635E-4</v>
      </c>
      <c r="GC476" s="223">
        <f t="shared" ca="1" si="1034"/>
        <v>1.8632823932334341E-5</v>
      </c>
      <c r="GD476" s="223">
        <f t="shared" ca="1" si="1035"/>
        <v>7.8052045693726747E-5</v>
      </c>
      <c r="GE476" s="223">
        <f t="shared" ca="1" si="1036"/>
        <v>-1.6685805781059212E-4</v>
      </c>
      <c r="GF476" s="223">
        <f t="shared" ca="1" si="1037"/>
        <v>2.3882081040663161E-4</v>
      </c>
      <c r="GG476" s="223">
        <f t="shared" ca="1" si="1038"/>
        <v>-2.866761213757406E-4</v>
      </c>
      <c r="GH476" s="223">
        <f t="shared" ca="1" si="1039"/>
        <v>3.0559330149210765E-4</v>
      </c>
      <c r="GI476" s="223">
        <f t="shared" ca="1" si="1040"/>
        <v>-2.9366278175870083E-4</v>
      </c>
      <c r="GJ476" s="223">
        <f t="shared" ca="1" si="1041"/>
        <v>2.5208887225035964E-4</v>
      </c>
      <c r="GK476" s="223">
        <f t="shared" ca="1" si="1042"/>
        <v>-1.8506819467254914E-4</v>
      </c>
      <c r="GL476" s="223">
        <f t="shared" ca="1" si="1043"/>
        <v>9.9366060095793424E-5</v>
      </c>
      <c r="GM476" s="223">
        <f t="shared" ca="1" si="1044"/>
        <v>-3.6335538383336851E-6</v>
      </c>
      <c r="GN476" s="223">
        <f t="shared" ca="1" si="1045"/>
        <v>-9.2465736565360777E-5</v>
      </c>
      <c r="GO476" s="223">
        <f t="shared" ca="1" si="1046"/>
        <v>1.792311990545691E-4</v>
      </c>
      <c r="GP476" s="223">
        <f t="shared" ca="1" si="1047"/>
        <v>-2.4790441212219912E-4</v>
      </c>
      <c r="GQ476" s="223">
        <f t="shared" ca="1" si="1048"/>
        <v>2.9155325175219559E-4</v>
      </c>
      <c r="GR476" s="223">
        <f t="shared" ca="1" si="1049"/>
        <v>-3.0577164524230223E-4</v>
      </c>
      <c r="GS476" s="223">
        <f t="shared" ca="1" si="1050"/>
        <v>2.8912433621552995E-4</v>
      </c>
      <c r="GT476" s="223">
        <f t="shared" ca="1" si="1051"/>
        <v>-2.4329176462148985E-4</v>
      </c>
      <c r="GU476" s="223">
        <f t="shared" ca="1" si="1052"/>
        <v>1.7290043701311488E-4</v>
      </c>
      <c r="GV476" s="223">
        <f t="shared" ca="1" si="1053"/>
        <v>-8.5055910140090617E-5</v>
      </c>
      <c r="GW476" s="223">
        <f t="shared" ca="1" si="1054"/>
        <v>-1.1374469805073157E-5</v>
      </c>
      <c r="GX476" s="223">
        <f t="shared" ca="1" si="1055"/>
        <v>1.0665666937856666E-4</v>
      </c>
      <c r="GY476" s="223">
        <f t="shared" ca="1" si="1056"/>
        <v>-1.911725566411827E-4</v>
      </c>
      <c r="GZ476" s="223">
        <f t="shared" ca="1" si="1057"/>
        <v>2.563907903951018E-4</v>
      </c>
      <c r="HA476" s="223">
        <f t="shared" ca="1" si="1058"/>
        <v>-2.9572800480814237E-4</v>
      </c>
      <c r="HB476" s="223">
        <f t="shared" ca="1" si="1059"/>
        <v>3.0521335831667465E-4</v>
      </c>
      <c r="HC476" s="223">
        <f t="shared" ca="1" si="1060"/>
        <v>-2.8388936482210477E-4</v>
      </c>
      <c r="HD476" s="223">
        <f t="shared" ca="1" si="1061"/>
        <v>2.3390854582180459E-4</v>
      </c>
      <c r="HE476" s="223">
        <f t="shared" ca="1" si="1062"/>
        <v>-1.6031614705659843E-4</v>
      </c>
      <c r="HF476" s="223">
        <f t="shared" ca="1" si="1063"/>
        <v>7.0540853046842364E-5</v>
      </c>
      <c r="HG476" s="223">
        <f t="shared" ca="1" si="1064"/>
        <v>2.6355091354468411E-5</v>
      </c>
      <c r="HH476" s="223">
        <f t="shared" ca="1" si="1065"/>
        <v>-1.2059065693321854E-4</v>
      </c>
      <c r="HI476" s="223">
        <f t="shared" ca="1" si="1066"/>
        <v>2.0265336279413722E-4</v>
      </c>
      <c r="HJ476" s="223">
        <f t="shared" ca="1" si="1067"/>
        <v>-2.6425950079676141E-4</v>
      </c>
      <c r="HK476" s="223">
        <f t="shared" ca="1" si="1068"/>
        <v>2.9919032319779184E-4</v>
      </c>
      <c r="HL476" s="223">
        <f t="shared" ca="1" si="1069"/>
        <v>-3.039197856773289E-4</v>
      </c>
      <c r="HM476" s="223">
        <f t="shared" ca="1" si="1070"/>
        <v>2.77970479083051E-4</v>
      </c>
      <c r="HN476" s="223">
        <f t="shared" ca="1" si="1071"/>
        <v>-2.2396182084726538E-4</v>
      </c>
      <c r="HO476" s="223">
        <f t="shared" ca="1" si="1072"/>
        <v>1.4734564145978628E-4</v>
      </c>
      <c r="HP476" s="223">
        <f t="shared" ca="1" si="1073"/>
        <v>-5.5855856859955141E-5</v>
      </c>
      <c r="HQ476" s="223">
        <f t="shared" ca="1" si="1074"/>
        <v>-4.1272221180357362E-5</v>
      </c>
      <c r="HR476" s="223">
        <f t="shared" ca="1" si="1075"/>
        <v>1.3423413103282397E-4</v>
      </c>
      <c r="HS476" s="223">
        <f t="shared" ca="1" si="1076"/>
        <v>-2.1364595924578216E-4</v>
      </c>
      <c r="HT476" s="223">
        <f t="shared" ca="1" si="1077"/>
        <v>2.7149158691460259E-4</v>
      </c>
      <c r="HU476" s="223">
        <f t="shared" ca="1" si="1078"/>
        <v>-3.019318658928801E-4</v>
      </c>
      <c r="HV476" s="223">
        <f t="shared" ca="1" si="1079"/>
        <v>3.0189404365406222E-4</v>
      </c>
      <c r="HW476" s="223">
        <f t="shared" ca="1" si="1080"/>
        <v>-2.7138193811254729E-4</v>
      </c>
      <c r="HX476" s="223">
        <f t="shared" ca="1" si="1081"/>
        <v>2.1347555222959097E-4</v>
      </c>
      <c r="HY476" s="223">
        <f t="shared" ca="1" si="1082"/>
        <v>-1.3402016730674338E-4</v>
      </c>
      <c r="HZ476" s="223">
        <f t="shared" ca="1" si="1083"/>
        <v>4.1036299021531391E-5</v>
      </c>
      <c r="IA476" s="223">
        <f t="shared" ca="1" si="1084"/>
        <v>5.608992261040314E-5</v>
      </c>
      <c r="IB476" s="223">
        <f t="shared" ca="1" si="1085"/>
        <v>-1.4755422335321948E-4</v>
      </c>
      <c r="IC476" s="223">
        <f t="shared" ca="1" si="1086"/>
        <v>2.2412386386842778E-4</v>
      </c>
      <c r="ID476" s="223">
        <f t="shared" ca="1" si="1087"/>
        <v>-2.7806962601969706E-4</v>
      </c>
      <c r="IE476" s="223">
        <f t="shared" ca="1" si="1088"/>
        <v>-1.3318662103019844E-4</v>
      </c>
      <c r="IF476" s="223">
        <f t="shared" ca="1" si="1089"/>
        <v>-2.9914101243683341E-4</v>
      </c>
      <c r="IG476" s="223">
        <f t="shared" ca="1" si="1090"/>
        <v>2.641396142828797E-4</v>
      </c>
      <c r="IH476" s="223">
        <f t="shared" ca="1" si="1091"/>
        <v>-2.0247500230832142E-4</v>
      </c>
      <c r="II476" s="223">
        <f t="shared" ca="1" si="1092"/>
        <v>1.2037182683187805E-4</v>
      </c>
      <c r="IJ476" s="223">
        <f t="shared" ca="1" si="1093"/>
        <v>-2.6117881144375218E-5</v>
      </c>
      <c r="IK476" s="223">
        <f t="shared" ca="1" si="1094"/>
        <v>-7.0772498503983352E-5</v>
      </c>
      <c r="IL476" s="223">
        <f t="shared" ca="1" si="1095"/>
        <v>1.6051884462536451E-4</v>
      </c>
      <c r="IM476" s="223">
        <f t="shared" ca="1" si="1096"/>
        <v>-2.3406183447208194E-4</v>
      </c>
      <c r="IN476" s="223">
        <f t="shared" ca="1" si="1097"/>
        <v>2.8397777103970293E-4</v>
      </c>
      <c r="IO476" s="223">
        <f t="shared" ca="1" si="1098"/>
        <v>-3.0522795805632024E-4</v>
      </c>
      <c r="IP476" s="223">
        <f t="shared" ca="1" si="1099"/>
        <v>2.9566732431898557E-4</v>
      </c>
      <c r="IQ476" s="223">
        <f t="shared" ca="1" si="1100"/>
        <v>-2.5626095498650639E-4</v>
      </c>
      <c r="IR476" s="223">
        <f t="shared" ca="1" si="1101"/>
        <v>1.9098667237177515E-4</v>
      </c>
      <c r="IS476" s="223">
        <f t="shared" ca="1" si="1102"/>
        <v>-1.0643350008284767E-4</v>
      </c>
      <c r="IT476" s="223">
        <f t="shared" ca="1" si="1103"/>
        <v>1.1136543003886047E-5</v>
      </c>
      <c r="IU476" s="223">
        <f t="shared" ca="1" si="1104"/>
        <v>8.5284577249728613E-5</v>
      </c>
      <c r="IV476" s="223">
        <f t="shared" ca="1" si="1105"/>
        <v>-1.7309676194101649E-4</v>
      </c>
      <c r="IW476" s="223">
        <f t="shared" ca="1" si="1106"/>
        <v>2.4343592961509713E-4</v>
      </c>
      <c r="IX476" s="223">
        <f t="shared" ca="1" si="1107"/>
        <v>-2.8920178873575867E-4</v>
      </c>
      <c r="IY476" s="223">
        <f t="shared" ca="1" si="1108"/>
        <v>3.0577456694994676E-4</v>
      </c>
      <c r="IZ476" s="223">
        <f t="shared" ca="1" si="1109"/>
        <v>-2.9148134771945383E-4</v>
      </c>
      <c r="JA476" s="223">
        <f t="shared" ca="1" si="1110"/>
        <v>2.4776494060376147E-4</v>
      </c>
      <c r="JB476" s="223">
        <f t="shared" ca="1" si="1111"/>
        <v>-1.7903823881302815E-4</v>
      </c>
    </row>
    <row r="477" spans="2:262">
      <c r="B477" s="230">
        <v>116</v>
      </c>
      <c r="C477" s="229">
        <f t="shared" si="1112"/>
        <v>2.2656250000000016E-3</v>
      </c>
      <c r="D477" s="226">
        <f t="shared" ca="1" si="855"/>
        <v>23.388327239095542</v>
      </c>
      <c r="E477" s="225">
        <f ca="1">DR361</f>
        <v>-0.61167276090445977</v>
      </c>
      <c r="F477" s="224">
        <v>116</v>
      </c>
      <c r="G477" s="223">
        <f t="shared" ca="1" si="856"/>
        <v>6.5880029273802145E-5</v>
      </c>
      <c r="H477" s="223">
        <f t="shared" ca="1" si="857"/>
        <v>2.5392974711743206E-5</v>
      </c>
      <c r="I477" s="223">
        <f t="shared" ca="1" si="858"/>
        <v>-1.1447915276559253E-4</v>
      </c>
      <c r="J477" s="223">
        <f t="shared" ca="1" si="859"/>
        <v>1.9370646305194616E-4</v>
      </c>
      <c r="K477" s="223">
        <f t="shared" ca="1" si="860"/>
        <v>-2.5625190280726372E-4</v>
      </c>
      <c r="L477" s="223">
        <f t="shared" ca="1" si="861"/>
        <v>2.9672910075685487E-4</v>
      </c>
      <c r="M477" s="223">
        <f t="shared" ca="1" si="862"/>
        <v>-3.1165218779229814E-4</v>
      </c>
      <c r="N477" s="223">
        <f t="shared" ca="1" si="863"/>
        <v>2.9973599767842363E-4</v>
      </c>
      <c r="O477" s="223">
        <f t="shared" ca="1" si="864"/>
        <v>-2.6200674470654053E-4</v>
      </c>
      <c r="P477" s="223">
        <f t="shared" ca="1" si="865"/>
        <v>2.0171364680873666E-4</v>
      </c>
      <c r="Q477" s="223">
        <f t="shared" ca="1" si="866"/>
        <v>-1.2404910509129983E-4</v>
      </c>
      <c r="R477" s="223">
        <f t="shared" ca="1" si="867"/>
        <v>3.5701537737960201E-5</v>
      </c>
      <c r="S477" s="223">
        <f t="shared" ca="1" si="868"/>
        <v>5.5720622073059312E-5</v>
      </c>
      <c r="T477" s="223">
        <f t="shared" ca="1" si="869"/>
        <v>-1.42344159325562E-4</v>
      </c>
      <c r="U477" s="223">
        <f t="shared" ca="1" si="870"/>
        <v>2.1670911315598541E-4</v>
      </c>
      <c r="V477" s="223">
        <f t="shared" ca="1" si="871"/>
        <v>-2.7241122367387398E-4</v>
      </c>
      <c r="W477" s="223">
        <f t="shared" ca="1" si="872"/>
        <v>3.0465346252341236E-4</v>
      </c>
      <c r="X477" s="223">
        <f t="shared" ca="1" si="873"/>
        <v>-3.1065914974439442E-4</v>
      </c>
      <c r="Y477" s="223">
        <f t="shared" ca="1" si="874"/>
        <v>2.8991107958595448E-4</v>
      </c>
      <c r="Z477" s="223">
        <f t="shared" ca="1" si="875"/>
        <v>-2.4419606191854659E-4</v>
      </c>
      <c r="AA477" s="223">
        <f t="shared" ca="1" si="876"/>
        <v>1.7745104336767826E-4</v>
      </c>
      <c r="AB477" s="223">
        <f t="shared" ca="1" si="877"/>
        <v>-9.5424060114048464E-5</v>
      </c>
      <c r="AC477" s="223">
        <f t="shared" ca="1" si="878"/>
        <v>5.1792208772600439E-6</v>
      </c>
      <c r="AD477" s="223">
        <f t="shared" ca="1" si="879"/>
        <v>8.5511649383821864E-5</v>
      </c>
      <c r="AE477" s="223">
        <f t="shared" ca="1" si="880"/>
        <v>-1.6883831381799447E-4</v>
      </c>
      <c r="AF477" s="223">
        <f t="shared" ca="1" si="881"/>
        <v>2.3762473603508162E-4</v>
      </c>
      <c r="AG477" s="223">
        <f t="shared" ca="1" si="882"/>
        <v>-2.8594707554138266E-4</v>
      </c>
      <c r="AH477" s="223">
        <f t="shared" ca="1" si="883"/>
        <v>3.096438449053465E-4</v>
      </c>
      <c r="AI477" s="223">
        <f t="shared" ca="1" si="884"/>
        <v>-3.0667429426088611E-4</v>
      </c>
      <c r="AJ477" s="223">
        <f t="shared" ca="1" si="885"/>
        <v>2.7729415931555487E-4</v>
      </c>
      <c r="AK477" s="223">
        <f t="shared" ca="1" si="886"/>
        <v>-2.240336375631293E-4</v>
      </c>
      <c r="AL477" s="223">
        <f t="shared" ca="1" si="887"/>
        <v>1.5147948937438321E-4</v>
      </c>
      <c r="AM477" s="223">
        <f t="shared" ca="1" si="888"/>
        <v>-6.5880029273802443E-5</v>
      </c>
      <c r="AN477" s="223">
        <f t="shared" ca="1" si="889"/>
        <v>-2.5392974711742664E-5</v>
      </c>
      <c r="AO477" s="223">
        <f t="shared" ca="1" si="890"/>
        <v>1.1447915276559146E-4</v>
      </c>
      <c r="AP477" s="223">
        <f t="shared" ca="1" si="891"/>
        <v>-1.9370646305194529E-4</v>
      </c>
      <c r="AQ477" s="223">
        <f t="shared" ca="1" si="892"/>
        <v>2.5625190280726307E-4</v>
      </c>
      <c r="AR477" s="223">
        <f t="shared" ca="1" si="893"/>
        <v>-2.9672910075685422E-4</v>
      </c>
      <c r="AS477" s="223">
        <f t="shared" ca="1" si="894"/>
        <v>3.1165218779229809E-4</v>
      </c>
      <c r="AT477" s="223">
        <f t="shared" ca="1" si="895"/>
        <v>-2.9973599767842423E-4</v>
      </c>
      <c r="AU477" s="223">
        <f t="shared" ca="1" si="896"/>
        <v>2.6200674470653934E-4</v>
      </c>
      <c r="AV477" s="223">
        <f t="shared" ca="1" si="897"/>
        <v>-2.0171364680873497E-4</v>
      </c>
      <c r="AW477" s="223">
        <f t="shared" ca="1" si="898"/>
        <v>1.2404910509129883E-4</v>
      </c>
      <c r="AX477" s="223">
        <f t="shared" ca="1" si="899"/>
        <v>-3.5701537737960201E-5</v>
      </c>
      <c r="AY477" s="223">
        <f t="shared" ca="1" si="900"/>
        <v>-5.5720622073059312E-5</v>
      </c>
      <c r="AZ477" s="223">
        <f t="shared" ca="1" si="901"/>
        <v>1.4234415932555804E-4</v>
      </c>
      <c r="BA477" s="223">
        <f t="shared" ca="1" si="902"/>
        <v>-2.1670911315598541E-4</v>
      </c>
      <c r="BB477" s="223">
        <f t="shared" ca="1" si="903"/>
        <v>2.7241122367387615E-4</v>
      </c>
      <c r="BC477" s="223">
        <f t="shared" ca="1" si="904"/>
        <v>-3.0465346252341236E-4</v>
      </c>
      <c r="BD477" s="223">
        <f t="shared" ca="1" si="905"/>
        <v>3.106591497443941E-4</v>
      </c>
      <c r="BE477" s="223">
        <f t="shared" ca="1" si="906"/>
        <v>-2.8991107958595448E-4</v>
      </c>
      <c r="BF477" s="223">
        <f t="shared" ca="1" si="907"/>
        <v>2.4419606191854382E-4</v>
      </c>
      <c r="BG477" s="223">
        <f t="shared" ca="1" si="908"/>
        <v>-1.7745104336768007E-4</v>
      </c>
      <c r="BH477" s="223">
        <f t="shared" ca="1" si="909"/>
        <v>9.542406011404635E-5</v>
      </c>
      <c r="BI477" s="223">
        <f t="shared" ca="1" si="910"/>
        <v>-5.1792208772600439E-6</v>
      </c>
      <c r="BJ477" s="223">
        <f t="shared" ca="1" si="911"/>
        <v>-8.5511649383821864E-5</v>
      </c>
      <c r="BK477" s="223">
        <f t="shared" ca="1" si="912"/>
        <v>1.6883831381799078E-4</v>
      </c>
      <c r="BL477" s="223">
        <f t="shared" ca="1" si="913"/>
        <v>-2.3762473603508162E-4</v>
      </c>
      <c r="BM477" s="223">
        <f t="shared" ca="1" si="914"/>
        <v>2.8594707554138087E-4</v>
      </c>
      <c r="BN477" s="223">
        <f t="shared" ca="1" si="915"/>
        <v>-3.096438449053465E-4</v>
      </c>
      <c r="BO477" s="223">
        <f t="shared" ca="1" si="916"/>
        <v>3.0667429426088698E-4</v>
      </c>
      <c r="BP477" s="223">
        <f t="shared" ca="1" si="917"/>
        <v>-2.7729415931555487E-4</v>
      </c>
      <c r="BQ477" s="223">
        <f t="shared" ca="1" si="918"/>
        <v>2.2403363756313239E-4</v>
      </c>
      <c r="BR477" s="223">
        <f t="shared" ca="1" si="919"/>
        <v>-1.5147948937438321E-4</v>
      </c>
      <c r="BS477" s="223">
        <f t="shared" ca="1" si="920"/>
        <v>6.5880029273798107E-5</v>
      </c>
      <c r="BT477" s="223">
        <f t="shared" ca="1" si="921"/>
        <v>2.5392974711742664E-5</v>
      </c>
      <c r="BU477" s="223">
        <f t="shared" ca="1" si="922"/>
        <v>-1.1447915276559562E-4</v>
      </c>
      <c r="BV477" s="223">
        <f t="shared" ca="1" si="923"/>
        <v>1.9370646305194529E-4</v>
      </c>
      <c r="BW477" s="223">
        <f t="shared" ca="1" si="924"/>
        <v>-2.5625190280726562E-4</v>
      </c>
      <c r="BX477" s="223">
        <f t="shared" ca="1" si="925"/>
        <v>2.9672910075685422E-4</v>
      </c>
      <c r="BY477" s="223">
        <f t="shared" ca="1" si="926"/>
        <v>-3.1165218779229814E-4</v>
      </c>
      <c r="BZ477" s="223">
        <f t="shared" ca="1" si="927"/>
        <v>2.9973599767842423E-4</v>
      </c>
      <c r="CA477" s="223">
        <f t="shared" ca="1" si="928"/>
        <v>-2.6200674470653934E-4</v>
      </c>
      <c r="CB477" s="223">
        <f t="shared" ca="1" si="929"/>
        <v>2.0171364680873834E-4</v>
      </c>
      <c r="CC477" s="223">
        <f t="shared" ca="1" si="930"/>
        <v>-1.2404910509129883E-4</v>
      </c>
      <c r="CD477" s="223">
        <f t="shared" ca="1" si="931"/>
        <v>3.5701537737964592E-5</v>
      </c>
      <c r="CE477" s="223">
        <f t="shared" ca="1" si="932"/>
        <v>5.5720622073059312E-5</v>
      </c>
      <c r="CF477" s="223">
        <f t="shared" ca="1" si="933"/>
        <v>-1.4234415932555804E-4</v>
      </c>
      <c r="CG477" s="223">
        <f t="shared" ca="1" si="934"/>
        <v>2.1670911315598541E-4</v>
      </c>
      <c r="CH477" s="223">
        <f t="shared" ca="1" si="935"/>
        <v>-2.7241122367387181E-4</v>
      </c>
      <c r="CI477" s="223">
        <f t="shared" ca="1" si="936"/>
        <v>3.0465346252341236E-4</v>
      </c>
      <c r="CJ477" s="223">
        <f t="shared" ca="1" si="937"/>
        <v>-3.106591497443941E-4</v>
      </c>
      <c r="CK477" s="223">
        <f t="shared" ca="1" si="938"/>
        <v>2.8991107958595448E-4</v>
      </c>
      <c r="CL477" s="223">
        <f t="shared" ca="1" si="939"/>
        <v>-2.4419606191854382E-4</v>
      </c>
      <c r="CM477" s="223">
        <f t="shared" ca="1" si="940"/>
        <v>1.7745104336768007E-4</v>
      </c>
      <c r="CN477" s="223">
        <f t="shared" ca="1" si="941"/>
        <v>-9.542406011404635E-5</v>
      </c>
      <c r="CO477" s="223">
        <f t="shared" ca="1" si="942"/>
        <v>5.1792208772600439E-6</v>
      </c>
      <c r="CP477" s="223">
        <f t="shared" ca="1" si="943"/>
        <v>8.5511649383821864E-5</v>
      </c>
      <c r="CQ477" s="223">
        <f t="shared" ca="1" si="944"/>
        <v>-1.6883831381799078E-4</v>
      </c>
      <c r="CR477" s="223">
        <f t="shared" ca="1" si="945"/>
        <v>2.3762473603508162E-4</v>
      </c>
      <c r="CS477" s="223">
        <f t="shared" ca="1" si="946"/>
        <v>-2.8594707554138087E-4</v>
      </c>
      <c r="CT477" s="223">
        <f t="shared" ca="1" si="947"/>
        <v>3.0964384490534552E-4</v>
      </c>
      <c r="CU477" s="223">
        <f t="shared" ca="1" si="948"/>
        <v>-3.0667429426088535E-4</v>
      </c>
      <c r="CV477" s="223">
        <f t="shared" ca="1" si="949"/>
        <v>2.7729415931555487E-4</v>
      </c>
      <c r="CW477" s="223">
        <f t="shared" ca="1" si="950"/>
        <v>-2.2403363756313239E-4</v>
      </c>
      <c r="CX477" s="223">
        <f t="shared" ca="1" si="951"/>
        <v>1.5147948937437546E-4</v>
      </c>
      <c r="CY477" s="223">
        <f t="shared" ca="1" si="952"/>
        <v>-6.5880029273798107E-5</v>
      </c>
      <c r="CZ477" s="223">
        <f t="shared" ca="1" si="953"/>
        <v>-2.5392974711742664E-5</v>
      </c>
      <c r="DA477" s="223">
        <f t="shared" ca="1" si="954"/>
        <v>1.1447915276558736E-4</v>
      </c>
      <c r="DB477" s="223">
        <f t="shared" ca="1" si="955"/>
        <v>-1.9370646305195223E-4</v>
      </c>
      <c r="DC477" s="223">
        <f t="shared" ca="1" si="956"/>
        <v>2.5625190280726562E-4</v>
      </c>
      <c r="DD477" s="223">
        <f t="shared" ca="1" si="957"/>
        <v>-2.9672910075685422E-4</v>
      </c>
      <c r="DE477" s="223">
        <f t="shared" ca="1" si="958"/>
        <v>3.1165218779229803E-4</v>
      </c>
      <c r="DF477" s="223">
        <f t="shared" ca="1" si="959"/>
        <v>-2.9973599767842179E-4</v>
      </c>
      <c r="DG477" s="223">
        <f t="shared" ca="1" si="960"/>
        <v>2.6200674470653934E-4</v>
      </c>
      <c r="DH477" s="223">
        <f t="shared" ca="1" si="961"/>
        <v>-2.0171364680873834E-4</v>
      </c>
      <c r="DI477" s="223">
        <f t="shared" ca="1" si="962"/>
        <v>1.2404910509130693E-4</v>
      </c>
      <c r="DJ477" s="223">
        <f t="shared" ca="1" si="963"/>
        <v>-3.570153773795581E-5</v>
      </c>
      <c r="DK477" s="223">
        <f t="shared" ca="1" si="964"/>
        <v>-5.5720622073059312E-5</v>
      </c>
      <c r="DL477" s="223">
        <f t="shared" ca="1" si="965"/>
        <v>1.4234415932555804E-4</v>
      </c>
      <c r="DM477" s="223">
        <f t="shared" ca="1" si="966"/>
        <v>-2.1670911315597907E-4</v>
      </c>
      <c r="DN477" s="223">
        <f t="shared" ca="1" si="967"/>
        <v>2.7241122367387615E-4</v>
      </c>
      <c r="DO477" s="223">
        <f t="shared" ca="1" si="968"/>
        <v>-3.0465346252341236E-4</v>
      </c>
      <c r="DP477" s="223">
        <f t="shared" ca="1" si="969"/>
        <v>3.106591497443948E-4</v>
      </c>
      <c r="DQ477" s="223">
        <f t="shared" ca="1" si="970"/>
        <v>-2.8991107958595123E-4</v>
      </c>
      <c r="DR477" s="223">
        <f t="shared" ca="1" si="971"/>
        <v>2.4419606191854382E-4</v>
      </c>
      <c r="DS477" s="223">
        <f t="shared" ca="1" si="972"/>
        <v>-1.7745104336768007E-4</v>
      </c>
      <c r="DT477" s="223">
        <f t="shared" ca="1" si="973"/>
        <v>9.5424060114054779E-5</v>
      </c>
      <c r="DU477" s="223">
        <f t="shared" ca="1" si="974"/>
        <v>-5.1792208772511806E-6</v>
      </c>
      <c r="DV477" s="223">
        <f t="shared" ca="1" si="975"/>
        <v>-8.5511649383821864E-5</v>
      </c>
      <c r="DW477" s="223">
        <f t="shared" ca="1" si="976"/>
        <v>1.6883831381799078E-4</v>
      </c>
      <c r="DX477" s="223">
        <f t="shared" ca="1" si="977"/>
        <v>-2.3762473603507588E-4</v>
      </c>
      <c r="DY477" s="223">
        <f t="shared" ca="1" si="978"/>
        <v>2.8594707554138439E-4</v>
      </c>
      <c r="DZ477" s="223">
        <f t="shared" ca="1" si="979"/>
        <v>-3.096438449053465E-4</v>
      </c>
      <c r="EA477" s="223">
        <f t="shared" ca="1" si="980"/>
        <v>3.0667429426088698E-4</v>
      </c>
      <c r="EB477" s="223">
        <f t="shared" ca="1" si="981"/>
        <v>-2.7729415931555888E-4</v>
      </c>
      <c r="EC477" s="223">
        <f t="shared" ca="1" si="982"/>
        <v>2.2403363756312621E-4</v>
      </c>
      <c r="ED477" s="223">
        <f t="shared" ca="1" si="983"/>
        <v>-1.5147948937438321E-4</v>
      </c>
      <c r="EE477" s="223">
        <f t="shared" ca="1" si="984"/>
        <v>6.5880029273806767E-5</v>
      </c>
      <c r="EF477" s="223">
        <f t="shared" ca="1" si="985"/>
        <v>2.5392974711751473E-5</v>
      </c>
      <c r="EG477" s="223">
        <f t="shared" ca="1" si="986"/>
        <v>-1.1447915276559562E-4</v>
      </c>
      <c r="EH477" s="223">
        <f t="shared" ca="1" si="987"/>
        <v>1.9370646305194529E-4</v>
      </c>
      <c r="EI477" s="223">
        <f t="shared" ca="1" si="988"/>
        <v>-2.5625190280726057E-4</v>
      </c>
      <c r="EJ477" s="223">
        <f t="shared" ca="1" si="989"/>
        <v>2.9672910075685693E-4</v>
      </c>
      <c r="EK477" s="223">
        <f t="shared" ca="1" si="990"/>
        <v>-3.1165218779229814E-4</v>
      </c>
      <c r="EL477" s="223">
        <f t="shared" ca="1" si="991"/>
        <v>2.9973599767842423E-4</v>
      </c>
      <c r="EM477" s="223">
        <f t="shared" ca="1" si="992"/>
        <v>-2.6200674470654416E-4</v>
      </c>
      <c r="EN477" s="223">
        <f t="shared" ca="1" si="993"/>
        <v>2.0171364680873159E-4</v>
      </c>
      <c r="EO477" s="223">
        <f t="shared" ca="1" si="994"/>
        <v>-1.2404910509129883E-4</v>
      </c>
      <c r="EP477" s="223">
        <f t="shared" ca="1" si="995"/>
        <v>3.5701537737964592E-5</v>
      </c>
      <c r="EQ477" s="223">
        <f t="shared" ca="1" si="996"/>
        <v>5.5720622073050584E-5</v>
      </c>
      <c r="ER477" s="223">
        <f t="shared" ca="1" si="997"/>
        <v>-1.423441593255659E-4</v>
      </c>
      <c r="ES477" s="223">
        <f t="shared" ca="1" si="998"/>
        <v>2.1670911315598541E-4</v>
      </c>
      <c r="ET477" s="223">
        <f t="shared" ca="1" si="999"/>
        <v>-2.7241122367387181E-4</v>
      </c>
      <c r="EU477" s="223">
        <f t="shared" ca="1" si="1000"/>
        <v>3.0465346252341421E-4</v>
      </c>
      <c r="EV477" s="223">
        <f t="shared" ca="1" si="1001"/>
        <v>-3.106591497443941E-4</v>
      </c>
      <c r="EW477" s="223">
        <f t="shared" ca="1" si="1002"/>
        <v>2.8991107958595448E-4</v>
      </c>
      <c r="EX477" s="223">
        <f t="shared" ca="1" si="1003"/>
        <v>-2.4419606191854935E-4</v>
      </c>
      <c r="EY477" s="223">
        <f t="shared" ca="1" si="1004"/>
        <v>1.7745104336767278E-4</v>
      </c>
      <c r="EZ477" s="223">
        <f t="shared" ca="1" si="1005"/>
        <v>-9.542406011404635E-5</v>
      </c>
      <c r="FA477" s="223">
        <f t="shared" ca="1" si="1006"/>
        <v>5.1792208772600439E-6</v>
      </c>
      <c r="FB477" s="223">
        <f t="shared" ca="1" si="1007"/>
        <v>8.5511649383813353E-5</v>
      </c>
      <c r="FC477" s="223">
        <f t="shared" ca="1" si="1008"/>
        <v>-1.6883831381799821E-4</v>
      </c>
      <c r="FD477" s="223">
        <f t="shared" ca="1" si="1009"/>
        <v>2.3762473603508162E-4</v>
      </c>
      <c r="FE477" s="223">
        <f t="shared" ca="1" si="1010"/>
        <v>-2.8594707554138087E-4</v>
      </c>
      <c r="FF477" s="223">
        <f t="shared" ca="1" si="1011"/>
        <v>3.0964384490534552E-4</v>
      </c>
      <c r="FG477" s="223">
        <f t="shared" ca="1" si="1012"/>
        <v>-3.0667429426088535E-4</v>
      </c>
      <c r="FH477" s="223">
        <f t="shared" ca="1" si="1013"/>
        <v>2.7729415931555487E-4</v>
      </c>
      <c r="FI477" s="223">
        <f t="shared" ca="1" si="1014"/>
        <v>-2.2403363756313239E-4</v>
      </c>
      <c r="FJ477" s="223">
        <f t="shared" ca="1" si="1015"/>
        <v>1.5147948937439096E-4</v>
      </c>
      <c r="FK477" s="223">
        <f t="shared" ca="1" si="1016"/>
        <v>-6.5880029273798107E-5</v>
      </c>
      <c r="FL477" s="223">
        <f t="shared" ca="1" si="1017"/>
        <v>-2.5392974711742664E-5</v>
      </c>
      <c r="FM477" s="223">
        <f t="shared" ca="1" si="1018"/>
        <v>1.1447915276558736E-4</v>
      </c>
      <c r="FN477" s="223">
        <f t="shared" ca="1" si="1019"/>
        <v>-1.9370646305195223E-4</v>
      </c>
      <c r="FO477" s="223">
        <f t="shared" ca="1" si="1020"/>
        <v>2.5625190280726562E-4</v>
      </c>
      <c r="FP477" s="223">
        <f t="shared" ca="1" si="1021"/>
        <v>-2.9672910075685422E-4</v>
      </c>
      <c r="FQ477" s="223">
        <f t="shared" ca="1" si="1022"/>
        <v>3.1165218779229803E-4</v>
      </c>
      <c r="FR477" s="223">
        <f t="shared" ca="1" si="1023"/>
        <v>-2.9973599767842179E-4</v>
      </c>
      <c r="FS477" s="223">
        <f t="shared" ca="1" si="1024"/>
        <v>2.6200674470653934E-4</v>
      </c>
      <c r="FT477" s="223">
        <f t="shared" ca="1" si="1025"/>
        <v>-2.0171364680873834E-4</v>
      </c>
      <c r="FU477" s="223">
        <f t="shared" ca="1" si="1026"/>
        <v>1.2404910509130693E-4</v>
      </c>
      <c r="FV477" s="223">
        <f t="shared" ca="1" si="1027"/>
        <v>-3.570153773795581E-5</v>
      </c>
      <c r="FW477" s="223">
        <f t="shared" ca="1" si="1028"/>
        <v>-5.5720622073059312E-5</v>
      </c>
      <c r="FX477" s="223">
        <f t="shared" ca="1" si="1029"/>
        <v>1.4234415932555804E-4</v>
      </c>
      <c r="FY477" s="223">
        <f t="shared" ca="1" si="1030"/>
        <v>-2.1670911315597907E-4</v>
      </c>
      <c r="FZ477" s="223">
        <f t="shared" ca="1" si="1031"/>
        <v>2.7241122367387615E-4</v>
      </c>
      <c r="GA477" s="223">
        <f t="shared" ca="1" si="1032"/>
        <v>-3.0465346252341236E-4</v>
      </c>
      <c r="GB477" s="223">
        <f t="shared" ca="1" si="1033"/>
        <v>3.106591497443948E-4</v>
      </c>
      <c r="GC477" s="223">
        <f t="shared" ca="1" si="1034"/>
        <v>-2.8991107958595123E-4</v>
      </c>
      <c r="GD477" s="223">
        <f t="shared" ca="1" si="1035"/>
        <v>2.4419606191854382E-4</v>
      </c>
      <c r="GE477" s="223">
        <f t="shared" ca="1" si="1036"/>
        <v>-1.7745104336768007E-4</v>
      </c>
      <c r="GF477" s="223">
        <f t="shared" ca="1" si="1037"/>
        <v>9.5424060114054779E-5</v>
      </c>
      <c r="GG477" s="223">
        <f t="shared" ca="1" si="1038"/>
        <v>-5.1792208772689073E-6</v>
      </c>
      <c r="GH477" s="223">
        <f t="shared" ca="1" si="1039"/>
        <v>-8.5511649383804828E-5</v>
      </c>
      <c r="GI477" s="223">
        <f t="shared" ca="1" si="1040"/>
        <v>1.6883831381800564E-4</v>
      </c>
      <c r="GJ477" s="223">
        <f t="shared" ca="1" si="1041"/>
        <v>-2.3762473603508732E-4</v>
      </c>
      <c r="GK477" s="223">
        <f t="shared" ca="1" si="1042"/>
        <v>2.8594707554138439E-4</v>
      </c>
      <c r="GL477" s="223">
        <f t="shared" ca="1" si="1043"/>
        <v>-3.096438449053465E-4</v>
      </c>
      <c r="GM477" s="223">
        <f t="shared" ca="1" si="1044"/>
        <v>3.0667429426088698E-4</v>
      </c>
      <c r="GN477" s="223">
        <f t="shared" ca="1" si="1045"/>
        <v>-2.7729415931555888E-4</v>
      </c>
      <c r="GO477" s="223">
        <f t="shared" ca="1" si="1046"/>
        <v>2.2403363756313854E-4</v>
      </c>
      <c r="GP477" s="223">
        <f t="shared" ca="1" si="1047"/>
        <v>-1.5147948937436773E-4</v>
      </c>
      <c r="GQ477" s="223">
        <f t="shared" ca="1" si="1048"/>
        <v>6.588002927378946E-5</v>
      </c>
      <c r="GR477" s="223">
        <f t="shared" ca="1" si="1049"/>
        <v>2.5392974711751473E-5</v>
      </c>
      <c r="GS477" s="223">
        <f t="shared" ca="1" si="1050"/>
        <v>-1.1447915276559562E-4</v>
      </c>
      <c r="GT477" s="223">
        <f t="shared" ca="1" si="1051"/>
        <v>1.9370646305194529E-4</v>
      </c>
      <c r="GU477" s="223">
        <f t="shared" ca="1" si="1052"/>
        <v>-2.5625190280726057E-4</v>
      </c>
      <c r="GV477" s="223">
        <f t="shared" ca="1" si="1053"/>
        <v>2.9672910075685151E-4</v>
      </c>
      <c r="GW477" s="223">
        <f t="shared" ca="1" si="1054"/>
        <v>-3.1165218779229787E-4</v>
      </c>
      <c r="GX477" s="223">
        <f t="shared" ca="1" si="1055"/>
        <v>2.9973599767841935E-4</v>
      </c>
      <c r="GY477" s="223">
        <f t="shared" ca="1" si="1056"/>
        <v>-2.6200674470653457E-4</v>
      </c>
      <c r="GZ477" s="223">
        <f t="shared" ca="1" si="1057"/>
        <v>2.0171364680873159E-4</v>
      </c>
      <c r="HA477" s="223">
        <f t="shared" ca="1" si="1058"/>
        <v>-1.2404910509129883E-4</v>
      </c>
      <c r="HB477" s="223">
        <f t="shared" ca="1" si="1059"/>
        <v>3.5701537737964592E-5</v>
      </c>
      <c r="HC477" s="223">
        <f t="shared" ca="1" si="1060"/>
        <v>5.5720622073050584E-5</v>
      </c>
      <c r="HD477" s="223">
        <f t="shared" ca="1" si="1061"/>
        <v>-1.4234415932555018E-4</v>
      </c>
      <c r="HE477" s="223">
        <f t="shared" ca="1" si="1062"/>
        <v>2.1670911315597267E-4</v>
      </c>
      <c r="HF477" s="223">
        <f t="shared" ca="1" si="1063"/>
        <v>-2.7241122367388043E-4</v>
      </c>
      <c r="HG477" s="223">
        <f t="shared" ca="1" si="1064"/>
        <v>3.0465346252341421E-4</v>
      </c>
      <c r="HH477" s="223">
        <f t="shared" ca="1" si="1065"/>
        <v>-3.106591497443941E-4</v>
      </c>
      <c r="HI477" s="223">
        <f t="shared" ca="1" si="1066"/>
        <v>2.8991107958595448E-4</v>
      </c>
      <c r="HJ477" s="223">
        <f t="shared" ca="1" si="1067"/>
        <v>-2.4419606191854935E-4</v>
      </c>
      <c r="HK477" s="223">
        <f t="shared" ca="1" si="1068"/>
        <v>1.7745104336768734E-4</v>
      </c>
      <c r="HL477" s="223">
        <f t="shared" ca="1" si="1069"/>
        <v>-9.5424060114063209E-5</v>
      </c>
      <c r="HM477" s="223">
        <f t="shared" ca="1" si="1070"/>
        <v>5.1792208772423172E-6</v>
      </c>
      <c r="HN477" s="223">
        <f t="shared" ca="1" si="1071"/>
        <v>8.5511649383830388E-5</v>
      </c>
      <c r="HO477" s="223">
        <f t="shared" ca="1" si="1072"/>
        <v>-1.6883831381799821E-4</v>
      </c>
      <c r="HP477" s="223">
        <f t="shared" ca="1" si="1073"/>
        <v>2.3762473603508162E-4</v>
      </c>
      <c r="HQ477" s="223">
        <f t="shared" ca="1" si="1074"/>
        <v>-2.8594707554138087E-4</v>
      </c>
      <c r="HR477" s="223">
        <f t="shared" ca="1" si="1075"/>
        <v>3.0964384490534552E-4</v>
      </c>
      <c r="HS477" s="223">
        <f t="shared" ca="1" si="1076"/>
        <v>-3.0667429426088849E-4</v>
      </c>
      <c r="HT477" s="223">
        <f t="shared" ca="1" si="1077"/>
        <v>2.7729415931556289E-4</v>
      </c>
      <c r="HU477" s="223">
        <f t="shared" ca="1" si="1078"/>
        <v>-2.2403363756312006E-4</v>
      </c>
      <c r="HV477" s="223">
        <f t="shared" ca="1" si="1079"/>
        <v>1.5147948937437546E-4</v>
      </c>
      <c r="HW477" s="223">
        <f t="shared" ca="1" si="1080"/>
        <v>-6.5880029273798107E-5</v>
      </c>
      <c r="HX477" s="223">
        <f t="shared" ca="1" si="1081"/>
        <v>-2.5392974711742664E-5</v>
      </c>
      <c r="HY477" s="223">
        <f t="shared" ca="1" si="1082"/>
        <v>1.1447915276558736E-4</v>
      </c>
      <c r="HZ477" s="223">
        <f t="shared" ca="1" si="1083"/>
        <v>-1.9370646305193832E-4</v>
      </c>
      <c r="IA477" s="223">
        <f t="shared" ca="1" si="1084"/>
        <v>2.5625190280725553E-4</v>
      </c>
      <c r="IB477" s="223">
        <f t="shared" ca="1" si="1085"/>
        <v>-2.9672910075685964E-4</v>
      </c>
      <c r="IC477" s="223">
        <f t="shared" ca="1" si="1086"/>
        <v>3.116521877922983E-4</v>
      </c>
      <c r="ID477" s="223">
        <f t="shared" ca="1" si="1087"/>
        <v>-2.9973599767842179E-4</v>
      </c>
      <c r="IE477" s="223">
        <f t="shared" ca="1" si="1088"/>
        <v>5.451617864724739E-5</v>
      </c>
      <c r="IF477" s="223">
        <f t="shared" ca="1" si="1089"/>
        <v>-2.0171364680873834E-4</v>
      </c>
      <c r="IG477" s="223">
        <f t="shared" ca="1" si="1090"/>
        <v>1.2404910509130693E-4</v>
      </c>
      <c r="IH477" s="223">
        <f t="shared" ca="1" si="1091"/>
        <v>-3.5701537737973401E-5</v>
      </c>
      <c r="II477" s="223">
        <f t="shared" ca="1" si="1092"/>
        <v>-5.572062207304187E-5</v>
      </c>
      <c r="IJ477" s="223">
        <f t="shared" ca="1" si="1093"/>
        <v>1.4234415932557379E-4</v>
      </c>
      <c r="IK477" s="223">
        <f t="shared" ca="1" si="1094"/>
        <v>-2.1670911315599181E-4</v>
      </c>
      <c r="IL477" s="223">
        <f t="shared" ca="1" si="1095"/>
        <v>2.7241122367387615E-4</v>
      </c>
      <c r="IM477" s="223">
        <f t="shared" ca="1" si="1096"/>
        <v>-3.0465346252341236E-4</v>
      </c>
      <c r="IN477" s="223">
        <f t="shared" ca="1" si="1097"/>
        <v>3.106591497443948E-4</v>
      </c>
      <c r="IO477" s="223">
        <f t="shared" ca="1" si="1098"/>
        <v>-2.8991107958595779E-4</v>
      </c>
      <c r="IP477" s="223">
        <f t="shared" ca="1" si="1099"/>
        <v>2.4419606191855483E-4</v>
      </c>
      <c r="IQ477" s="223">
        <f t="shared" ca="1" si="1100"/>
        <v>-1.7745104336766552E-4</v>
      </c>
      <c r="IR477" s="223">
        <f t="shared" ca="1" si="1101"/>
        <v>9.542406011403792E-5</v>
      </c>
      <c r="IS477" s="223">
        <f t="shared" ca="1" si="1102"/>
        <v>-5.1792208772511806E-6</v>
      </c>
      <c r="IT477" s="223">
        <f t="shared" ca="1" si="1103"/>
        <v>-8.5511649383821864E-5</v>
      </c>
      <c r="IU477" s="223">
        <f t="shared" ca="1" si="1104"/>
        <v>1.6883831381799078E-4</v>
      </c>
      <c r="IV477" s="223">
        <f t="shared" ca="1" si="1105"/>
        <v>-2.3762473603507588E-4</v>
      </c>
      <c r="IW477" s="223">
        <f t="shared" ca="1" si="1106"/>
        <v>2.8594707554137734E-4</v>
      </c>
      <c r="IX477" s="223">
        <f t="shared" ca="1" si="1107"/>
        <v>-3.0964384490534444E-4</v>
      </c>
      <c r="IY477" s="223">
        <f t="shared" ca="1" si="1108"/>
        <v>3.0667429426088372E-4</v>
      </c>
      <c r="IZ477" s="223">
        <f t="shared" ca="1" si="1109"/>
        <v>-2.7729415931555075E-4</v>
      </c>
      <c r="JA477" s="223">
        <f t="shared" ca="1" si="1110"/>
        <v>2.2403363756312621E-4</v>
      </c>
      <c r="JB477" s="223">
        <f t="shared" ca="1" si="1111"/>
        <v>-1.5147948937438321E-4</v>
      </c>
    </row>
    <row r="478" spans="2:262">
      <c r="B478" s="230">
        <v>117</v>
      </c>
      <c r="C478" s="229">
        <f t="shared" si="1112"/>
        <v>2.2851562500000016E-3</v>
      </c>
      <c r="D478" s="226">
        <f t="shared" ca="1" si="855"/>
        <v>23.394935785260873</v>
      </c>
      <c r="E478" s="225">
        <f ca="1">DS361</f>
        <v>-0.60506421473912497</v>
      </c>
      <c r="F478" s="224">
        <v>117</v>
      </c>
      <c r="G478" s="223">
        <f t="shared" ca="1" si="856"/>
        <v>9.039646799410051E-6</v>
      </c>
      <c r="H478" s="223">
        <f t="shared" ca="1" si="857"/>
        <v>4.1283229539590485E-5</v>
      </c>
      <c r="I478" s="223">
        <f t="shared" ca="1" si="858"/>
        <v>-8.8615223897403267E-5</v>
      </c>
      <c r="J478" s="223">
        <f t="shared" ca="1" si="859"/>
        <v>1.2952723417525221E-4</v>
      </c>
      <c r="K478" s="223">
        <f t="shared" ca="1" si="860"/>
        <v>-1.6105527243617522E-4</v>
      </c>
      <c r="L478" s="223">
        <f t="shared" ca="1" si="861"/>
        <v>1.8091519951304714E-4</v>
      </c>
      <c r="M478" s="223">
        <f t="shared" ca="1" si="862"/>
        <v>-1.8766820602238811E-4</v>
      </c>
      <c r="N478" s="223">
        <f t="shared" ca="1" si="863"/>
        <v>1.8082505103724341E-4</v>
      </c>
      <c r="O478" s="223">
        <f t="shared" ca="1" si="864"/>
        <v>-1.6088150654948002E-4</v>
      </c>
      <c r="P478" s="223">
        <f t="shared" ca="1" si="865"/>
        <v>1.292824398457589E-4</v>
      </c>
      <c r="Q478" s="223">
        <f t="shared" ca="1" si="866"/>
        <v>-8.8317135952482211E-5</v>
      </c>
      <c r="R478" s="223">
        <f t="shared" ca="1" si="867"/>
        <v>4.0953443815449722E-5</v>
      </c>
      <c r="S478" s="223">
        <f t="shared" ca="1" si="868"/>
        <v>9.3772380300241259E-6</v>
      </c>
      <c r="T478" s="223">
        <f t="shared" ca="1" si="869"/>
        <v>-5.9028558968659056E-5</v>
      </c>
      <c r="U478" s="223">
        <f t="shared" ca="1" si="870"/>
        <v>1.0440338663475249E-4</v>
      </c>
      <c r="V478" s="223">
        <f t="shared" ca="1" si="871"/>
        <v>-1.4221441148446376E-4</v>
      </c>
      <c r="W478" s="223">
        <f t="shared" ca="1" si="872"/>
        <v>1.6972230536506841E-4</v>
      </c>
      <c r="X478" s="223">
        <f t="shared" ca="1" si="873"/>
        <v>-1.8493418000049258E-4</v>
      </c>
      <c r="Y478" s="223">
        <f t="shared" ca="1" si="874"/>
        <v>1.8674796749889216E-4</v>
      </c>
      <c r="Z478" s="223">
        <f t="shared" ca="1" si="875"/>
        <v>-1.7503226282226145E-4</v>
      </c>
      <c r="AA478" s="223">
        <f t="shared" ca="1" si="876"/>
        <v>1.5063584380133331E-4</v>
      </c>
      <c r="AB478" s="223">
        <f t="shared" ca="1" si="877"/>
        <v>-1.1532617899098859E-4</v>
      </c>
      <c r="AC478" s="223">
        <f t="shared" ca="1" si="878"/>
        <v>7.1661378340977868E-5</v>
      </c>
      <c r="AD478" s="223">
        <f t="shared" ca="1" si="879"/>
        <v>-2.2804863582904982E-5</v>
      </c>
      <c r="AE478" s="223">
        <f t="shared" ca="1" si="880"/>
        <v>-2.7703814931110104E-5</v>
      </c>
      <c r="AF478" s="223">
        <f t="shared" ca="1" si="881"/>
        <v>7.6205411106565544E-5</v>
      </c>
      <c r="AG478" s="223">
        <f t="shared" ca="1" si="882"/>
        <v>-1.1918608768611184E-4</v>
      </c>
      <c r="AH478" s="223">
        <f t="shared" ca="1" si="883"/>
        <v>1.5353198626877459E-4</v>
      </c>
      <c r="AI478" s="223">
        <f t="shared" ca="1" si="884"/>
        <v>-1.7675481971364657E-4</v>
      </c>
      <c r="AJ478" s="223">
        <f t="shared" ca="1" si="885"/>
        <v>1.8717214323922706E-4</v>
      </c>
      <c r="AK478" s="223">
        <f t="shared" ca="1" si="886"/>
        <v>-1.8402924396155847E-4</v>
      </c>
      <c r="AL478" s="223">
        <f t="shared" ca="1" si="887"/>
        <v>1.6755381823393333E-4</v>
      </c>
      <c r="AM478" s="223">
        <f t="shared" ca="1" si="888"/>
        <v>-1.3893947553145084E-4</v>
      </c>
      <c r="AN478" s="223">
        <f t="shared" ca="1" si="889"/>
        <v>1.0025926398883386E-4</v>
      </c>
      <c r="AO478" s="223">
        <f t="shared" ca="1" si="890"/>
        <v>-5.4315482481956254E-5</v>
      </c>
      <c r="AP478" s="223">
        <f t="shared" ca="1" si="891"/>
        <v>4.4366600476503416E-6</v>
      </c>
      <c r="AQ478" s="223">
        <f t="shared" ca="1" si="892"/>
        <v>4.5763588949963717E-5</v>
      </c>
      <c r="AR478" s="223">
        <f t="shared" ca="1" si="893"/>
        <v>-9.2648363477404165E-5</v>
      </c>
      <c r="AS478" s="223">
        <f t="shared" ca="1" si="894"/>
        <v>1.3282096155931087E-4</v>
      </c>
      <c r="AT478" s="223">
        <f t="shared" ca="1" si="895"/>
        <v>-1.6337096409619603E-4</v>
      </c>
      <c r="AU478" s="223">
        <f t="shared" ca="1" si="896"/>
        <v>1.8208508852436917E-4</v>
      </c>
      <c r="AV478" s="223">
        <f t="shared" ca="1" si="897"/>
        <v>-1.8760753641986616E-4</v>
      </c>
      <c r="AW478" s="223">
        <f t="shared" ca="1" si="898"/>
        <v>1.7953821820425699E-4</v>
      </c>
      <c r="AX478" s="223">
        <f t="shared" ca="1" si="899"/>
        <v>-1.5846173878177831E-4</v>
      </c>
      <c r="AY478" s="223">
        <f t="shared" ca="1" si="900"/>
        <v>1.2590504416015526E-4</v>
      </c>
      <c r="AZ478" s="223">
        <f t="shared" ca="1" si="901"/>
        <v>-8.4226797467174493E-5</v>
      </c>
      <c r="BA478" s="223">
        <f t="shared" ca="1" si="902"/>
        <v>3.6446498834770389E-5</v>
      </c>
      <c r="BB478" s="223">
        <f t="shared" ca="1" si="903"/>
        <v>1.3974270949188262E-5</v>
      </c>
      <c r="BC478" s="223">
        <f t="shared" ca="1" si="904"/>
        <v>-6.3382634590306719E-5</v>
      </c>
      <c r="BD478" s="223">
        <f t="shared" ca="1" si="905"/>
        <v>1.0819906146120343E-4</v>
      </c>
      <c r="BE478" s="223">
        <f t="shared" ca="1" si="906"/>
        <v>-1.4517669696536875E-4</v>
      </c>
      <c r="BF478" s="223">
        <f t="shared" ca="1" si="907"/>
        <v>1.7163659023171658E-4</v>
      </c>
      <c r="BG478" s="223">
        <f t="shared" ca="1" si="908"/>
        <v>-1.8566177839476799E-4</v>
      </c>
      <c r="BH478" s="223">
        <f t="shared" ca="1" si="909"/>
        <v>1.862361664680702E-4</v>
      </c>
      <c r="BI478" s="223">
        <f t="shared" ca="1" si="910"/>
        <v>-1.7331814126007498E-4</v>
      </c>
      <c r="BJ478" s="223">
        <f t="shared" ca="1" si="911"/>
        <v>1.4784358616115687E-4</v>
      </c>
      <c r="BK478" s="223">
        <f t="shared" ca="1" si="912"/>
        <v>-1.1165807838690308E-4</v>
      </c>
      <c r="BL478" s="223">
        <f t="shared" ca="1" si="913"/>
        <v>6.7383180842859922E-5</v>
      </c>
      <c r="BM478" s="223">
        <f t="shared" ca="1" si="914"/>
        <v>-1.8226515480125407E-5</v>
      </c>
      <c r="BN478" s="223">
        <f t="shared" ca="1" si="915"/>
        <v>-3.2250622077675231E-5</v>
      </c>
      <c r="BO478" s="223">
        <f t="shared" ca="1" si="916"/>
        <v>8.0391270811074937E-5</v>
      </c>
      <c r="BP478" s="223">
        <f t="shared" ca="1" si="917"/>
        <v>-1.2270774333551212E-4</v>
      </c>
      <c r="BQ478" s="223">
        <f t="shared" ca="1" si="918"/>
        <v>1.5613430141799822E-4</v>
      </c>
      <c r="BR478" s="223">
        <f t="shared" ca="1" si="919"/>
        <v>-1.7824926217720354E-4</v>
      </c>
      <c r="BS478" s="223">
        <f t="shared" ca="1" si="920"/>
        <v>1.8745044384617238E-4</v>
      </c>
      <c r="BT478" s="223">
        <f t="shared" ca="1" si="921"/>
        <v>-1.8307124042614287E-4</v>
      </c>
      <c r="BU478" s="223">
        <f t="shared" ca="1" si="922"/>
        <v>1.6542891587022608E-4</v>
      </c>
      <c r="BV478" s="223">
        <f t="shared" ca="1" si="923"/>
        <v>-1.3580161898628005E-4</v>
      </c>
      <c r="BW478" s="223">
        <f t="shared" ca="1" si="924"/>
        <v>9.6335784280266183E-5</v>
      </c>
      <c r="BX478" s="223">
        <f t="shared" ca="1" si="925"/>
        <v>-4.9890627351630062E-5</v>
      </c>
      <c r="BY478" s="223">
        <f t="shared" ca="1" si="926"/>
        <v>-1.6899918222532367E-7</v>
      </c>
      <c r="BZ478" s="223">
        <f t="shared" ca="1" si="927"/>
        <v>5.0216382085565615E-5</v>
      </c>
      <c r="CA478" s="223">
        <f t="shared" ca="1" si="928"/>
        <v>-9.6625695147588815E-5</v>
      </c>
      <c r="CB478" s="223">
        <f t="shared" ca="1" si="929"/>
        <v>1.3603468256261994E-4</v>
      </c>
      <c r="CC478" s="223">
        <f t="shared" ca="1" si="930"/>
        <v>-1.6558824719627816E-4</v>
      </c>
      <c r="CD478" s="223">
        <f t="shared" ca="1" si="931"/>
        <v>1.83145296286965E-4</v>
      </c>
      <c r="CE478" s="223">
        <f t="shared" ca="1" si="932"/>
        <v>-1.8743385905250229E-4</v>
      </c>
      <c r="CF478" s="223">
        <f t="shared" ca="1" si="933"/>
        <v>1.7814323826199067E-4</v>
      </c>
      <c r="CG478" s="223">
        <f t="shared" ca="1" si="934"/>
        <v>-1.5594651958790012E-4</v>
      </c>
      <c r="CH478" s="223">
        <f t="shared" ca="1" si="935"/>
        <v>1.2245180798384534E-4</v>
      </c>
      <c r="CI478" s="223">
        <f t="shared" ca="1" si="936"/>
        <v>-8.0085723908518324E-5</v>
      </c>
      <c r="CJ478" s="223">
        <f t="shared" ca="1" si="937"/>
        <v>3.1917599846017976E-5</v>
      </c>
      <c r="CK478" s="223">
        <f t="shared" ca="1" si="938"/>
        <v>1.8562886290061581E-5</v>
      </c>
      <c r="CL478" s="223">
        <f t="shared" ca="1" si="939"/>
        <v>-6.7698530882905305E-5</v>
      </c>
      <c r="CM478" s="223">
        <f t="shared" ca="1" si="940"/>
        <v>1.1192956121885799E-4</v>
      </c>
      <c r="CN478" s="223">
        <f t="shared" ca="1" si="941"/>
        <v>-1.4805153343253147E-4</v>
      </c>
      <c r="CO478" s="223">
        <f t="shared" ca="1" si="942"/>
        <v>1.7344748763431674E-4</v>
      </c>
      <c r="CP478" s="223">
        <f t="shared" ca="1" si="943"/>
        <v>-1.8627754107607882E-4</v>
      </c>
      <c r="CQ478" s="223">
        <f t="shared" ca="1" si="944"/>
        <v>1.8561218373438704E-4</v>
      </c>
      <c r="CR478" s="223">
        <f t="shared" ca="1" si="945"/>
        <v>-1.7149961933037505E-4</v>
      </c>
      <c r="CS478" s="223">
        <f t="shared" ca="1" si="946"/>
        <v>1.4496227307290635E-4</v>
      </c>
      <c r="CT478" s="223">
        <f t="shared" ca="1" si="947"/>
        <v>-1.079227191315585E-4</v>
      </c>
      <c r="CU478" s="223">
        <f t="shared" ca="1" si="948"/>
        <v>6.3064394236221676E-5</v>
      </c>
      <c r="CV478" s="223">
        <f t="shared" ca="1" si="949"/>
        <v>-1.3637188405948603E-5</v>
      </c>
      <c r="CW478" s="223">
        <f t="shared" ca="1" si="950"/>
        <v>-3.6778002655418724E-5</v>
      </c>
      <c r="CX478" s="223">
        <f t="shared" ca="1" si="951"/>
        <v>8.4528705820066159E-5</v>
      </c>
      <c r="CY478" s="223">
        <f t="shared" ca="1" si="952"/>
        <v>-1.2615548442866708E-4</v>
      </c>
      <c r="CZ478" s="223">
        <f t="shared" ca="1" si="953"/>
        <v>1.5864256710228372E-4</v>
      </c>
      <c r="DA478" s="223">
        <f t="shared" ca="1" si="954"/>
        <v>-1.7963633395039487E-4</v>
      </c>
      <c r="DB478" s="223">
        <f t="shared" ca="1" si="955"/>
        <v>1.8761583131496836E-4</v>
      </c>
      <c r="DC478" s="223">
        <f t="shared" ca="1" si="956"/>
        <v>-1.8200296162096795E-4</v>
      </c>
      <c r="DD478" s="223">
        <f t="shared" ca="1" si="957"/>
        <v>1.6320436531338432E-4</v>
      </c>
      <c r="DE478" s="223">
        <f t="shared" ca="1" si="958"/>
        <v>-1.3258196062377784E-4</v>
      </c>
      <c r="DF478" s="223">
        <f t="shared" ca="1" si="959"/>
        <v>9.2354275497484272E-5</v>
      </c>
      <c r="DG478" s="223">
        <f t="shared" ca="1" si="960"/>
        <v>-4.5435719972920544E-5</v>
      </c>
      <c r="DH478" s="223">
        <f t="shared" ca="1" si="961"/>
        <v>-4.7745566133155774E-6</v>
      </c>
      <c r="DI478" s="223">
        <f t="shared" ca="1" si="962"/>
        <v>5.4638926750308053E-5</v>
      </c>
      <c r="DJ478" s="223">
        <f t="shared" ca="1" si="963"/>
        <v>-1.0054482311208857E-4</v>
      </c>
      <c r="DK478" s="223">
        <f t="shared" ca="1" si="964"/>
        <v>1.3916646135981773E-4</v>
      </c>
      <c r="DL478" s="223">
        <f t="shared" ca="1" si="965"/>
        <v>-1.6770578612799507E-4</v>
      </c>
      <c r="DM478" s="223">
        <f t="shared" ca="1" si="966"/>
        <v>1.8409518417131902E-4</v>
      </c>
      <c r="DN478" s="223">
        <f t="shared" ca="1" si="967"/>
        <v>-1.8714727853704884E-4</v>
      </c>
      <c r="DO478" s="223">
        <f t="shared" ca="1" si="968"/>
        <v>1.7664095149419909E-4</v>
      </c>
      <c r="DP478" s="223">
        <f t="shared" ca="1" si="969"/>
        <v>-1.5333736404183959E-4</v>
      </c>
      <c r="DQ478" s="223">
        <f t="shared" ca="1" si="970"/>
        <v>1.1892481141716988E-4</v>
      </c>
      <c r="DR478" s="223">
        <f t="shared" ca="1" si="971"/>
        <v>-7.5896409704377798E-5</v>
      </c>
      <c r="DS478" s="223">
        <f t="shared" ca="1" si="972"/>
        <v>2.7369474888588999E-5</v>
      </c>
      <c r="DT478" s="223">
        <f t="shared" ca="1" si="973"/>
        <v>2.3140320042344797E-5</v>
      </c>
      <c r="DU478" s="223">
        <f t="shared" ca="1" si="974"/>
        <v>-7.1973648111916128E-5</v>
      </c>
      <c r="DV478" s="223">
        <f t="shared" ca="1" si="975"/>
        <v>1.1559263879415006E-4</v>
      </c>
      <c r="DW478" s="223">
        <f t="shared" ca="1" si="976"/>
        <v>-1.5083718919195455E-4</v>
      </c>
      <c r="DX478" s="223">
        <f t="shared" ca="1" si="977"/>
        <v>1.7515390675598513E-4</v>
      </c>
      <c r="DY478" s="223">
        <f t="shared" ca="1" si="978"/>
        <v>-1.8678109713201143E-4</v>
      </c>
      <c r="DZ478" s="223">
        <f t="shared" ca="1" si="979"/>
        <v>1.8487639516170796E-4</v>
      </c>
      <c r="EA478" s="223">
        <f t="shared" ca="1" si="980"/>
        <v>-1.6957779244277871E-4</v>
      </c>
      <c r="EB478" s="223">
        <f t="shared" ca="1" si="981"/>
        <v>1.4199364013184183E-4</v>
      </c>
      <c r="EC478" s="223">
        <f t="shared" ca="1" si="982"/>
        <v>-1.0412235126570823E-4</v>
      </c>
      <c r="ED478" s="223">
        <f t="shared" ca="1" si="983"/>
        <v>5.8707619996620076E-5</v>
      </c>
      <c r="EE478" s="223">
        <f t="shared" ca="1" si="984"/>
        <v>-9.0396467994033629E-6</v>
      </c>
      <c r="EF478" s="223">
        <f t="shared" ca="1" si="985"/>
        <v>-4.1283229539591149E-5</v>
      </c>
      <c r="EG478" s="223">
        <f t="shared" ca="1" si="986"/>
        <v>8.861522389740797E-5</v>
      </c>
      <c r="EH478" s="223">
        <f t="shared" ca="1" si="987"/>
        <v>-1.2952723417525178E-4</v>
      </c>
      <c r="EI478" s="223">
        <f t="shared" ca="1" si="988"/>
        <v>1.6105527243617728E-4</v>
      </c>
      <c r="EJ478" s="223">
        <f t="shared" ca="1" si="989"/>
        <v>-1.8091519951304663E-4</v>
      </c>
      <c r="EK478" s="223">
        <f t="shared" ca="1" si="990"/>
        <v>1.8766820602238811E-4</v>
      </c>
      <c r="EL478" s="223">
        <f t="shared" ca="1" si="991"/>
        <v>-1.808250510372443E-4</v>
      </c>
      <c r="EM478" s="223">
        <f t="shared" ca="1" si="992"/>
        <v>1.6088150654947934E-4</v>
      </c>
      <c r="EN478" s="223">
        <f t="shared" ca="1" si="993"/>
        <v>-1.2928243984575453E-4</v>
      </c>
      <c r="EO478" s="223">
        <f t="shared" ca="1" si="994"/>
        <v>8.8317135952482197E-5</v>
      </c>
      <c r="EP478" s="223">
        <f t="shared" ca="1" si="995"/>
        <v>-4.0953443815445141E-5</v>
      </c>
      <c r="EQ478" s="223">
        <f t="shared" ca="1" si="996"/>
        <v>-9.3772380300234889E-6</v>
      </c>
      <c r="ER478" s="223">
        <f t="shared" ca="1" si="997"/>
        <v>5.9028558968662262E-5</v>
      </c>
      <c r="ES478" s="223">
        <f t="shared" ca="1" si="998"/>
        <v>-1.0440338663474973E-4</v>
      </c>
      <c r="ET478" s="223">
        <f t="shared" ca="1" si="999"/>
        <v>1.4221441148446509E-4</v>
      </c>
      <c r="EU478" s="223">
        <f t="shared" ca="1" si="1000"/>
        <v>-1.6972230536507155E-4</v>
      </c>
      <c r="EV478" s="223">
        <f t="shared" ca="1" si="1001"/>
        <v>1.8493418000049269E-4</v>
      </c>
      <c r="EW478" s="223">
        <f t="shared" ca="1" si="1002"/>
        <v>-1.867479674988917E-4</v>
      </c>
      <c r="EX478" s="223">
        <f t="shared" ca="1" si="1003"/>
        <v>1.7503226282226166E-4</v>
      </c>
      <c r="EY478" s="223">
        <f t="shared" ca="1" si="1004"/>
        <v>-1.5063584380133049E-4</v>
      </c>
      <c r="EZ478" s="223">
        <f t="shared" ca="1" si="1005"/>
        <v>1.1532617899099015E-4</v>
      </c>
      <c r="FA478" s="223">
        <f t="shared" ca="1" si="1006"/>
        <v>-7.1661378340975997E-5</v>
      </c>
      <c r="FB478" s="223">
        <f t="shared" ca="1" si="1007"/>
        <v>2.2804863582897684E-5</v>
      </c>
      <c r="FC478" s="223">
        <f t="shared" ca="1" si="1008"/>
        <v>2.7703814931112096E-5</v>
      </c>
      <c r="FD478" s="223">
        <f t="shared" ca="1" si="1009"/>
        <v>-7.6205411106572253E-5</v>
      </c>
      <c r="FE478" s="223">
        <f t="shared" ca="1" si="1010"/>
        <v>1.1918608768611131E-4</v>
      </c>
      <c r="FF478" s="223">
        <f t="shared" ca="1" si="1011"/>
        <v>-1.535319862687773E-4</v>
      </c>
      <c r="FG478" s="223">
        <f t="shared" ca="1" si="1012"/>
        <v>1.7675481971364638E-4</v>
      </c>
      <c r="FH478" s="223">
        <f t="shared" ca="1" si="1013"/>
        <v>-1.8717214323922722E-4</v>
      </c>
      <c r="FI478" s="223">
        <f t="shared" ca="1" si="1014"/>
        <v>1.8402924396155912E-4</v>
      </c>
      <c r="FJ478" s="223">
        <f t="shared" ca="1" si="1015"/>
        <v>-1.675538182339324E-4</v>
      </c>
      <c r="FK478" s="223">
        <f t="shared" ca="1" si="1016"/>
        <v>1.3893947553144588E-4</v>
      </c>
      <c r="FL478" s="223">
        <f t="shared" ca="1" si="1017"/>
        <v>-1.0025926398883215E-4</v>
      </c>
      <c r="FM478" s="223">
        <f t="shared" ca="1" si="1018"/>
        <v>5.4315482481951762E-5</v>
      </c>
      <c r="FN478" s="223">
        <f t="shared" ca="1" si="1019"/>
        <v>-4.4366600476509853E-6</v>
      </c>
      <c r="FO478" s="223">
        <f t="shared" ca="1" si="1020"/>
        <v>-4.5763588949968264E-5</v>
      </c>
      <c r="FP478" s="223">
        <f t="shared" ca="1" si="1021"/>
        <v>9.2648363477401279E-5</v>
      </c>
      <c r="FQ478" s="223">
        <f t="shared" ca="1" si="1022"/>
        <v>-1.3282096155931228E-4</v>
      </c>
      <c r="FR478" s="223">
        <f t="shared" ca="1" si="1023"/>
        <v>1.633709640961944E-4</v>
      </c>
      <c r="FS478" s="223">
        <f t="shared" ca="1" si="1024"/>
        <v>-1.8208508852436965E-4</v>
      </c>
      <c r="FT478" s="223">
        <f t="shared" ca="1" si="1025"/>
        <v>1.8760753641986597E-4</v>
      </c>
      <c r="FU478" s="223">
        <f t="shared" ca="1" si="1026"/>
        <v>-1.7953821820425715E-4</v>
      </c>
      <c r="FV478" s="223">
        <f t="shared" ca="1" si="1027"/>
        <v>1.5846173878177579E-4</v>
      </c>
      <c r="FW478" s="223">
        <f t="shared" ca="1" si="1028"/>
        <v>-1.2590504416015773E-4</v>
      </c>
      <c r="FX478" s="223">
        <f t="shared" ca="1" si="1029"/>
        <v>8.4226797467172677E-5</v>
      </c>
      <c r="FY478" s="223">
        <f t="shared" ca="1" si="1030"/>
        <v>-3.6446498834773628E-5</v>
      </c>
      <c r="FZ478" s="223">
        <f t="shared" ca="1" si="1031"/>
        <v>-1.3974270949190275E-5</v>
      </c>
      <c r="GA478" s="223">
        <f t="shared" ca="1" si="1032"/>
        <v>6.3382634590313671E-5</v>
      </c>
      <c r="GB478" s="223">
        <f t="shared" ca="1" si="1033"/>
        <v>-1.0819906146120509E-4</v>
      </c>
      <c r="GC478" s="223">
        <f t="shared" ca="1" si="1034"/>
        <v>1.4517669696537344E-4</v>
      </c>
      <c r="GD478" s="223">
        <f t="shared" ca="1" si="1035"/>
        <v>-1.7163659023172173E-4</v>
      </c>
      <c r="GE478" s="223">
        <f t="shared" ca="1" si="1036"/>
        <v>1.8566177839476674E-4</v>
      </c>
      <c r="GF478" s="223">
        <f t="shared" ca="1" si="1037"/>
        <v>-1.8623616646807061E-4</v>
      </c>
      <c r="GG478" s="223">
        <f t="shared" ca="1" si="1038"/>
        <v>1.7331814126007422E-4</v>
      </c>
      <c r="GH478" s="223">
        <f t="shared" ca="1" si="1039"/>
        <v>-1.4784358616115232E-4</v>
      </c>
      <c r="GI478" s="223">
        <f t="shared" ca="1" si="1040"/>
        <v>1.1165807838689289E-4</v>
      </c>
      <c r="GJ478" s="223">
        <f t="shared" ca="1" si="1041"/>
        <v>-6.7383180842863012E-5</v>
      </c>
      <c r="GK478" s="223">
        <f t="shared" ca="1" si="1042"/>
        <v>1.8226515480123401E-5</v>
      </c>
      <c r="GL478" s="223">
        <f t="shared" ca="1" si="1043"/>
        <v>3.2250622077677224E-5</v>
      </c>
      <c r="GM478" s="223">
        <f t="shared" ca="1" si="1044"/>
        <v>-8.0391270811081591E-5</v>
      </c>
      <c r="GN478" s="223">
        <f t="shared" ca="1" si="1045"/>
        <v>1.2270774333550554E-4</v>
      </c>
      <c r="GO478" s="223">
        <f t="shared" ca="1" si="1046"/>
        <v>-1.5613430141799638E-4</v>
      </c>
      <c r="GP478" s="223">
        <f t="shared" ca="1" si="1047"/>
        <v>1.7824926217720416E-4</v>
      </c>
      <c r="GQ478" s="223">
        <f t="shared" ca="1" si="1048"/>
        <v>-1.8745044384617274E-4</v>
      </c>
      <c r="GR478" s="223">
        <f t="shared" ca="1" si="1049"/>
        <v>1.8307124042614011E-4</v>
      </c>
      <c r="GS478" s="223">
        <f t="shared" ca="1" si="1050"/>
        <v>-1.6542891587022766E-4</v>
      </c>
      <c r="GT478" s="223">
        <f t="shared" ca="1" si="1051"/>
        <v>1.3580161898627867E-4</v>
      </c>
      <c r="GU478" s="223">
        <f t="shared" ca="1" si="1052"/>
        <v>-9.6335784280264462E-5</v>
      </c>
      <c r="GV478" s="223">
        <f t="shared" ca="1" si="1053"/>
        <v>4.9890627351622974E-5</v>
      </c>
      <c r="GW478" s="223">
        <f t="shared" ca="1" si="1054"/>
        <v>1.6899918221667716E-7</v>
      </c>
      <c r="GX478" s="223">
        <f t="shared" ca="1" si="1055"/>
        <v>-5.0216382085562423E-5</v>
      </c>
      <c r="GY478" s="223">
        <f t="shared" ca="1" si="1056"/>
        <v>9.6625695147590563E-5</v>
      </c>
      <c r="GZ478" s="223">
        <f t="shared" ca="1" si="1057"/>
        <v>-1.3603468256262501E-4</v>
      </c>
      <c r="HA478" s="223">
        <f t="shared" ca="1" si="1058"/>
        <v>1.6558824719628413E-4</v>
      </c>
      <c r="HB478" s="223">
        <f t="shared" ca="1" si="1059"/>
        <v>-1.8314529628696313E-4</v>
      </c>
      <c r="HC478" s="223">
        <f t="shared" ca="1" si="1060"/>
        <v>1.8743385905250248E-4</v>
      </c>
      <c r="HD478" s="223">
        <f t="shared" ca="1" si="1061"/>
        <v>-1.7814323826199002E-4</v>
      </c>
      <c r="HE478" s="223">
        <f t="shared" ca="1" si="1062"/>
        <v>1.55946519587896E-4</v>
      </c>
      <c r="HF478" s="223">
        <f t="shared" ca="1" si="1063"/>
        <v>-1.224518079838519E-4</v>
      </c>
      <c r="HG478" s="223">
        <f t="shared" ca="1" si="1064"/>
        <v>8.008572390852132E-5</v>
      </c>
      <c r="HH478" s="223">
        <f t="shared" ca="1" si="1065"/>
        <v>-3.1917599846015984E-5</v>
      </c>
      <c r="HI478" s="223">
        <f t="shared" ca="1" si="1066"/>
        <v>-1.8562886290068892E-5</v>
      </c>
      <c r="HJ478" s="223">
        <f t="shared" ca="1" si="1067"/>
        <v>6.769853088291715E-5</v>
      </c>
      <c r="HK478" s="223">
        <f t="shared" ca="1" si="1068"/>
        <v>-1.1192956121885105E-4</v>
      </c>
      <c r="HL478" s="223">
        <f t="shared" ca="1" si="1069"/>
        <v>1.4805153343252947E-4</v>
      </c>
      <c r="HM478" s="223">
        <f t="shared" ca="1" si="1070"/>
        <v>-1.734474876343175E-4</v>
      </c>
      <c r="HN478" s="223">
        <f t="shared" ca="1" si="1071"/>
        <v>1.8627754107607974E-4</v>
      </c>
      <c r="HO478" s="223">
        <f t="shared" ca="1" si="1072"/>
        <v>-1.8561218373438514E-4</v>
      </c>
      <c r="HP478" s="223">
        <f t="shared" ca="1" si="1073"/>
        <v>1.7149961933037857E-4</v>
      </c>
      <c r="HQ478" s="223">
        <f t="shared" ca="1" si="1074"/>
        <v>-1.4496227307290505E-4</v>
      </c>
      <c r="HR478" s="223">
        <f t="shared" ca="1" si="1075"/>
        <v>1.0792271913155685E-4</v>
      </c>
      <c r="HS478" s="223">
        <f t="shared" ca="1" si="1076"/>
        <v>-6.3064394236209722E-5</v>
      </c>
      <c r="HT478" s="223">
        <f t="shared" ca="1" si="1077"/>
        <v>1.3637188405957229E-5</v>
      </c>
      <c r="HU478" s="223">
        <f t="shared" ca="1" si="1078"/>
        <v>3.6778002655420703E-5</v>
      </c>
      <c r="HV478" s="223">
        <f t="shared" ca="1" si="1079"/>
        <v>-8.4528705820067948E-5</v>
      </c>
      <c r="HW478" s="223">
        <f t="shared" ca="1" si="1080"/>
        <v>1.2615548442866857E-4</v>
      </c>
      <c r="HX478" s="223">
        <f t="shared" ca="1" si="1081"/>
        <v>-1.5864256710229052E-4</v>
      </c>
      <c r="HY478" s="223">
        <f t="shared" ca="1" si="1082"/>
        <v>1.7963633395039235E-4</v>
      </c>
      <c r="HZ478" s="223">
        <f t="shared" ca="1" si="1083"/>
        <v>-1.8761583131496844E-4</v>
      </c>
      <c r="IA478" s="223">
        <f t="shared" ca="1" si="1084"/>
        <v>1.8200296162096746E-4</v>
      </c>
      <c r="IB478" s="223">
        <f t="shared" ca="1" si="1085"/>
        <v>-1.6320436531337804E-4</v>
      </c>
      <c r="IC478" s="223">
        <f t="shared" ca="1" si="1086"/>
        <v>1.3258196062378397E-4</v>
      </c>
      <c r="ID478" s="223">
        <f t="shared" ca="1" si="1087"/>
        <v>-9.235427549748251E-5</v>
      </c>
      <c r="IE478" s="223">
        <f t="shared" ca="1" si="1088"/>
        <v>1.4640728825038543E-4</v>
      </c>
      <c r="IF478" s="223">
        <f t="shared" ca="1" si="1089"/>
        <v>4.7745566133176103E-6</v>
      </c>
      <c r="IG478" s="223">
        <f t="shared" ca="1" si="1090"/>
        <v>-5.4638926750320203E-5</v>
      </c>
      <c r="IH478" s="223">
        <f t="shared" ca="1" si="1091"/>
        <v>1.0054482311208128E-4</v>
      </c>
      <c r="II478" s="223">
        <f t="shared" ca="1" si="1092"/>
        <v>-1.3916646135981911E-4</v>
      </c>
      <c r="IJ478" s="223">
        <f t="shared" ca="1" si="1093"/>
        <v>1.6770578612799599E-4</v>
      </c>
      <c r="IK478" s="223">
        <f t="shared" ca="1" si="1094"/>
        <v>-1.8409518417132148E-4</v>
      </c>
      <c r="IL478" s="223">
        <f t="shared" ca="1" si="1095"/>
        <v>1.8714727853704792E-4</v>
      </c>
      <c r="IM478" s="223">
        <f t="shared" ca="1" si="1096"/>
        <v>-1.7664095149420199E-4</v>
      </c>
      <c r="IN478" s="223">
        <f t="shared" ca="1" si="1097"/>
        <v>1.5333736404183842E-4</v>
      </c>
      <c r="IO478" s="223">
        <f t="shared" ca="1" si="1098"/>
        <v>-1.1892481141716832E-4</v>
      </c>
      <c r="IP478" s="223">
        <f t="shared" ca="1" si="1099"/>
        <v>7.5896409704366184E-5</v>
      </c>
      <c r="IQ478" s="223">
        <f t="shared" ca="1" si="1100"/>
        <v>-2.7369474888597554E-5</v>
      </c>
      <c r="IR478" s="223">
        <f t="shared" ca="1" si="1101"/>
        <v>-2.314032004234681E-5</v>
      </c>
      <c r="IS478" s="223">
        <f t="shared" ca="1" si="1102"/>
        <v>7.1973648111917972E-5</v>
      </c>
      <c r="IT478" s="223">
        <f t="shared" ca="1" si="1103"/>
        <v>-1.1559263879415164E-4</v>
      </c>
      <c r="IU478" s="223">
        <f t="shared" ca="1" si="1104"/>
        <v>1.5083718919196211E-4</v>
      </c>
      <c r="IV478" s="223">
        <f t="shared" ca="1" si="1105"/>
        <v>-1.7515390675598201E-4</v>
      </c>
      <c r="IW478" s="223">
        <f t="shared" ca="1" si="1106"/>
        <v>1.8678109713201159E-4</v>
      </c>
      <c r="IX478" s="223">
        <f t="shared" ca="1" si="1107"/>
        <v>-1.8487639516170763E-4</v>
      </c>
      <c r="IY478" s="223">
        <f t="shared" ca="1" si="1108"/>
        <v>1.6957779244277329E-4</v>
      </c>
      <c r="IZ478" s="223">
        <f t="shared" ca="1" si="1109"/>
        <v>-1.4199364013184747E-4</v>
      </c>
      <c r="JA478" s="223">
        <f t="shared" ca="1" si="1110"/>
        <v>1.0412235126570655E-4</v>
      </c>
      <c r="JB478" s="223">
        <f t="shared" ca="1" si="1111"/>
        <v>-5.8707619996618158E-5</v>
      </c>
    </row>
    <row r="479" spans="2:262">
      <c r="B479" s="230">
        <v>118</v>
      </c>
      <c r="C479" s="229">
        <f t="shared" si="1112"/>
        <v>2.3046875000000016E-3</v>
      </c>
      <c r="D479" s="226">
        <f t="shared" ca="1" si="855"/>
        <v>23.401567052563795</v>
      </c>
      <c r="E479" s="225">
        <f ca="1">DT361</f>
        <v>-0.59843294743620445</v>
      </c>
      <c r="F479" s="224">
        <v>118</v>
      </c>
      <c r="G479" s="223">
        <f t="shared" ca="1" si="856"/>
        <v>4.3963451698778369E-5</v>
      </c>
      <c r="H479" s="223">
        <f t="shared" ca="1" si="857"/>
        <v>-4.4166611821775775E-6</v>
      </c>
      <c r="I479" s="223">
        <f t="shared" ca="1" si="858"/>
        <v>-3.5394852935811423E-5</v>
      </c>
      <c r="J479" s="223">
        <f t="shared" ca="1" si="859"/>
        <v>7.308488828210131E-5</v>
      </c>
      <c r="K479" s="223">
        <f t="shared" ca="1" si="860"/>
        <v>-1.0639439860392852E-4</v>
      </c>
      <c r="L479" s="223">
        <f t="shared" ca="1" si="861"/>
        <v>1.3332689533919554E-4</v>
      </c>
      <c r="M479" s="223">
        <f t="shared" ca="1" si="862"/>
        <v>-1.5226811213690713E-4</v>
      </c>
      <c r="N479" s="223">
        <f t="shared" ca="1" si="863"/>
        <v>1.6208275993626718E-4</v>
      </c>
      <c r="O479" s="223">
        <f t="shared" ca="1" si="864"/>
        <v>-1.6218257334750812E-4</v>
      </c>
      <c r="P479" s="223">
        <f t="shared" ca="1" si="865"/>
        <v>1.5256156980493143E-4</v>
      </c>
      <c r="Q479" s="223">
        <f t="shared" ca="1" si="866"/>
        <v>-1.3379640814690125E-4</v>
      </c>
      <c r="R479" s="223">
        <f t="shared" ca="1" si="867"/>
        <v>1.0701182513040332E-4</v>
      </c>
      <c r="S479" s="223">
        <f t="shared" ca="1" si="868"/>
        <v>-7.3813221528859445E-5</v>
      </c>
      <c r="T479" s="223">
        <f t="shared" ca="1" si="869"/>
        <v>3.6190438433528683E-5</v>
      </c>
      <c r="U479" s="223">
        <f t="shared" ca="1" si="870"/>
        <v>3.6015088341878192E-6</v>
      </c>
      <c r="V479" s="223">
        <f t="shared" ca="1" si="871"/>
        <v>-4.3177590689165566E-5</v>
      </c>
      <c r="W479" s="223">
        <f t="shared" ca="1" si="872"/>
        <v>8.0165715978076837E-5</v>
      </c>
      <c r="X479" s="223">
        <f t="shared" ca="1" si="873"/>
        <v>-1.1234890917773791E-4</v>
      </c>
      <c r="Y479" s="223">
        <f t="shared" ca="1" si="874"/>
        <v>1.377981903513653E-4</v>
      </c>
      <c r="Z479" s="223">
        <f t="shared" ca="1" si="875"/>
        <v>-1.5498819337121249E-4</v>
      </c>
      <c r="AA479" s="223">
        <f t="shared" ca="1" si="876"/>
        <v>1.6288859254110562E-4</v>
      </c>
      <c r="AB479" s="223">
        <f t="shared" ca="1" si="877"/>
        <v>-1.6102585773627607E-4</v>
      </c>
      <c r="AC479" s="223">
        <f t="shared" ca="1" si="878"/>
        <v>1.4951163661218675E-4</v>
      </c>
      <c r="AD479" s="223">
        <f t="shared" ca="1" si="879"/>
        <v>-1.2903606272389814E-4</v>
      </c>
      <c r="AE479" s="223">
        <f t="shared" ca="1" si="880"/>
        <v>1.0082639065051717E-4</v>
      </c>
      <c r="AF479" s="223">
        <f t="shared" ca="1" si="881"/>
        <v>-6.657343743171127E-5</v>
      </c>
      <c r="AG479" s="223">
        <f t="shared" ca="1" si="882"/>
        <v>2.8330239232183612E-5</v>
      </c>
      <c r="AH479" s="223">
        <f t="shared" ca="1" si="883"/>
        <v>1.1611002500316463E-5</v>
      </c>
      <c r="AI479" s="223">
        <f t="shared" ca="1" si="884"/>
        <v>-5.0856309844639755E-5</v>
      </c>
      <c r="AJ479" s="223">
        <f t="shared" ca="1" si="885"/>
        <v>8.7053417442573247E-5</v>
      </c>
      <c r="AK479" s="223">
        <f t="shared" ca="1" si="886"/>
        <v>-1.1803276138873628E-4</v>
      </c>
      <c r="AL479" s="223">
        <f t="shared" ca="1" si="887"/>
        <v>1.4193751745328204E-4</v>
      </c>
      <c r="AM479" s="223">
        <f t="shared" ca="1" si="888"/>
        <v>-1.5733489447232341E-4</v>
      </c>
      <c r="AN479" s="223">
        <f t="shared" ca="1" si="889"/>
        <v>1.633020122591569E-4</v>
      </c>
      <c r="AO479" s="223">
        <f t="shared" ca="1" si="890"/>
        <v>-1.5948121672955794E-4</v>
      </c>
      <c r="AP479" s="223">
        <f t="shared" ca="1" si="891"/>
        <v>1.4610151679117007E-4</v>
      </c>
      <c r="AQ479" s="223">
        <f t="shared" ca="1" si="892"/>
        <v>-1.2396485812356782E-4</v>
      </c>
      <c r="AR479" s="223">
        <f t="shared" ca="1" si="893"/>
        <v>9.4398056564205075E-5</v>
      </c>
      <c r="AS479" s="223">
        <f t="shared" ca="1" si="894"/>
        <v>-5.9173272092644569E-5</v>
      </c>
      <c r="AT479" s="223">
        <f t="shared" ca="1" si="895"/>
        <v>2.0401790003092291E-5</v>
      </c>
      <c r="AU479" s="223">
        <f t="shared" ca="1" si="896"/>
        <v>1.9592524244419263E-5</v>
      </c>
      <c r="AV479" s="223">
        <f t="shared" ca="1" si="897"/>
        <v>-5.841251169520938E-5</v>
      </c>
      <c r="AW479" s="223">
        <f t="shared" ca="1" si="898"/>
        <v>9.3731399599472599E-5</v>
      </c>
      <c r="AX479" s="223">
        <f t="shared" ca="1" si="899"/>
        <v>-1.2343226233909875E-4</v>
      </c>
      <c r="AY479" s="223">
        <f t="shared" ca="1" si="900"/>
        <v>1.4573490464339509E-4</v>
      </c>
      <c r="AZ479" s="223">
        <f t="shared" ca="1" si="901"/>
        <v>-1.59302562031742E-4</v>
      </c>
      <c r="BA479" s="223">
        <f t="shared" ca="1" si="902"/>
        <v>1.6332202312610881E-4</v>
      </c>
      <c r="BB479" s="223">
        <f t="shared" ca="1" si="903"/>
        <v>-1.5755237150283388E-4</v>
      </c>
      <c r="BC479" s="223">
        <f t="shared" ca="1" si="904"/>
        <v>1.4233942561922303E-4</v>
      </c>
      <c r="BD479" s="223">
        <f t="shared" ca="1" si="905"/>
        <v>-1.1859501132197858E-4</v>
      </c>
      <c r="BE479" s="223">
        <f t="shared" ca="1" si="906"/>
        <v>8.7742309291336521E-5</v>
      </c>
      <c r="BF479" s="223">
        <f t="shared" ca="1" si="907"/>
        <v>-5.1630553158142371E-5</v>
      </c>
      <c r="BG479" s="223">
        <f t="shared" ca="1" si="908"/>
        <v>1.2424191074900085E-5</v>
      </c>
      <c r="BH479" s="223">
        <f t="shared" ca="1" si="909"/>
        <v>2.7526845881514837E-5</v>
      </c>
      <c r="BI479" s="223">
        <f t="shared" ca="1" si="910"/>
        <v>-6.5827992688777769E-5</v>
      </c>
      <c r="BJ479" s="223">
        <f t="shared" ca="1" si="911"/>
        <v>1.0018357460483398E-4</v>
      </c>
      <c r="BK479" s="223">
        <f t="shared" ca="1" si="912"/>
        <v>-1.2853440415809851E-4</v>
      </c>
      <c r="BL479" s="223">
        <f t="shared" ca="1" si="913"/>
        <v>1.4918120368335411E-4</v>
      </c>
      <c r="BM479" s="223">
        <f t="shared" ca="1" si="914"/>
        <v>-1.6088645576596913E-4</v>
      </c>
      <c r="BN479" s="223">
        <f t="shared" ca="1" si="915"/>
        <v>1.6294857693403031E-4</v>
      </c>
      <c r="BO479" s="223">
        <f t="shared" ca="1" si="916"/>
        <v>-1.5524396881320021E-4</v>
      </c>
      <c r="BP479" s="223">
        <f t="shared" ca="1" si="917"/>
        <v>1.382344263034957E-4</v>
      </c>
      <c r="BQ479" s="223">
        <f t="shared" ca="1" si="918"/>
        <v>-1.1293945875042014E-4</v>
      </c>
      <c r="BR479" s="223">
        <f t="shared" ca="1" si="919"/>
        <v>8.0875183110068463E-5</v>
      </c>
      <c r="BS479" s="223">
        <f t="shared" ca="1" si="920"/>
        <v>-4.3963451698775415E-5</v>
      </c>
      <c r="BT479" s="223">
        <f t="shared" ca="1" si="921"/>
        <v>4.416661182177835E-6</v>
      </c>
      <c r="BU479" s="223">
        <f t="shared" ca="1" si="922"/>
        <v>3.5394852935812575E-5</v>
      </c>
      <c r="BV479" s="223">
        <f t="shared" ca="1" si="923"/>
        <v>-7.3084888282103411E-5</v>
      </c>
      <c r="BW479" s="223">
        <f t="shared" ca="1" si="924"/>
        <v>1.0639439860393115E-4</v>
      </c>
      <c r="BX479" s="223">
        <f t="shared" ca="1" si="925"/>
        <v>-1.3332689533919584E-4</v>
      </c>
      <c r="BY479" s="223">
        <f t="shared" ca="1" si="926"/>
        <v>1.5226811213690778E-4</v>
      </c>
      <c r="BZ479" s="223">
        <f t="shared" ca="1" si="927"/>
        <v>-1.6208275993626753E-4</v>
      </c>
      <c r="CA479" s="223">
        <f t="shared" ca="1" si="928"/>
        <v>1.6218257334750817E-4</v>
      </c>
      <c r="CB479" s="223">
        <f t="shared" ca="1" si="929"/>
        <v>-1.5256156980493122E-4</v>
      </c>
      <c r="CC479" s="223">
        <f t="shared" ca="1" si="930"/>
        <v>1.3379640814689989E-4</v>
      </c>
      <c r="CD479" s="223">
        <f t="shared" ca="1" si="931"/>
        <v>-1.0701182513040025E-4</v>
      </c>
      <c r="CE479" s="223">
        <f t="shared" ca="1" si="932"/>
        <v>7.3813221528858916E-5</v>
      </c>
      <c r="CF479" s="223">
        <f t="shared" ca="1" si="933"/>
        <v>-3.6190438433526962E-5</v>
      </c>
      <c r="CG479" s="223">
        <f t="shared" ca="1" si="934"/>
        <v>-3.6015088341907465E-6</v>
      </c>
      <c r="CH479" s="223">
        <f t="shared" ca="1" si="935"/>
        <v>4.3177590689169503E-5</v>
      </c>
      <c r="CI479" s="223">
        <f t="shared" ca="1" si="936"/>
        <v>-8.0165715978077379E-5</v>
      </c>
      <c r="CJ479" s="223">
        <f t="shared" ca="1" si="937"/>
        <v>1.1234890917773919E-4</v>
      </c>
      <c r="CK479" s="223">
        <f t="shared" ca="1" si="938"/>
        <v>-1.377981903513669E-4</v>
      </c>
      <c r="CL479" s="223">
        <f t="shared" ca="1" si="939"/>
        <v>1.5498819337121227E-4</v>
      </c>
      <c r="CM479" s="223">
        <f t="shared" ca="1" si="940"/>
        <v>-1.6288859254110573E-4</v>
      </c>
      <c r="CN479" s="223">
        <f t="shared" ca="1" si="941"/>
        <v>1.6102585773627556E-4</v>
      </c>
      <c r="CO479" s="223">
        <f t="shared" ca="1" si="942"/>
        <v>-1.4951163661218507E-4</v>
      </c>
      <c r="CP479" s="223">
        <f t="shared" ca="1" si="943"/>
        <v>1.2903606272389706E-4</v>
      </c>
      <c r="CQ479" s="223">
        <f t="shared" ca="1" si="944"/>
        <v>-1.0082639065051945E-4</v>
      </c>
      <c r="CR479" s="223">
        <f t="shared" ca="1" si="945"/>
        <v>6.6573437431711771E-5</v>
      </c>
      <c r="CS479" s="223">
        <f t="shared" ca="1" si="946"/>
        <v>-2.833023923218416E-5</v>
      </c>
      <c r="CT479" s="223">
        <f t="shared" ca="1" si="947"/>
        <v>-1.1611002500318225E-5</v>
      </c>
      <c r="CU479" s="223">
        <f t="shared" ca="1" si="948"/>
        <v>5.0856309844641429E-5</v>
      </c>
      <c r="CV479" s="223">
        <f t="shared" ca="1" si="949"/>
        <v>-8.7053417442576676E-5</v>
      </c>
      <c r="CW479" s="223">
        <f t="shared" ca="1" si="950"/>
        <v>1.1803276138873911E-4</v>
      </c>
      <c r="CX479" s="223">
        <f t="shared" ca="1" si="951"/>
        <v>-1.419375174532806E-4</v>
      </c>
      <c r="CY479" s="223">
        <f t="shared" ca="1" si="952"/>
        <v>1.5733489447232324E-4</v>
      </c>
      <c r="CZ479" s="223">
        <f t="shared" ca="1" si="953"/>
        <v>-1.633020122591569E-4</v>
      </c>
      <c r="DA479" s="223">
        <f t="shared" ca="1" si="954"/>
        <v>1.5948121672955756E-4</v>
      </c>
      <c r="DB479" s="223">
        <f t="shared" ca="1" si="955"/>
        <v>-1.4610151679116928E-4</v>
      </c>
      <c r="DC479" s="223">
        <f t="shared" ca="1" si="956"/>
        <v>1.2396485812356516E-4</v>
      </c>
      <c r="DD479" s="223">
        <f t="shared" ca="1" si="957"/>
        <v>-9.4398056564201754E-5</v>
      </c>
      <c r="DE479" s="223">
        <f t="shared" ca="1" si="958"/>
        <v>5.9173272092638606E-5</v>
      </c>
      <c r="DF479" s="223">
        <f t="shared" ca="1" si="959"/>
        <v>-2.0401790003095158E-5</v>
      </c>
      <c r="DG479" s="223">
        <f t="shared" ca="1" si="960"/>
        <v>-1.9592524244418707E-5</v>
      </c>
      <c r="DH479" s="223">
        <f t="shared" ca="1" si="961"/>
        <v>5.8412511695211013E-5</v>
      </c>
      <c r="DI479" s="223">
        <f t="shared" ca="1" si="962"/>
        <v>-9.3731399599474062E-5</v>
      </c>
      <c r="DJ479" s="223">
        <f t="shared" ca="1" si="963"/>
        <v>1.234322623391014E-4</v>
      </c>
      <c r="DK479" s="223">
        <f t="shared" ca="1" si="964"/>
        <v>-1.4573490464339796E-4</v>
      </c>
      <c r="DL479" s="223">
        <f t="shared" ca="1" si="965"/>
        <v>1.5930256203174341E-4</v>
      </c>
      <c r="DM479" s="223">
        <f t="shared" ca="1" si="966"/>
        <v>-1.6332202312610889E-4</v>
      </c>
      <c r="DN479" s="223">
        <f t="shared" ca="1" si="967"/>
        <v>1.5755237150283339E-4</v>
      </c>
      <c r="DO479" s="223">
        <f t="shared" ca="1" si="968"/>
        <v>-1.4233942561922217E-4</v>
      </c>
      <c r="DP479" s="223">
        <f t="shared" ca="1" si="969"/>
        <v>1.1859501132197736E-4</v>
      </c>
      <c r="DQ479" s="223">
        <f t="shared" ca="1" si="970"/>
        <v>-8.774230929133503E-5</v>
      </c>
      <c r="DR479" s="223">
        <f t="shared" ca="1" si="971"/>
        <v>5.1630553158136286E-5</v>
      </c>
      <c r="DS479" s="223">
        <f t="shared" ca="1" si="972"/>
        <v>-1.2424191074893695E-5</v>
      </c>
      <c r="DT479" s="223">
        <f t="shared" ca="1" si="973"/>
        <v>-2.7526845881511991E-5</v>
      </c>
      <c r="DU479" s="223">
        <f t="shared" ca="1" si="974"/>
        <v>6.5827992688775113E-5</v>
      </c>
      <c r="DV479" s="223">
        <f t="shared" ca="1" si="975"/>
        <v>-1.0018357460483536E-4</v>
      </c>
      <c r="DW479" s="223">
        <f t="shared" ca="1" si="976"/>
        <v>1.2853440415809962E-4</v>
      </c>
      <c r="DX479" s="223">
        <f t="shared" ca="1" si="977"/>
        <v>-1.4918120368335484E-4</v>
      </c>
      <c r="DY479" s="223">
        <f t="shared" ca="1" si="978"/>
        <v>1.6088645576597022E-4</v>
      </c>
      <c r="DZ479" s="223">
        <f t="shared" ca="1" si="979"/>
        <v>-1.6294857693402985E-4</v>
      </c>
      <c r="EA479" s="223">
        <f t="shared" ca="1" si="980"/>
        <v>1.5524396881320111E-4</v>
      </c>
      <c r="EB479" s="223">
        <f t="shared" ca="1" si="981"/>
        <v>-1.3823442630349724E-4</v>
      </c>
      <c r="EC479" s="223">
        <f t="shared" ca="1" si="982"/>
        <v>1.1293945875041885E-4</v>
      </c>
      <c r="ED479" s="223">
        <f t="shared" ca="1" si="983"/>
        <v>-8.0875183110066932E-5</v>
      </c>
      <c r="EE479" s="223">
        <f t="shared" ca="1" si="984"/>
        <v>4.3963451698773714E-5</v>
      </c>
      <c r="EF479" s="223">
        <f t="shared" ca="1" si="985"/>
        <v>-4.4166611821714246E-6</v>
      </c>
      <c r="EG479" s="223">
        <f t="shared" ca="1" si="986"/>
        <v>-3.5394852935818837E-5</v>
      </c>
      <c r="EH479" s="223">
        <f t="shared" ca="1" si="987"/>
        <v>7.308488828210085E-5</v>
      </c>
      <c r="EI479" s="223">
        <f t="shared" ca="1" si="988"/>
        <v>-1.06394398603929E-4</v>
      </c>
      <c r="EJ479" s="223">
        <f t="shared" ca="1" si="989"/>
        <v>1.3332689533919687E-4</v>
      </c>
      <c r="EK479" s="223">
        <f t="shared" ca="1" si="990"/>
        <v>-1.5226811213690843E-4</v>
      </c>
      <c r="EL479" s="223">
        <f t="shared" ca="1" si="991"/>
        <v>1.6208275993626775E-4</v>
      </c>
      <c r="EM479" s="223">
        <f t="shared" ca="1" si="992"/>
        <v>-1.6218257334750741E-4</v>
      </c>
      <c r="EN479" s="223">
        <f t="shared" ca="1" si="993"/>
        <v>1.5256156980492894E-4</v>
      </c>
      <c r="EO479" s="223">
        <f t="shared" ca="1" si="994"/>
        <v>-1.3379640814690155E-4</v>
      </c>
      <c r="EP479" s="223">
        <f t="shared" ca="1" si="995"/>
        <v>1.0701182513040242E-4</v>
      </c>
      <c r="EQ479" s="223">
        <f t="shared" ca="1" si="996"/>
        <v>-7.3813221528857344E-5</v>
      </c>
      <c r="ER479" s="223">
        <f t="shared" ca="1" si="997"/>
        <v>3.6190438433525248E-5</v>
      </c>
      <c r="ES479" s="223">
        <f t="shared" ca="1" si="998"/>
        <v>3.6015088341925084E-6</v>
      </c>
      <c r="ET479" s="223">
        <f t="shared" ca="1" si="999"/>
        <v>-4.3177590689171197E-5</v>
      </c>
      <c r="EU479" s="223">
        <f t="shared" ca="1" si="1000"/>
        <v>8.0165715978082935E-5</v>
      </c>
      <c r="EV479" s="223">
        <f t="shared" ca="1" si="1001"/>
        <v>-1.1234890917773711E-4</v>
      </c>
      <c r="EW479" s="223">
        <f t="shared" ca="1" si="1002"/>
        <v>1.3779819035136535E-4</v>
      </c>
      <c r="EX479" s="223">
        <f t="shared" ca="1" si="1003"/>
        <v>-1.5498819337121284E-4</v>
      </c>
      <c r="EY479" s="223">
        <f t="shared" ca="1" si="1004"/>
        <v>1.6288859254110587E-4</v>
      </c>
      <c r="EZ479" s="223">
        <f t="shared" ca="1" si="1005"/>
        <v>-1.6102585773627526E-4</v>
      </c>
      <c r="FA479" s="223">
        <f t="shared" ca="1" si="1006"/>
        <v>1.4951163661218437E-4</v>
      </c>
      <c r="FB479" s="223">
        <f t="shared" ca="1" si="1007"/>
        <v>-1.2903606272389313E-4</v>
      </c>
      <c r="FC479" s="223">
        <f t="shared" ca="1" si="1008"/>
        <v>1.0082639065051805E-4</v>
      </c>
      <c r="FD479" s="223">
        <f t="shared" ca="1" si="1009"/>
        <v>-6.6573437431710172E-5</v>
      </c>
      <c r="FE479" s="223">
        <f t="shared" ca="1" si="1010"/>
        <v>2.8330239232182439E-5</v>
      </c>
      <c r="FF479" s="223">
        <f t="shared" ca="1" si="1011"/>
        <v>1.1611002500319973E-5</v>
      </c>
      <c r="FG479" s="223">
        <f t="shared" ca="1" si="1012"/>
        <v>-5.0856309844643123E-5</v>
      </c>
      <c r="FH479" s="223">
        <f t="shared" ca="1" si="1013"/>
        <v>8.7053417442578193E-5</v>
      </c>
      <c r="FI479" s="223">
        <f t="shared" ca="1" si="1014"/>
        <v>-1.1803276138874033E-4</v>
      </c>
      <c r="FJ479" s="223">
        <f t="shared" ca="1" si="1015"/>
        <v>1.4193751745328608E-4</v>
      </c>
      <c r="FK479" s="223">
        <f t="shared" ca="1" si="1016"/>
        <v>-1.5733489447232376E-4</v>
      </c>
      <c r="FL479" s="223">
        <f t="shared" ca="1" si="1017"/>
        <v>1.6330201225915692E-4</v>
      </c>
      <c r="FM479" s="223">
        <f t="shared" ca="1" si="1018"/>
        <v>-1.5948121672955718E-4</v>
      </c>
      <c r="FN479" s="223">
        <f t="shared" ca="1" si="1019"/>
        <v>1.461015167911685E-4</v>
      </c>
      <c r="FO479" s="223">
        <f t="shared" ca="1" si="1020"/>
        <v>-1.2396485812356402E-4</v>
      </c>
      <c r="FP479" s="223">
        <f t="shared" ca="1" si="1021"/>
        <v>9.4398056564200304E-5</v>
      </c>
      <c r="FQ479" s="223">
        <f t="shared" ca="1" si="1022"/>
        <v>-5.9173272092636952E-5</v>
      </c>
      <c r="FR479" s="223">
        <f t="shared" ca="1" si="1023"/>
        <v>2.0401790003093403E-5</v>
      </c>
      <c r="FS479" s="223">
        <f t="shared" ca="1" si="1024"/>
        <v>1.9592524244420456E-5</v>
      </c>
      <c r="FT479" s="223">
        <f t="shared" ca="1" si="1025"/>
        <v>-5.8412511695212666E-5</v>
      </c>
      <c r="FU479" s="223">
        <f t="shared" ca="1" si="1026"/>
        <v>9.3731399599475499E-5</v>
      </c>
      <c r="FV479" s="223">
        <f t="shared" ca="1" si="1027"/>
        <v>-1.2343226233910257E-4</v>
      </c>
      <c r="FW479" s="223">
        <f t="shared" ca="1" si="1028"/>
        <v>1.4573490464339878E-4</v>
      </c>
      <c r="FX479" s="223">
        <f t="shared" ca="1" si="1029"/>
        <v>-1.5930256203174379E-4</v>
      </c>
      <c r="FY479" s="223">
        <f t="shared" ca="1" si="1030"/>
        <v>1.6332202312610886E-4</v>
      </c>
      <c r="FZ479" s="223">
        <f t="shared" ca="1" si="1031"/>
        <v>-1.5755237150283293E-4</v>
      </c>
      <c r="GA479" s="223">
        <f t="shared" ca="1" si="1032"/>
        <v>1.423394256192213E-4</v>
      </c>
      <c r="GB479" s="223">
        <f t="shared" ca="1" si="1033"/>
        <v>-1.1859501132198253E-4</v>
      </c>
      <c r="GC479" s="223">
        <f t="shared" ca="1" si="1034"/>
        <v>8.774230929133354E-5</v>
      </c>
      <c r="GD479" s="223">
        <f t="shared" ca="1" si="1035"/>
        <v>-5.1630553158143435E-5</v>
      </c>
      <c r="GE479" s="223">
        <f t="shared" ca="1" si="1036"/>
        <v>1.2424191074891933E-5</v>
      </c>
      <c r="GF479" s="223">
        <f t="shared" ca="1" si="1037"/>
        <v>2.7526845881513726E-5</v>
      </c>
      <c r="GG479" s="223">
        <f t="shared" ca="1" si="1038"/>
        <v>-6.5827992688785223E-5</v>
      </c>
      <c r="GH479" s="223">
        <f t="shared" ca="1" si="1039"/>
        <v>1.001835746048368E-4</v>
      </c>
      <c r="GI479" s="223">
        <f t="shared" ca="1" si="1040"/>
        <v>-1.2853440415809496E-4</v>
      </c>
      <c r="GJ479" s="223">
        <f t="shared" ca="1" si="1041"/>
        <v>1.4918120368335555E-4</v>
      </c>
      <c r="GK479" s="223">
        <f t="shared" ca="1" si="1042"/>
        <v>-1.6088645576596891E-4</v>
      </c>
      <c r="GL479" s="223">
        <f t="shared" ca="1" si="1043"/>
        <v>1.6294857693402974E-4</v>
      </c>
      <c r="GM479" s="223">
        <f t="shared" ca="1" si="1044"/>
        <v>-1.5524396881320057E-4</v>
      </c>
      <c r="GN479" s="223">
        <f t="shared" ca="1" si="1045"/>
        <v>1.3823442630349136E-4</v>
      </c>
      <c r="GO479" s="223">
        <f t="shared" ca="1" si="1046"/>
        <v>-1.1293945875041759E-4</v>
      </c>
      <c r="GP479" s="223">
        <f t="shared" ca="1" si="1047"/>
        <v>8.0875183110073478E-5</v>
      </c>
      <c r="GQ479" s="223">
        <f t="shared" ca="1" si="1048"/>
        <v>-4.3963451698772033E-5</v>
      </c>
      <c r="GR479" s="223">
        <f t="shared" ca="1" si="1049"/>
        <v>4.4166611821789599E-6</v>
      </c>
      <c r="GS479" s="223">
        <f t="shared" ca="1" si="1050"/>
        <v>3.5394852935820544E-5</v>
      </c>
      <c r="GT479" s="223">
        <f t="shared" ca="1" si="1051"/>
        <v>-7.3084888282102422E-5</v>
      </c>
      <c r="GU479" s="223">
        <f t="shared" ca="1" si="1052"/>
        <v>1.0639439860393737E-4</v>
      </c>
      <c r="GV479" s="223">
        <f t="shared" ca="1" si="1053"/>
        <v>-1.3332689533919787E-4</v>
      </c>
      <c r="GW479" s="223">
        <f t="shared" ca="1" si="1054"/>
        <v>1.5226811213691239E-4</v>
      </c>
      <c r="GX479" s="223">
        <f t="shared" ca="1" si="1055"/>
        <v>-1.6208275993626796E-4</v>
      </c>
      <c r="GY479" s="223">
        <f t="shared" ca="1" si="1056"/>
        <v>1.6218257334750833E-4</v>
      </c>
      <c r="GZ479" s="223">
        <f t="shared" ca="1" si="1057"/>
        <v>-1.5256156980492829E-4</v>
      </c>
      <c r="HA479" s="223">
        <f t="shared" ca="1" si="1058"/>
        <v>1.3379640814690055E-4</v>
      </c>
      <c r="HB479" s="223">
        <f t="shared" ca="1" si="1059"/>
        <v>-1.0701182513039407E-4</v>
      </c>
      <c r="HC479" s="223">
        <f t="shared" ca="1" si="1060"/>
        <v>7.3813221528855772E-5</v>
      </c>
      <c r="HD479" s="223">
        <f t="shared" ca="1" si="1061"/>
        <v>-3.6190438433514487E-5</v>
      </c>
      <c r="HE479" s="223">
        <f t="shared" ca="1" si="1062"/>
        <v>-3.6015088341942702E-6</v>
      </c>
      <c r="HF479" s="223">
        <f t="shared" ca="1" si="1063"/>
        <v>4.3177590689163933E-5</v>
      </c>
      <c r="HG479" s="223">
        <f t="shared" ca="1" si="1064"/>
        <v>-8.0165715978084467E-5</v>
      </c>
      <c r="HH479" s="223">
        <f t="shared" ca="1" si="1065"/>
        <v>1.1234890917773837E-4</v>
      </c>
      <c r="HI479" s="223">
        <f t="shared" ca="1" si="1066"/>
        <v>-1.3779819035137129E-4</v>
      </c>
      <c r="HJ479" s="223">
        <f t="shared" ca="1" si="1067"/>
        <v>1.5498819337121341E-4</v>
      </c>
      <c r="HK479" s="223">
        <f t="shared" ca="1" si="1068"/>
        <v>-1.6288859254110671E-4</v>
      </c>
      <c r="HL479" s="223">
        <f t="shared" ca="1" si="1069"/>
        <v>1.6102585773627496E-4</v>
      </c>
      <c r="HM479" s="223">
        <f t="shared" ca="1" si="1070"/>
        <v>-1.4951163661218743E-4</v>
      </c>
      <c r="HN479" s="223">
        <f t="shared" ca="1" si="1071"/>
        <v>1.2903606272389204E-4</v>
      </c>
      <c r="HO479" s="223">
        <f t="shared" ca="1" si="1072"/>
        <v>-1.0082639065051668E-4</v>
      </c>
      <c r="HP479" s="223">
        <f t="shared" ca="1" si="1073"/>
        <v>6.6573437431700075E-5</v>
      </c>
      <c r="HQ479" s="223">
        <f t="shared" ca="1" si="1074"/>
        <v>-2.8330239232180698E-5</v>
      </c>
      <c r="HR479" s="223">
        <f t="shared" ca="1" si="1075"/>
        <v>-1.1611002500330978E-5</v>
      </c>
      <c r="HS479" s="223">
        <f t="shared" ca="1" si="1076"/>
        <v>5.0856309844644776E-5</v>
      </c>
      <c r="HT479" s="223">
        <f t="shared" ca="1" si="1077"/>
        <v>-8.705341744257181E-5</v>
      </c>
      <c r="HU479" s="223">
        <f t="shared" ca="1" si="1078"/>
        <v>1.1803276138874156E-4</v>
      </c>
      <c r="HV479" s="223">
        <f t="shared" ca="1" si="1079"/>
        <v>-1.4193751745328236E-4</v>
      </c>
      <c r="HW479" s="223">
        <f t="shared" ca="1" si="1080"/>
        <v>1.5733489447232671E-4</v>
      </c>
      <c r="HX479" s="223">
        <f t="shared" ca="1" si="1081"/>
        <v>-1.6330201225915695E-4</v>
      </c>
      <c r="HY479" s="223">
        <f t="shared" ca="1" si="1082"/>
        <v>1.5948121672955479E-4</v>
      </c>
      <c r="HZ479" s="223">
        <f t="shared" ca="1" si="1083"/>
        <v>-1.4610151679116768E-4</v>
      </c>
      <c r="IA479" s="223">
        <f t="shared" ca="1" si="1084"/>
        <v>1.239648581235689E-4</v>
      </c>
      <c r="IB479" s="223">
        <f t="shared" ca="1" si="1085"/>
        <v>-9.4398056564198868E-5</v>
      </c>
      <c r="IC479" s="223">
        <f t="shared" ca="1" si="1086"/>
        <v>5.9173272092643979E-5</v>
      </c>
      <c r="ID479" s="223">
        <f t="shared" ca="1" si="1087"/>
        <v>-2.0401790003082445E-5</v>
      </c>
      <c r="IE479" s="223">
        <f t="shared" ca="1" si="1088"/>
        <v>2.0264338411441445E-4</v>
      </c>
      <c r="IF479" s="223">
        <f t="shared" ca="1" si="1089"/>
        <v>5.841251169522298E-5</v>
      </c>
      <c r="IG479" s="223">
        <f t="shared" ca="1" si="1090"/>
        <v>-9.3731399599476949E-5</v>
      </c>
      <c r="IH479" s="223">
        <f t="shared" ca="1" si="1091"/>
        <v>1.2343226233909764E-4</v>
      </c>
      <c r="II479" s="223">
        <f t="shared" ca="1" si="1092"/>
        <v>-1.4573490464339956E-4</v>
      </c>
      <c r="IJ479" s="223">
        <f t="shared" ca="1" si="1093"/>
        <v>1.5930256203174211E-4</v>
      </c>
      <c r="IK479" s="223">
        <f t="shared" ca="1" si="1094"/>
        <v>-1.6332202312610859E-4</v>
      </c>
      <c r="IL479" s="223">
        <f t="shared" ca="1" si="1095"/>
        <v>1.5755237150283247E-4</v>
      </c>
      <c r="IM479" s="223">
        <f t="shared" ca="1" si="1096"/>
        <v>-1.4233942561921588E-4</v>
      </c>
      <c r="IN479" s="223">
        <f t="shared" ca="1" si="1097"/>
        <v>1.1859501132197495E-4</v>
      </c>
      <c r="IO479" s="223">
        <f t="shared" ca="1" si="1098"/>
        <v>-8.7742309291339882E-5</v>
      </c>
      <c r="IP479" s="223">
        <f t="shared" ca="1" si="1099"/>
        <v>5.1630553158132952E-5</v>
      </c>
      <c r="IQ479" s="223">
        <f t="shared" ca="1" si="1100"/>
        <v>-1.2424191074899448E-5</v>
      </c>
      <c r="IR479" s="223">
        <f t="shared" ca="1" si="1101"/>
        <v>-2.7526845881524622E-5</v>
      </c>
      <c r="IS479" s="223">
        <f t="shared" ca="1" si="1102"/>
        <v>6.5827992688778338E-5</v>
      </c>
      <c r="IT479" s="223">
        <f t="shared" ca="1" si="1103"/>
        <v>-1.001835746048455E-4</v>
      </c>
      <c r="IU479" s="223">
        <f t="shared" ca="1" si="1104"/>
        <v>1.2853440415810176E-4</v>
      </c>
      <c r="IV479" s="223">
        <f t="shared" ca="1" si="1105"/>
        <v>-1.4918120368335249E-4</v>
      </c>
      <c r="IW479" s="223">
        <f t="shared" ca="1" si="1106"/>
        <v>1.6088645576597081E-4</v>
      </c>
      <c r="IX479" s="223">
        <f t="shared" ca="1" si="1107"/>
        <v>-1.6294857693403028E-4</v>
      </c>
      <c r="IY479" s="223">
        <f t="shared" ca="1" si="1108"/>
        <v>1.5524396881319715E-4</v>
      </c>
      <c r="IZ479" s="223">
        <f t="shared" ca="1" si="1109"/>
        <v>-1.3823442630349537E-4</v>
      </c>
      <c r="JA479" s="223">
        <f t="shared" ca="1" si="1110"/>
        <v>1.1293945875040959E-4</v>
      </c>
      <c r="JB479" s="223">
        <f t="shared" ca="1" si="1111"/>
        <v>-8.0875183110063869E-5</v>
      </c>
    </row>
    <row r="480" spans="2:262">
      <c r="B480" s="230">
        <v>119</v>
      </c>
      <c r="C480" s="229">
        <f t="shared" si="1112"/>
        <v>2.3242187500000016E-3</v>
      </c>
      <c r="D480" s="226">
        <f t="shared" ca="1" si="855"/>
        <v>23.411338822713081</v>
      </c>
      <c r="E480" s="225">
        <f ca="1">DU361</f>
        <v>-0.58866117728691902</v>
      </c>
      <c r="F480" s="224">
        <v>119</v>
      </c>
      <c r="G480" s="223">
        <f t="shared" ca="1" si="856"/>
        <v>1.1558476473258034E-4</v>
      </c>
      <c r="H480" s="223">
        <f t="shared" ca="1" si="857"/>
        <v>-5.7108016004476847E-5</v>
      </c>
      <c r="I480" s="223">
        <f t="shared" ca="1" si="858"/>
        <v>-4.1439390168954539E-6</v>
      </c>
      <c r="J480" s="223">
        <f t="shared" ca="1" si="859"/>
        <v>6.5194516255546179E-5</v>
      </c>
      <c r="K480" s="223">
        <f t="shared" ca="1" si="860"/>
        <v>-1.230769177378403E-4</v>
      </c>
      <c r="L480" s="223">
        <f t="shared" ca="1" si="861"/>
        <v>1.7497830533522887E-4</v>
      </c>
      <c r="M480" s="223">
        <f t="shared" ca="1" si="862"/>
        <v>-2.1837649271438971E-4</v>
      </c>
      <c r="N480" s="223">
        <f t="shared" ca="1" si="863"/>
        <v>2.5116251284831696E-4</v>
      </c>
      <c r="O480" s="223">
        <f t="shared" ca="1" si="864"/>
        <v>-2.7174310482947471E-4</v>
      </c>
      <c r="P480" s="223">
        <f t="shared" ca="1" si="865"/>
        <v>2.7911813956248653E-4</v>
      </c>
      <c r="Q480" s="223">
        <f t="shared" ca="1" si="866"/>
        <v>-2.7292922177754385E-4</v>
      </c>
      <c r="R480" s="223">
        <f t="shared" ca="1" si="867"/>
        <v>2.5347710651372861E-4</v>
      </c>
      <c r="S480" s="223">
        <f t="shared" ca="1" si="868"/>
        <v>-2.2170708370535227E-4</v>
      </c>
      <c r="T480" s="223">
        <f t="shared" ca="1" si="869"/>
        <v>1.7916304111815511E-4</v>
      </c>
      <c r="U480" s="223">
        <f t="shared" ca="1" si="870"/>
        <v>-1.2791243798097789E-4</v>
      </c>
      <c r="V480" s="223">
        <f t="shared" ca="1" si="871"/>
        <v>7.0445835274767586E-5</v>
      </c>
      <c r="W480" s="223">
        <f t="shared" ca="1" si="872"/>
        <v>-9.5558650788902892E-6</v>
      </c>
      <c r="X480" s="223">
        <f t="shared" ca="1" si="873"/>
        <v>-5.179847945109953E-5</v>
      </c>
      <c r="Y480" s="223">
        <f t="shared" ca="1" si="874"/>
        <v>1.1063563854528169E-4</v>
      </c>
      <c r="Z480" s="223">
        <f t="shared" ca="1" si="875"/>
        <v>-1.6409637692250668E-4</v>
      </c>
      <c r="AA480" s="223">
        <f t="shared" ca="1" si="876"/>
        <v>2.0958273044450849E-4</v>
      </c>
      <c r="AB480" s="223">
        <f t="shared" ca="1" si="877"/>
        <v>-2.448842561054898E-4</v>
      </c>
      <c r="AC480" s="223">
        <f t="shared" ca="1" si="878"/>
        <v>2.6828545014554367E-4</v>
      </c>
      <c r="AD480" s="223">
        <f t="shared" ca="1" si="879"/>
        <v>-2.7864911422521632E-4</v>
      </c>
      <c r="AE480" s="223">
        <f t="shared" ca="1" si="880"/>
        <v>2.7547161842024124E-4</v>
      </c>
      <c r="AF480" s="223">
        <f t="shared" ca="1" si="881"/>
        <v>-2.5890737549036472E-4</v>
      </c>
      <c r="AG480" s="223">
        <f t="shared" ca="1" si="882"/>
        <v>2.2976133707702546E-4</v>
      </c>
      <c r="AH480" s="223">
        <f t="shared" ca="1" si="883"/>
        <v>-1.8944987648274292E-4</v>
      </c>
      <c r="AI480" s="223">
        <f t="shared" ca="1" si="884"/>
        <v>1.399319589624743E-4</v>
      </c>
      <c r="AJ480" s="223">
        <f t="shared" ca="1" si="885"/>
        <v>-8.361394435755407E-5</v>
      </c>
      <c r="AK480" s="223">
        <f t="shared" ca="1" si="886"/>
        <v>2.3232648258706518E-5</v>
      </c>
      <c r="AL480" s="223">
        <f t="shared" ca="1" si="887"/>
        <v>3.8277655572646231E-5</v>
      </c>
      <c r="AM480" s="223">
        <f t="shared" ca="1" si="888"/>
        <v>-9.7927828408930537E-5</v>
      </c>
      <c r="AN480" s="223">
        <f t="shared" ca="1" si="889"/>
        <v>1.5281912596463234E-4</v>
      </c>
      <c r="AO480" s="223">
        <f t="shared" ca="1" si="890"/>
        <v>-2.0028406501970876E-4</v>
      </c>
      <c r="AP480" s="223">
        <f t="shared" ca="1" si="891"/>
        <v>2.3801605174037508E-4</v>
      </c>
      <c r="AQ480" s="223">
        <f t="shared" ca="1" si="892"/>
        <v>-2.6418147231318254E-4</v>
      </c>
      <c r="AR480" s="223">
        <f t="shared" ca="1" si="893"/>
        <v>2.7750879876499782E-4</v>
      </c>
      <c r="AS480" s="223">
        <f t="shared" ca="1" si="894"/>
        <v>-2.7735037980570077E-4</v>
      </c>
      <c r="AT480" s="223">
        <f t="shared" ca="1" si="895"/>
        <v>2.6371391392183616E-4</v>
      </c>
      <c r="AU480" s="223">
        <f t="shared" ca="1" si="896"/>
        <v>-2.3726207526296401E-4</v>
      </c>
      <c r="AV480" s="223">
        <f t="shared" ca="1" si="897"/>
        <v>1.9928031050103732E-4</v>
      </c>
      <c r="AW480" s="223">
        <f t="shared" ca="1" si="898"/>
        <v>-1.5161437159823637E-4</v>
      </c>
      <c r="AX480" s="223">
        <f t="shared" ca="1" si="899"/>
        <v>9.6580620124666719E-5</v>
      </c>
      <c r="AY480" s="223">
        <f t="shared" ca="1" si="900"/>
        <v>-3.6853461953925912E-5</v>
      </c>
      <c r="AZ480" s="223">
        <f t="shared" ca="1" si="901"/>
        <v>-2.4664617469187793E-5</v>
      </c>
      <c r="BA480" s="223">
        <f t="shared" ca="1" si="902"/>
        <v>8.4984101556477662E-5</v>
      </c>
      <c r="BB480" s="223">
        <f t="shared" ca="1" si="903"/>
        <v>-1.4117372034693637E-4</v>
      </c>
      <c r="BC480" s="223">
        <f t="shared" ca="1" si="904"/>
        <v>1.905028977394616E-4</v>
      </c>
      <c r="BD480" s="223">
        <f t="shared" ca="1" si="905"/>
        <v>-2.3057444585887818E-4</v>
      </c>
      <c r="BE480" s="223">
        <f t="shared" ca="1" si="906"/>
        <v>2.5944105817445507E-4</v>
      </c>
      <c r="BF480" s="223">
        <f t="shared" ca="1" si="907"/>
        <v>-2.7569994030165405E-4</v>
      </c>
      <c r="BG480" s="223">
        <f t="shared" ca="1" si="908"/>
        <v>2.7856097983318352E-4</v>
      </c>
      <c r="BH480" s="223">
        <f t="shared" ca="1" si="909"/>
        <v>-2.6788514243605925E-4</v>
      </c>
      <c r="BI480" s="223">
        <f t="shared" ca="1" si="910"/>
        <v>2.4419122832789272E-4</v>
      </c>
      <c r="BJ480" s="223">
        <f t="shared" ca="1" si="911"/>
        <v>-2.0863066079643565E-4</v>
      </c>
      <c r="BK480" s="223">
        <f t="shared" ca="1" si="912"/>
        <v>1.6293153193296784E-4</v>
      </c>
      <c r="BL480" s="223">
        <f t="shared" ca="1" si="913"/>
        <v>-1.0931462471843953E-4</v>
      </c>
      <c r="BM480" s="223">
        <f t="shared" ca="1" si="914"/>
        <v>5.0385492431320221E-5</v>
      </c>
      <c r="BN480" s="223">
        <f t="shared" ca="1" si="915"/>
        <v>1.0992160141888688E-5</v>
      </c>
      <c r="BO480" s="223">
        <f t="shared" ca="1" si="916"/>
        <v>-7.1835640559643271E-5</v>
      </c>
      <c r="BP480" s="223">
        <f t="shared" ca="1" si="917"/>
        <v>1.2918821487156365E-4</v>
      </c>
      <c r="BQ480" s="223">
        <f t="shared" ca="1" si="918"/>
        <v>-1.8026279229248286E-4</v>
      </c>
      <c r="BR480" s="223">
        <f t="shared" ca="1" si="919"/>
        <v>2.2257736594136671E-4</v>
      </c>
      <c r="BS480" s="223">
        <f t="shared" ca="1" si="920"/>
        <v>-2.5407562780223108E-4</v>
      </c>
      <c r="BT480" s="223">
        <f t="shared" ca="1" si="921"/>
        <v>2.7322689653366236E-4</v>
      </c>
      <c r="BU480" s="223">
        <f t="shared" ca="1" si="922"/>
        <v>-2.7910050206118869E-4</v>
      </c>
      <c r="BV480" s="223">
        <f t="shared" ca="1" si="923"/>
        <v>2.7141101217818776E-4</v>
      </c>
      <c r="BW480" s="223">
        <f t="shared" ca="1" si="924"/>
        <v>-2.5053210333515047E-4</v>
      </c>
      <c r="BX480" s="223">
        <f t="shared" ca="1" si="925"/>
        <v>2.1747840155609313E-4</v>
      </c>
      <c r="BY480" s="223">
        <f t="shared" ca="1" si="926"/>
        <v>-1.7385617593615937E-4</v>
      </c>
      <c r="BZ480" s="223">
        <f t="shared" ca="1" si="927"/>
        <v>1.2178528080643527E-4</v>
      </c>
      <c r="CA480" s="223">
        <f t="shared" ca="1" si="928"/>
        <v>-6.3796139844191793E-5</v>
      </c>
      <c r="CB480" s="223">
        <f t="shared" ca="1" si="929"/>
        <v>2.7067782619996834E-6</v>
      </c>
      <c r="CC480" s="223">
        <f t="shared" ca="1" si="930"/>
        <v>5.8514121212641638E-5</v>
      </c>
      <c r="CD480" s="223">
        <f t="shared" ca="1" si="931"/>
        <v>-1.1689148367102133E-4</v>
      </c>
      <c r="CE480" s="223">
        <f t="shared" ca="1" si="932"/>
        <v>1.695884179897098E-4</v>
      </c>
      <c r="CF480" s="223">
        <f t="shared" ca="1" si="933"/>
        <v>-2.1404407765382764E-4</v>
      </c>
      <c r="CG480" s="223">
        <f t="shared" ca="1" si="934"/>
        <v>2.4809810698823829E-4</v>
      </c>
      <c r="CH480" s="223">
        <f t="shared" ca="1" si="935"/>
        <v>-2.7009562524006993E-4</v>
      </c>
      <c r="CI480" s="223">
        <f t="shared" ca="1" si="936"/>
        <v>2.7896764673341148E-4</v>
      </c>
      <c r="CJ480" s="223">
        <f t="shared" ca="1" si="937"/>
        <v>-2.7428302901918035E-4</v>
      </c>
      <c r="CK480" s="223">
        <f t="shared" ca="1" si="938"/>
        <v>2.562694245614569E-4</v>
      </c>
      <c r="CL480" s="223">
        <f t="shared" ca="1" si="939"/>
        <v>-2.2580221779754358E-4</v>
      </c>
      <c r="CM480" s="223">
        <f t="shared" ca="1" si="940"/>
        <v>1.8436198518351207E-4</v>
      </c>
      <c r="CN480" s="223">
        <f t="shared" ca="1" si="941"/>
        <v>-1.339625454858305E-4</v>
      </c>
      <c r="CO480" s="223">
        <f t="shared" ca="1" si="942"/>
        <v>7.705309676830456E-5</v>
      </c>
      <c r="CP480" s="223">
        <f t="shared" ca="1" si="943"/>
        <v>-1.6399195799961182E-5</v>
      </c>
      <c r="CQ480" s="223">
        <f t="shared" ca="1" si="944"/>
        <v>-4.5051636222414893E-5</v>
      </c>
      <c r="CR480" s="223">
        <f t="shared" ca="1" si="945"/>
        <v>1.043131506478236E-4</v>
      </c>
      <c r="CS480" s="223">
        <f t="shared" ca="1" si="946"/>
        <v>-1.5850549033380833E-4</v>
      </c>
      <c r="CT480" s="223">
        <f t="shared" ca="1" si="947"/>
        <v>2.0499513843517334E-4</v>
      </c>
      <c r="CU480" s="223">
        <f t="shared" ca="1" si="948"/>
        <v>-2.4152289610368372E-4</v>
      </c>
      <c r="CV480" s="223">
        <f t="shared" ca="1" si="949"/>
        <v>2.6631366992769368E-4</v>
      </c>
      <c r="CW480" s="223">
        <f t="shared" ca="1" si="950"/>
        <v>-2.7816273390997396E-4</v>
      </c>
      <c r="CX480" s="223">
        <f t="shared" ca="1" si="951"/>
        <v>2.7649427401891147E-4</v>
      </c>
      <c r="CY480" s="223">
        <f t="shared" ca="1" si="952"/>
        <v>-2.6138937029744408E-4</v>
      </c>
      <c r="CZ480" s="223">
        <f t="shared" ca="1" si="953"/>
        <v>2.3358205671838121E-4</v>
      </c>
      <c r="DA480" s="223">
        <f t="shared" ca="1" si="954"/>
        <v>-1.944236502603667E-4</v>
      </c>
      <c r="DB480" s="223">
        <f t="shared" ca="1" si="955"/>
        <v>1.4581708265941744E-4</v>
      </c>
      <c r="DC480" s="223">
        <f t="shared" ca="1" si="956"/>
        <v>-9.0124426033240797E-5</v>
      </c>
      <c r="DD480" s="223">
        <f t="shared" ca="1" si="957"/>
        <v>3.0052106238848586E-5</v>
      </c>
      <c r="DE480" s="223">
        <f t="shared" ca="1" si="958"/>
        <v>3.1480617894463246E-5</v>
      </c>
      <c r="DF480" s="223">
        <f t="shared" ca="1" si="959"/>
        <v>-9.1483518107962313E-5</v>
      </c>
      <c r="DG480" s="223">
        <f t="shared" ca="1" si="960"/>
        <v>1.4704070906825135E-4</v>
      </c>
      <c r="DH480" s="223">
        <f t="shared" ca="1" si="961"/>
        <v>-1.9545234797258641E-4</v>
      </c>
      <c r="DI480" s="223">
        <f t="shared" ca="1" si="962"/>
        <v>2.343658354075044E-4</v>
      </c>
      <c r="DJ480" s="223">
        <f t="shared" ca="1" si="963"/>
        <v>-2.6189014165813691E-4</v>
      </c>
      <c r="DK480" s="223">
        <f t="shared" ca="1" si="964"/>
        <v>2.7668770269636894E-4</v>
      </c>
      <c r="DL480" s="223">
        <f t="shared" ca="1" si="965"/>
        <v>-2.7803942009449272E-4</v>
      </c>
      <c r="DM480" s="223">
        <f t="shared" ca="1" si="966"/>
        <v>2.6587960614537966E-4</v>
      </c>
      <c r="DN480" s="223">
        <f t="shared" ca="1" si="967"/>
        <v>-2.4079917600520432E-4</v>
      </c>
      <c r="DO480" s="223">
        <f t="shared" ca="1" si="968"/>
        <v>2.0401693173422678E-4</v>
      </c>
      <c r="DP480" s="223">
        <f t="shared" ca="1" si="969"/>
        <v>-1.5732033370881673E-4</v>
      </c>
      <c r="DQ480" s="223">
        <f t="shared" ca="1" si="970"/>
        <v>1.0297863766190306E-4</v>
      </c>
      <c r="DR480" s="223">
        <f t="shared" ca="1" si="971"/>
        <v>-4.3632618521552964E-5</v>
      </c>
      <c r="DS480" s="223">
        <f t="shared" ca="1" si="972"/>
        <v>-1.7833760000627376E-5</v>
      </c>
      <c r="DT480" s="223">
        <f t="shared" ca="1" si="973"/>
        <v>7.8433493759969054E-5</v>
      </c>
      <c r="DU480" s="223">
        <f t="shared" ca="1" si="974"/>
        <v>-1.3522169385531772E-4</v>
      </c>
      <c r="DV480" s="223">
        <f t="shared" ca="1" si="975"/>
        <v>1.8543869568411883E-4</v>
      </c>
      <c r="DW480" s="223">
        <f t="shared" ca="1" si="976"/>
        <v>-2.2664416688580546E-4</v>
      </c>
      <c r="DX480" s="223">
        <f t="shared" ca="1" si="977"/>
        <v>2.5683569709845829E-4</v>
      </c>
      <c r="DY480" s="223">
        <f t="shared" ca="1" si="978"/>
        <v>-2.7454610657198764E-4</v>
      </c>
      <c r="DZ480" s="223">
        <f t="shared" ca="1" si="979"/>
        <v>2.7891474485368915E-4</v>
      </c>
      <c r="EA480" s="223">
        <f t="shared" ca="1" si="980"/>
        <v>-2.6972931473380382E-4</v>
      </c>
      <c r="EB480" s="223">
        <f t="shared" ca="1" si="981"/>
        <v>2.4743618898552251E-4</v>
      </c>
      <c r="EC480" s="223">
        <f t="shared" ca="1" si="982"/>
        <v>-2.1311871854977758E-4</v>
      </c>
      <c r="ED480" s="223">
        <f t="shared" ca="1" si="983"/>
        <v>1.6844458629467759E-4</v>
      </c>
      <c r="EE480" s="223">
        <f t="shared" ca="1" si="984"/>
        <v>-1.1558476473257438E-4</v>
      </c>
      <c r="EF480" s="223">
        <f t="shared" ca="1" si="985"/>
        <v>5.7108016004472876E-5</v>
      </c>
      <c r="EG480" s="223">
        <f t="shared" ca="1" si="986"/>
        <v>4.1439390168970531E-6</v>
      </c>
      <c r="EH480" s="223">
        <f t="shared" ca="1" si="987"/>
        <v>-6.5194516255560775E-5</v>
      </c>
      <c r="EI480" s="223">
        <f t="shared" ca="1" si="988"/>
        <v>1.2307691773785152E-4</v>
      </c>
      <c r="EJ480" s="223">
        <f t="shared" ca="1" si="989"/>
        <v>-1.749783053352367E-4</v>
      </c>
      <c r="EK480" s="223">
        <f t="shared" ca="1" si="990"/>
        <v>2.1837649271439408E-4</v>
      </c>
      <c r="EL480" s="223">
        <f t="shared" ca="1" si="991"/>
        <v>-2.5116251284831913E-4</v>
      </c>
      <c r="EM480" s="223">
        <f t="shared" ca="1" si="992"/>
        <v>2.7174310482947547E-4</v>
      </c>
      <c r="EN480" s="223">
        <f t="shared" ca="1" si="993"/>
        <v>-2.791181395624867E-4</v>
      </c>
      <c r="EO480" s="223">
        <f t="shared" ca="1" si="994"/>
        <v>2.7292922177754109E-4</v>
      </c>
      <c r="EP480" s="223">
        <f t="shared" ca="1" si="995"/>
        <v>-2.5347710651372395E-4</v>
      </c>
      <c r="EQ480" s="223">
        <f t="shared" ca="1" si="996"/>
        <v>2.2170708370534677E-4</v>
      </c>
      <c r="ER480" s="223">
        <f t="shared" ca="1" si="997"/>
        <v>-1.7916304111815121E-4</v>
      </c>
      <c r="ES480" s="223">
        <f t="shared" ca="1" si="998"/>
        <v>1.2791243798097515E-4</v>
      </c>
      <c r="ET480" s="223">
        <f t="shared" ca="1" si="999"/>
        <v>-7.0445835274766542E-5</v>
      </c>
      <c r="EU480" s="223">
        <f t="shared" ca="1" si="1000"/>
        <v>9.5558650788753001E-6</v>
      </c>
      <c r="EV480" s="223">
        <f t="shared" ca="1" si="1001"/>
        <v>5.179847945111231E-5</v>
      </c>
      <c r="EW480" s="223">
        <f t="shared" ca="1" si="1002"/>
        <v>-1.1063563854528995E-4</v>
      </c>
      <c r="EX480" s="223">
        <f t="shared" ca="1" si="1003"/>
        <v>1.6409637692251243E-4</v>
      </c>
      <c r="EY480" s="223">
        <f t="shared" ca="1" si="1004"/>
        <v>-2.095827304445118E-4</v>
      </c>
      <c r="EZ480" s="223">
        <f t="shared" ca="1" si="1005"/>
        <v>2.4488425610549034E-4</v>
      </c>
      <c r="FA480" s="223">
        <f t="shared" ca="1" si="1006"/>
        <v>-2.6828545014554833E-4</v>
      </c>
      <c r="FB480" s="223">
        <f t="shared" ca="1" si="1007"/>
        <v>2.7864911422521702E-4</v>
      </c>
      <c r="FC480" s="223">
        <f t="shared" ca="1" si="1008"/>
        <v>-2.7547161842023972E-4</v>
      </c>
      <c r="FD480" s="223">
        <f t="shared" ca="1" si="1009"/>
        <v>2.589073754903613E-4</v>
      </c>
      <c r="FE480" s="223">
        <f t="shared" ca="1" si="1010"/>
        <v>-2.2976133707702258E-4</v>
      </c>
      <c r="FF480" s="223">
        <f t="shared" ca="1" si="1011"/>
        <v>1.8944987648274211E-4</v>
      </c>
      <c r="FG480" s="223">
        <f t="shared" ca="1" si="1012"/>
        <v>-1.3993195896245958E-4</v>
      </c>
      <c r="FH480" s="223">
        <f t="shared" ca="1" si="1013"/>
        <v>8.3613944357541683E-5</v>
      </c>
      <c r="FI480" s="223">
        <f t="shared" ca="1" si="1014"/>
        <v>-2.3232648258693535E-5</v>
      </c>
      <c r="FJ480" s="223">
        <f t="shared" ca="1" si="1015"/>
        <v>-3.8277655572655148E-5</v>
      </c>
      <c r="FK480" s="223">
        <f t="shared" ca="1" si="1016"/>
        <v>9.792782840893528E-5</v>
      </c>
      <c r="FL480" s="223">
        <f t="shared" ca="1" si="1017"/>
        <v>-1.5281912596463659E-4</v>
      </c>
      <c r="FM480" s="223">
        <f t="shared" ca="1" si="1018"/>
        <v>2.0028406501970954E-4</v>
      </c>
      <c r="FN480" s="223">
        <f t="shared" ca="1" si="1019"/>
        <v>-2.3801605174038392E-4</v>
      </c>
      <c r="FO480" s="223">
        <f t="shared" ca="1" si="1020"/>
        <v>2.6418147231318677E-4</v>
      </c>
      <c r="FP480" s="223">
        <f t="shared" ca="1" si="1021"/>
        <v>-2.7750879876499879E-4</v>
      </c>
      <c r="FQ480" s="223">
        <f t="shared" ca="1" si="1022"/>
        <v>2.7735037980569969E-4</v>
      </c>
      <c r="FR480" s="223">
        <f t="shared" ca="1" si="1023"/>
        <v>-2.6371391392183448E-4</v>
      </c>
      <c r="FS480" s="223">
        <f t="shared" ca="1" si="1024"/>
        <v>2.3726207526296342E-4</v>
      </c>
      <c r="FT480" s="223">
        <f t="shared" ca="1" si="1025"/>
        <v>-1.9928031050102545E-4</v>
      </c>
      <c r="FU480" s="223">
        <f t="shared" ca="1" si="1026"/>
        <v>1.5161437159822545E-4</v>
      </c>
      <c r="FV480" s="223">
        <f t="shared" ca="1" si="1027"/>
        <v>-9.6580620124658235E-5</v>
      </c>
      <c r="FW480" s="223">
        <f t="shared" ca="1" si="1028"/>
        <v>3.6853461953916967E-5</v>
      </c>
      <c r="FX480" s="223">
        <f t="shared" ca="1" si="1029"/>
        <v>2.4664617469196792E-5</v>
      </c>
      <c r="FY480" s="223">
        <f t="shared" ca="1" si="1030"/>
        <v>-8.4984101556478692E-5</v>
      </c>
      <c r="FZ480" s="223">
        <f t="shared" ca="1" si="1031"/>
        <v>1.4117372034695095E-4</v>
      </c>
      <c r="GA480" s="223">
        <f t="shared" ca="1" si="1032"/>
        <v>-1.9050289773947399E-4</v>
      </c>
      <c r="GB480" s="223">
        <f t="shared" ca="1" si="1033"/>
        <v>2.3057444585888325E-4</v>
      </c>
      <c r="GC480" s="223">
        <f t="shared" ca="1" si="1034"/>
        <v>-2.5944105817445843E-4</v>
      </c>
      <c r="GD480" s="223">
        <f t="shared" ca="1" si="1035"/>
        <v>2.7569994030165546E-4</v>
      </c>
      <c r="GE480" s="223">
        <f t="shared" ca="1" si="1036"/>
        <v>-2.7856097983318346E-4</v>
      </c>
      <c r="GF480" s="223">
        <f t="shared" ca="1" si="1037"/>
        <v>2.6788514243605892E-4</v>
      </c>
      <c r="GG480" s="223">
        <f t="shared" ca="1" si="1038"/>
        <v>-2.4419122832789223E-4</v>
      </c>
      <c r="GH480" s="223">
        <f t="shared" ca="1" si="1039"/>
        <v>2.0863066079644018E-4</v>
      </c>
      <c r="GI480" s="223">
        <f t="shared" ca="1" si="1040"/>
        <v>-1.6293153193297345E-4</v>
      </c>
      <c r="GJ480" s="223">
        <f t="shared" ca="1" si="1041"/>
        <v>1.0931462471841664E-4</v>
      </c>
      <c r="GK480" s="223">
        <f t="shared" ca="1" si="1042"/>
        <v>-5.0385492431295745E-5</v>
      </c>
      <c r="GL480" s="223">
        <f t="shared" ca="1" si="1043"/>
        <v>-1.0992160141905629E-5</v>
      </c>
      <c r="GM480" s="223">
        <f t="shared" ca="1" si="1044"/>
        <v>7.1835640559659642E-5</v>
      </c>
      <c r="GN480" s="223">
        <f t="shared" ca="1" si="1045"/>
        <v>-1.291882148715787E-4</v>
      </c>
      <c r="GO480" s="223">
        <f t="shared" ca="1" si="1046"/>
        <v>1.8026279229248977E-4</v>
      </c>
      <c r="GP480" s="223">
        <f t="shared" ca="1" si="1047"/>
        <v>-2.2257736594137216E-4</v>
      </c>
      <c r="GQ480" s="223">
        <f t="shared" ca="1" si="1048"/>
        <v>2.5407562780223482E-4</v>
      </c>
      <c r="GR480" s="223">
        <f t="shared" ca="1" si="1049"/>
        <v>-2.7322689653366258E-4</v>
      </c>
      <c r="GS480" s="223">
        <f t="shared" ca="1" si="1050"/>
        <v>2.7910050206118864E-4</v>
      </c>
      <c r="GT480" s="223">
        <f t="shared" ca="1" si="1051"/>
        <v>-2.7141101217818749E-4</v>
      </c>
      <c r="GU480" s="223">
        <f t="shared" ca="1" si="1052"/>
        <v>2.5053210333515351E-4</v>
      </c>
      <c r="GV480" s="223">
        <f t="shared" ca="1" si="1053"/>
        <v>-2.1747840155609741E-4</v>
      </c>
      <c r="GW480" s="223">
        <f t="shared" ca="1" si="1054"/>
        <v>1.7385617593613988E-4</v>
      </c>
      <c r="GX480" s="223">
        <f t="shared" ca="1" si="1055"/>
        <v>-1.2178528080641283E-4</v>
      </c>
      <c r="GY480" s="223">
        <f t="shared" ca="1" si="1056"/>
        <v>6.3796139844175286E-5</v>
      </c>
      <c r="GZ480" s="223">
        <f t="shared" ca="1" si="1057"/>
        <v>-2.7067782619827156E-6</v>
      </c>
      <c r="HA480" s="223">
        <f t="shared" ca="1" si="1058"/>
        <v>-5.8514121212658254E-5</v>
      </c>
      <c r="HB480" s="223">
        <f t="shared" ca="1" si="1059"/>
        <v>1.1689148367102951E-4</v>
      </c>
      <c r="HC480" s="223">
        <f t="shared" ca="1" si="1060"/>
        <v>-1.6958841798971695E-4</v>
      </c>
      <c r="HD480" s="223">
        <f t="shared" ca="1" si="1061"/>
        <v>2.1404407765383344E-4</v>
      </c>
      <c r="HE480" s="223">
        <f t="shared" ca="1" si="1062"/>
        <v>-2.4809810698823878E-4</v>
      </c>
      <c r="HF480" s="223">
        <f t="shared" ca="1" si="1063"/>
        <v>2.700956252400702E-4</v>
      </c>
      <c r="HG480" s="223">
        <f t="shared" ca="1" si="1064"/>
        <v>-2.7896764673341148E-4</v>
      </c>
      <c r="HH480" s="223">
        <f t="shared" ca="1" si="1065"/>
        <v>2.7428302901918165E-4</v>
      </c>
      <c r="HI480" s="223">
        <f t="shared" ca="1" si="1066"/>
        <v>-2.5626942456145961E-4</v>
      </c>
      <c r="HJ480" s="223">
        <f t="shared" ca="1" si="1067"/>
        <v>2.2580221779752897E-4</v>
      </c>
      <c r="HK480" s="223">
        <f t="shared" ca="1" si="1068"/>
        <v>-1.8436198518349933E-4</v>
      </c>
      <c r="HL480" s="223">
        <f t="shared" ca="1" si="1069"/>
        <v>1.3396254548581562E-4</v>
      </c>
      <c r="HM480" s="223">
        <f t="shared" ca="1" si="1070"/>
        <v>-7.705309676828827E-5</v>
      </c>
      <c r="HN480" s="223">
        <f t="shared" ca="1" si="1071"/>
        <v>1.6399195799952156E-5</v>
      </c>
      <c r="HO480" s="223">
        <f t="shared" ca="1" si="1072"/>
        <v>4.5051636222423811E-5</v>
      </c>
      <c r="HP480" s="223">
        <f t="shared" ca="1" si="1073"/>
        <v>-1.0431315064783199E-4</v>
      </c>
      <c r="HQ480" s="223">
        <f t="shared" ca="1" si="1074"/>
        <v>1.5850549033381576E-4</v>
      </c>
      <c r="HR480" s="223">
        <f t="shared" ca="1" si="1075"/>
        <v>-2.0499513843517947E-4</v>
      </c>
      <c r="HS480" s="223">
        <f t="shared" ca="1" si="1076"/>
        <v>2.4152289610368028E-4</v>
      </c>
      <c r="HT480" s="223">
        <f t="shared" ca="1" si="1077"/>
        <v>-2.6631366992769162E-4</v>
      </c>
      <c r="HU480" s="223">
        <f t="shared" ca="1" si="1078"/>
        <v>2.7816273390997341E-4</v>
      </c>
      <c r="HV480" s="223">
        <f t="shared" ca="1" si="1079"/>
        <v>-2.7649427401890805E-4</v>
      </c>
      <c r="HW480" s="223">
        <f t="shared" ca="1" si="1080"/>
        <v>2.6138937029743529E-4</v>
      </c>
      <c r="HX480" s="223">
        <f t="shared" ca="1" si="1081"/>
        <v>-2.3358205671836761E-4</v>
      </c>
      <c r="HY480" s="223">
        <f t="shared" ca="1" si="1082"/>
        <v>1.9442365026034889E-4</v>
      </c>
      <c r="HZ480" s="223">
        <f t="shared" ca="1" si="1083"/>
        <v>-1.4581708265940974E-4</v>
      </c>
      <c r="IA480" s="223">
        <f t="shared" ca="1" si="1084"/>
        <v>9.0124426033232218E-5</v>
      </c>
      <c r="IB480" s="223">
        <f t="shared" ca="1" si="1085"/>
        <v>-3.0052106238839614E-5</v>
      </c>
      <c r="IC480" s="223">
        <f t="shared" ca="1" si="1086"/>
        <v>-3.1480617894472204E-5</v>
      </c>
      <c r="ID480" s="223">
        <f t="shared" ca="1" si="1087"/>
        <v>9.1483518107970838E-5</v>
      </c>
      <c r="IE480" s="223">
        <f t="shared" ca="1" si="1088"/>
        <v>2.4866765169809002E-4</v>
      </c>
      <c r="IF480" s="223">
        <f t="shared" ca="1" si="1089"/>
        <v>1.9545234797258153E-4</v>
      </c>
      <c r="IG480" s="223">
        <f t="shared" ca="1" si="1090"/>
        <v>-2.3436583540750069E-4</v>
      </c>
      <c r="IH480" s="223">
        <f t="shared" ca="1" si="1091"/>
        <v>2.6189014165813452E-4</v>
      </c>
      <c r="II480" s="223">
        <f t="shared" ca="1" si="1092"/>
        <v>-2.7668770269637219E-4</v>
      </c>
      <c r="IJ480" s="223">
        <f t="shared" ca="1" si="1093"/>
        <v>2.780394200944905E-4</v>
      </c>
      <c r="IK480" s="223">
        <f t="shared" ca="1" si="1094"/>
        <v>-2.6587960614537213E-4</v>
      </c>
      <c r="IL480" s="223">
        <f t="shared" ca="1" si="1095"/>
        <v>2.4079917600519974E-4</v>
      </c>
      <c r="IM480" s="223">
        <f t="shared" ca="1" si="1096"/>
        <v>-2.040169317342206E-4</v>
      </c>
      <c r="IN480" s="223">
        <f t="shared" ca="1" si="1097"/>
        <v>1.573203337088093E-4</v>
      </c>
      <c r="IO480" s="223">
        <f t="shared" ca="1" si="1098"/>
        <v>-1.0297863766189466E-4</v>
      </c>
      <c r="IP480" s="223">
        <f t="shared" ca="1" si="1099"/>
        <v>4.3632618521544033E-5</v>
      </c>
      <c r="IQ480" s="223">
        <f t="shared" ca="1" si="1100"/>
        <v>1.7833760000636375E-5</v>
      </c>
      <c r="IR480" s="223">
        <f t="shared" ca="1" si="1101"/>
        <v>-7.8433493759977742E-5</v>
      </c>
      <c r="IS480" s="223">
        <f t="shared" ca="1" si="1102"/>
        <v>1.3522169385531173E-4</v>
      </c>
      <c r="IT480" s="223">
        <f t="shared" ca="1" si="1103"/>
        <v>-1.8543869568411373E-4</v>
      </c>
      <c r="IU480" s="223">
        <f t="shared" ca="1" si="1104"/>
        <v>2.2664416688580148E-4</v>
      </c>
      <c r="IV480" s="223">
        <f t="shared" ca="1" si="1105"/>
        <v>-2.56835697098468E-4</v>
      </c>
      <c r="IW480" s="223">
        <f t="shared" ca="1" si="1106"/>
        <v>2.7454610657199214E-4</v>
      </c>
      <c r="IX480" s="223">
        <f t="shared" ca="1" si="1107"/>
        <v>-2.7891474485368817E-4</v>
      </c>
      <c r="IY480" s="223">
        <f t="shared" ca="1" si="1108"/>
        <v>2.6972931473380149E-4</v>
      </c>
      <c r="IZ480" s="223">
        <f t="shared" ca="1" si="1109"/>
        <v>-2.4743618898551839E-4</v>
      </c>
      <c r="JA480" s="223">
        <f t="shared" ca="1" si="1110"/>
        <v>2.1311871854977175E-4</v>
      </c>
      <c r="JB480" s="223">
        <f t="shared" ca="1" si="1111"/>
        <v>-1.6844458629467041E-4</v>
      </c>
    </row>
    <row r="481" spans="2:262">
      <c r="B481" s="230">
        <v>120</v>
      </c>
      <c r="C481" s="229">
        <f t="shared" si="1112"/>
        <v>2.3437500000000016E-3</v>
      </c>
      <c r="D481" s="226">
        <f t="shared" ca="1" si="855"/>
        <v>23.418558297926339</v>
      </c>
      <c r="E481" s="225">
        <f ca="1">DV361</f>
        <v>-0.58144170207366119</v>
      </c>
      <c r="F481" s="224">
        <v>120</v>
      </c>
      <c r="G481" s="223">
        <f t="shared" ca="1" si="856"/>
        <v>9.7280050159028776E-5</v>
      </c>
      <c r="H481" s="223">
        <f t="shared" ca="1" si="857"/>
        <v>-3.9197007266367301E-5</v>
      </c>
      <c r="I481" s="223">
        <f t="shared" ca="1" si="858"/>
        <v>-2.0392354633606027E-5</v>
      </c>
      <c r="J481" s="223">
        <f t="shared" ca="1" si="859"/>
        <v>7.9198049781173551E-5</v>
      </c>
      <c r="K481" s="223">
        <f t="shared" ca="1" si="860"/>
        <v>-1.3496020829042863E-4</v>
      </c>
      <c r="L481" s="223">
        <f t="shared" ca="1" si="861"/>
        <v>1.8553592168164015E-4</v>
      </c>
      <c r="M481" s="223">
        <f t="shared" ca="1" si="862"/>
        <v>-2.2898159365236897E-4</v>
      </c>
      <c r="N481" s="223">
        <f t="shared" ca="1" si="863"/>
        <v>2.6362763139339444E-4</v>
      </c>
      <c r="O481" s="223">
        <f t="shared" ca="1" si="864"/>
        <v>-2.8814260710405075E-4</v>
      </c>
      <c r="P481" s="223">
        <f t="shared" ca="1" si="865"/>
        <v>3.0158442401593416E-4</v>
      </c>
      <c r="Q481" s="223">
        <f t="shared" ca="1" si="866"/>
        <v>-3.0343652064337875E-4</v>
      </c>
      <c r="R481" s="223">
        <f t="shared" ca="1" si="867"/>
        <v>2.9362772195165913E-4</v>
      </c>
      <c r="S481" s="223">
        <f t="shared" ca="1" si="868"/>
        <v>-2.7253497457366152E-4</v>
      </c>
      <c r="T481" s="223">
        <f t="shared" ca="1" si="869"/>
        <v>2.4096886096217171E-4</v>
      </c>
      <c r="U481" s="223">
        <f t="shared" ca="1" si="870"/>
        <v>-2.001424491608011E-4</v>
      </c>
      <c r="V481" s="223">
        <f t="shared" ca="1" si="871"/>
        <v>1.5162467527935798E-4</v>
      </c>
      <c r="W481" s="223">
        <f t="shared" ca="1" si="872"/>
        <v>-9.7280050159026445E-5</v>
      </c>
      <c r="X481" s="223">
        <f t="shared" ca="1" si="873"/>
        <v>3.9197007266366204E-5</v>
      </c>
      <c r="Y481" s="223">
        <f t="shared" ca="1" si="874"/>
        <v>2.0392354633607654E-5</v>
      </c>
      <c r="Z481" s="223">
        <f t="shared" ca="1" si="875"/>
        <v>-7.9198049781174106E-5</v>
      </c>
      <c r="AA481" s="223">
        <f t="shared" ca="1" si="876"/>
        <v>1.3496020829043009E-4</v>
      </c>
      <c r="AB481" s="223">
        <f t="shared" ca="1" si="877"/>
        <v>-1.8553592168164148E-4</v>
      </c>
      <c r="AC481" s="223">
        <f t="shared" ca="1" si="878"/>
        <v>2.2898159365237079E-4</v>
      </c>
      <c r="AD481" s="223">
        <f t="shared" ca="1" si="879"/>
        <v>-2.6362763139339628E-4</v>
      </c>
      <c r="AE481" s="223">
        <f t="shared" ca="1" si="880"/>
        <v>2.8814260710405092E-4</v>
      </c>
      <c r="AF481" s="223">
        <f t="shared" ca="1" si="881"/>
        <v>-3.0158442401593437E-4</v>
      </c>
      <c r="AG481" s="223">
        <f t="shared" ca="1" si="882"/>
        <v>3.0343652064337859E-4</v>
      </c>
      <c r="AH481" s="223">
        <f t="shared" ca="1" si="883"/>
        <v>-2.9362772195165875E-4</v>
      </c>
      <c r="AI481" s="223">
        <f t="shared" ca="1" si="884"/>
        <v>2.7253497457365979E-4</v>
      </c>
      <c r="AJ481" s="223">
        <f t="shared" ca="1" si="885"/>
        <v>-2.4096886096217204E-4</v>
      </c>
      <c r="AK481" s="223">
        <f t="shared" ca="1" si="886"/>
        <v>2.0014244916079991E-4</v>
      </c>
      <c r="AL481" s="223">
        <f t="shared" ca="1" si="887"/>
        <v>-1.5162467527935655E-4</v>
      </c>
      <c r="AM481" s="223">
        <f t="shared" ca="1" si="888"/>
        <v>9.72800501590249E-5</v>
      </c>
      <c r="AN481" s="223">
        <f t="shared" ca="1" si="889"/>
        <v>-3.9197007266362436E-5</v>
      </c>
      <c r="AO481" s="223">
        <f t="shared" ca="1" si="890"/>
        <v>-2.0392354633607139E-5</v>
      </c>
      <c r="AP481" s="223">
        <f t="shared" ca="1" si="891"/>
        <v>7.9198049781175679E-5</v>
      </c>
      <c r="AQ481" s="223">
        <f t="shared" ca="1" si="892"/>
        <v>-1.3496020829043156E-4</v>
      </c>
      <c r="AR481" s="223">
        <f t="shared" ca="1" si="893"/>
        <v>1.8553592168164276E-4</v>
      </c>
      <c r="AS481" s="223">
        <f t="shared" ca="1" si="894"/>
        <v>-2.2898159365237182E-4</v>
      </c>
      <c r="AT481" s="223">
        <f t="shared" ca="1" si="895"/>
        <v>2.6362763139339498E-4</v>
      </c>
      <c r="AU481" s="223">
        <f t="shared" ca="1" si="896"/>
        <v>-2.8814260710405146E-4</v>
      </c>
      <c r="AV481" s="223">
        <f t="shared" ca="1" si="897"/>
        <v>3.0158442401593459E-4</v>
      </c>
      <c r="AW481" s="223">
        <f t="shared" ca="1" si="898"/>
        <v>-3.0343652064337853E-4</v>
      </c>
      <c r="AX481" s="223">
        <f t="shared" ca="1" si="899"/>
        <v>2.9362772195165831E-4</v>
      </c>
      <c r="AY481" s="223">
        <f t="shared" ca="1" si="900"/>
        <v>-2.7253497457365908E-4</v>
      </c>
      <c r="AZ481" s="223">
        <f t="shared" ca="1" si="901"/>
        <v>2.4096886096216841E-4</v>
      </c>
      <c r="BA481" s="223">
        <f t="shared" ca="1" si="902"/>
        <v>-2.0014244916079541E-4</v>
      </c>
      <c r="BB481" s="223">
        <f t="shared" ca="1" si="903"/>
        <v>1.5162467527935137E-4</v>
      </c>
      <c r="BC481" s="223">
        <f t="shared" ca="1" si="904"/>
        <v>-9.7280050159027421E-5</v>
      </c>
      <c r="BD481" s="223">
        <f t="shared" ca="1" si="905"/>
        <v>3.9197007266365106E-5</v>
      </c>
      <c r="BE481" s="223">
        <f t="shared" ca="1" si="906"/>
        <v>2.0392354633608765E-5</v>
      </c>
      <c r="BF481" s="223">
        <f t="shared" ca="1" si="907"/>
        <v>-7.9198049781177264E-5</v>
      </c>
      <c r="BG481" s="223">
        <f t="shared" ca="1" si="908"/>
        <v>1.3496020829043302E-4</v>
      </c>
      <c r="BH481" s="223">
        <f t="shared" ca="1" si="909"/>
        <v>-1.8553592168164406E-4</v>
      </c>
      <c r="BI481" s="223">
        <f t="shared" ca="1" si="910"/>
        <v>2.2898159365237293E-4</v>
      </c>
      <c r="BJ481" s="223">
        <f t="shared" ca="1" si="911"/>
        <v>-2.6362763139339796E-4</v>
      </c>
      <c r="BK481" s="223">
        <f t="shared" ca="1" si="912"/>
        <v>2.8814260710405336E-4</v>
      </c>
      <c r="BL481" s="223">
        <f t="shared" ca="1" si="913"/>
        <v>-3.0158442401593535E-4</v>
      </c>
      <c r="BM481" s="223">
        <f t="shared" ca="1" si="914"/>
        <v>3.034365206433787E-4</v>
      </c>
      <c r="BN481" s="223">
        <f t="shared" ca="1" si="915"/>
        <v>-2.9362772195165902E-4</v>
      </c>
      <c r="BO481" s="223">
        <f t="shared" ca="1" si="916"/>
        <v>2.7253497457366027E-4</v>
      </c>
      <c r="BP481" s="223">
        <f t="shared" ca="1" si="917"/>
        <v>-2.4096886096217003E-4</v>
      </c>
      <c r="BQ481" s="223">
        <f t="shared" ca="1" si="918"/>
        <v>2.0014244916079742E-4</v>
      </c>
      <c r="BR481" s="223">
        <f t="shared" ca="1" si="919"/>
        <v>-1.516246752793537E-4</v>
      </c>
      <c r="BS481" s="223">
        <f t="shared" ca="1" si="920"/>
        <v>9.7280050159021783E-5</v>
      </c>
      <c r="BT481" s="223">
        <f t="shared" ca="1" si="921"/>
        <v>-3.919700726635917E-5</v>
      </c>
      <c r="BU481" s="223">
        <f t="shared" ca="1" si="922"/>
        <v>-2.0392354633614701E-5</v>
      </c>
      <c r="BV481" s="223">
        <f t="shared" ca="1" si="923"/>
        <v>7.9198049781182997E-5</v>
      </c>
      <c r="BW481" s="223">
        <f t="shared" ca="1" si="924"/>
        <v>-1.3496020829043836E-4</v>
      </c>
      <c r="BX481" s="223">
        <f t="shared" ca="1" si="925"/>
        <v>1.8553592168164194E-4</v>
      </c>
      <c r="BY481" s="223">
        <f t="shared" ca="1" si="926"/>
        <v>-2.2898159365237114E-4</v>
      </c>
      <c r="BZ481" s="223">
        <f t="shared" ca="1" si="927"/>
        <v>2.6362763139339661E-4</v>
      </c>
      <c r="CA481" s="223">
        <f t="shared" ca="1" si="928"/>
        <v>-2.8814260710405249E-4</v>
      </c>
      <c r="CB481" s="223">
        <f t="shared" ca="1" si="929"/>
        <v>3.0158442401593503E-4</v>
      </c>
      <c r="CC481" s="223">
        <f t="shared" ca="1" si="930"/>
        <v>-3.0343652064337826E-4</v>
      </c>
      <c r="CD481" s="223">
        <f t="shared" ca="1" si="931"/>
        <v>2.9362772195165745E-4</v>
      </c>
      <c r="CE481" s="223">
        <f t="shared" ca="1" si="932"/>
        <v>-2.7253497457365767E-4</v>
      </c>
      <c r="CF481" s="223">
        <f t="shared" ca="1" si="933"/>
        <v>2.409688609621664E-4</v>
      </c>
      <c r="CG481" s="223">
        <f t="shared" ca="1" si="934"/>
        <v>-2.0014244916079292E-4</v>
      </c>
      <c r="CH481" s="223">
        <f t="shared" ca="1" si="935"/>
        <v>1.5162467527935603E-4</v>
      </c>
      <c r="CI481" s="223">
        <f t="shared" ca="1" si="936"/>
        <v>-9.7280050159024331E-5</v>
      </c>
      <c r="CJ481" s="223">
        <f t="shared" ca="1" si="937"/>
        <v>3.919700726636184E-5</v>
      </c>
      <c r="CK481" s="223">
        <f t="shared" ca="1" si="938"/>
        <v>2.0392354633612045E-5</v>
      </c>
      <c r="CL481" s="223">
        <f t="shared" ca="1" si="939"/>
        <v>-7.9198049781180422E-5</v>
      </c>
      <c r="CM481" s="223">
        <f t="shared" ca="1" si="940"/>
        <v>1.3496020829043595E-4</v>
      </c>
      <c r="CN481" s="223">
        <f t="shared" ca="1" si="941"/>
        <v>-1.8553592168164666E-4</v>
      </c>
      <c r="CO481" s="223">
        <f t="shared" ca="1" si="942"/>
        <v>2.2898159365236938E-4</v>
      </c>
      <c r="CP481" s="223">
        <f t="shared" ca="1" si="943"/>
        <v>-2.6362763139339959E-4</v>
      </c>
      <c r="CQ481" s="223">
        <f t="shared" ca="1" si="944"/>
        <v>2.8814260710405162E-4</v>
      </c>
      <c r="CR481" s="223">
        <f t="shared" ca="1" si="945"/>
        <v>-3.0158442401593578E-4</v>
      </c>
      <c r="CS481" s="223">
        <f t="shared" ca="1" si="946"/>
        <v>3.0343652064337848E-4</v>
      </c>
      <c r="CT481" s="223">
        <f t="shared" ca="1" si="947"/>
        <v>-2.9362772195165587E-4</v>
      </c>
      <c r="CU481" s="223">
        <f t="shared" ca="1" si="948"/>
        <v>2.7253497457365881E-4</v>
      </c>
      <c r="CV481" s="223">
        <f t="shared" ca="1" si="949"/>
        <v>-2.4096886096216274E-4</v>
      </c>
      <c r="CW481" s="223">
        <f t="shared" ca="1" si="950"/>
        <v>2.0014244916079495E-4</v>
      </c>
      <c r="CX481" s="223">
        <f t="shared" ca="1" si="951"/>
        <v>-1.5162467527934337E-4</v>
      </c>
      <c r="CY481" s="223">
        <f t="shared" ca="1" si="952"/>
        <v>9.7280050159018666E-5</v>
      </c>
      <c r="CZ481" s="223">
        <f t="shared" ca="1" si="953"/>
        <v>-3.919700726636451E-5</v>
      </c>
      <c r="DA481" s="223">
        <f t="shared" ca="1" si="954"/>
        <v>-2.0392354633617981E-5</v>
      </c>
      <c r="DB481" s="223">
        <f t="shared" ca="1" si="955"/>
        <v>7.9198049781177833E-5</v>
      </c>
      <c r="DC481" s="223">
        <f t="shared" ca="1" si="956"/>
        <v>-1.3496020829044131E-4</v>
      </c>
      <c r="DD481" s="223">
        <f t="shared" ca="1" si="957"/>
        <v>1.8553592168164454E-4</v>
      </c>
      <c r="DE481" s="223">
        <f t="shared" ca="1" si="958"/>
        <v>-2.2898159365237897E-4</v>
      </c>
      <c r="DF481" s="223">
        <f t="shared" ca="1" si="959"/>
        <v>2.6362763139339823E-4</v>
      </c>
      <c r="DG481" s="223">
        <f t="shared" ca="1" si="960"/>
        <v>-2.8814260710405634E-4</v>
      </c>
      <c r="DH481" s="223">
        <f t="shared" ca="1" si="961"/>
        <v>3.0158442401593546E-4</v>
      </c>
      <c r="DI481" s="223">
        <f t="shared" ca="1" si="962"/>
        <v>-3.0343652064337864E-4</v>
      </c>
      <c r="DJ481" s="223">
        <f t="shared" ca="1" si="963"/>
        <v>2.9362772195165663E-4</v>
      </c>
      <c r="DK481" s="223">
        <f t="shared" ca="1" si="964"/>
        <v>-2.7253497457366E-4</v>
      </c>
      <c r="DL481" s="223">
        <f t="shared" ca="1" si="965"/>
        <v>2.409688609621644E-4</v>
      </c>
      <c r="DM481" s="223">
        <f t="shared" ca="1" si="966"/>
        <v>-2.0014244916079696E-4</v>
      </c>
      <c r="DN481" s="223">
        <f t="shared" ca="1" si="967"/>
        <v>1.516246752793457E-4</v>
      </c>
      <c r="DO481" s="223">
        <f t="shared" ca="1" si="968"/>
        <v>-9.7280050159021214E-5</v>
      </c>
      <c r="DP481" s="223">
        <f t="shared" ca="1" si="969"/>
        <v>3.9197007266350022E-5</v>
      </c>
      <c r="DQ481" s="223">
        <f t="shared" ca="1" si="970"/>
        <v>2.0392354633615324E-5</v>
      </c>
      <c r="DR481" s="223">
        <f t="shared" ca="1" si="971"/>
        <v>-7.9198049781191955E-5</v>
      </c>
      <c r="DS481" s="223">
        <f t="shared" ca="1" si="972"/>
        <v>1.3496020829043893E-4</v>
      </c>
      <c r="DT481" s="223">
        <f t="shared" ca="1" si="973"/>
        <v>-1.855359216816424E-4</v>
      </c>
      <c r="DU481" s="223">
        <f t="shared" ca="1" si="974"/>
        <v>2.2898159365237721E-4</v>
      </c>
      <c r="DV481" s="223">
        <f t="shared" ca="1" si="975"/>
        <v>-2.6362763139339688E-4</v>
      </c>
      <c r="DW481" s="223">
        <f t="shared" ca="1" si="976"/>
        <v>2.8814260710405547E-4</v>
      </c>
      <c r="DX481" s="223">
        <f t="shared" ca="1" si="977"/>
        <v>-3.0158442401593508E-4</v>
      </c>
      <c r="DY481" s="223">
        <f t="shared" ca="1" si="978"/>
        <v>3.0343652064337772E-4</v>
      </c>
      <c r="DZ481" s="223">
        <f t="shared" ca="1" si="979"/>
        <v>-2.9362772195165728E-4</v>
      </c>
      <c r="EA481" s="223">
        <f t="shared" ca="1" si="980"/>
        <v>2.725349745736535E-4</v>
      </c>
      <c r="EB481" s="223">
        <f t="shared" ca="1" si="981"/>
        <v>-2.4096886096216605E-4</v>
      </c>
      <c r="EC481" s="223">
        <f t="shared" ca="1" si="982"/>
        <v>2.0014244916078598E-4</v>
      </c>
      <c r="ED481" s="223">
        <f t="shared" ca="1" si="983"/>
        <v>-1.5162467527934803E-4</v>
      </c>
      <c r="EE481" s="223">
        <f t="shared" ca="1" si="984"/>
        <v>9.7280050159023775E-5</v>
      </c>
      <c r="EF481" s="223">
        <f t="shared" ca="1" si="985"/>
        <v>-3.9197007266352692E-5</v>
      </c>
      <c r="EG481" s="223">
        <f t="shared" ca="1" si="986"/>
        <v>-2.0392354633612641E-5</v>
      </c>
      <c r="EH481" s="223">
        <f t="shared" ca="1" si="987"/>
        <v>7.9198049781189353E-5</v>
      </c>
      <c r="EI481" s="223">
        <f t="shared" ca="1" si="988"/>
        <v>-1.3496020829043649E-4</v>
      </c>
      <c r="EJ481" s="223">
        <f t="shared" ca="1" si="989"/>
        <v>1.8553592168165398E-4</v>
      </c>
      <c r="EK481" s="223">
        <f t="shared" ca="1" si="990"/>
        <v>-2.2898159365237548E-4</v>
      </c>
      <c r="EL481" s="223">
        <f t="shared" ca="1" si="991"/>
        <v>2.636276313934042E-4</v>
      </c>
      <c r="EM481" s="223">
        <f t="shared" ca="1" si="992"/>
        <v>-2.8814260710405455E-4</v>
      </c>
      <c r="EN481" s="223">
        <f t="shared" ca="1" si="993"/>
        <v>3.0158442401593698E-4</v>
      </c>
      <c r="EO481" s="223">
        <f t="shared" ca="1" si="994"/>
        <v>-3.0343652064337783E-4</v>
      </c>
      <c r="EP481" s="223">
        <f t="shared" ca="1" si="995"/>
        <v>2.9362772195165804E-4</v>
      </c>
      <c r="EQ481" s="223">
        <f t="shared" ca="1" si="996"/>
        <v>-2.7253497457365474E-4</v>
      </c>
      <c r="ER481" s="223">
        <f t="shared" ca="1" si="997"/>
        <v>2.4096886096216768E-4</v>
      </c>
      <c r="ES481" s="223">
        <f t="shared" ca="1" si="998"/>
        <v>-2.0014244916078799E-4</v>
      </c>
      <c r="ET481" s="223">
        <f t="shared" ca="1" si="999"/>
        <v>1.5162467527935034E-4</v>
      </c>
      <c r="EU481" s="223">
        <f t="shared" ca="1" si="1000"/>
        <v>-9.7280050159009911E-5</v>
      </c>
      <c r="EV481" s="223">
        <f t="shared" ca="1" si="1001"/>
        <v>3.9197007266355335E-5</v>
      </c>
      <c r="EW481" s="223">
        <f t="shared" ca="1" si="1002"/>
        <v>2.0392354633627224E-5</v>
      </c>
      <c r="EX481" s="223">
        <f t="shared" ca="1" si="1003"/>
        <v>-7.9198049781186765E-5</v>
      </c>
      <c r="EY481" s="223">
        <f t="shared" ca="1" si="1004"/>
        <v>1.3496020829044958E-4</v>
      </c>
      <c r="EZ481" s="223">
        <f t="shared" ca="1" si="1005"/>
        <v>-1.8553592168165186E-4</v>
      </c>
      <c r="FA481" s="223">
        <f t="shared" ca="1" si="1006"/>
        <v>2.2898159365237369E-4</v>
      </c>
      <c r="FB481" s="223">
        <f t="shared" ca="1" si="1007"/>
        <v>-2.6362763139340284E-4</v>
      </c>
      <c r="FC481" s="223">
        <f t="shared" ca="1" si="1008"/>
        <v>2.8814260710405368E-4</v>
      </c>
      <c r="FD481" s="223">
        <f t="shared" ca="1" si="1009"/>
        <v>-3.015844240159366E-4</v>
      </c>
      <c r="FE481" s="223">
        <f t="shared" ca="1" si="1010"/>
        <v>3.0343652064337805E-4</v>
      </c>
      <c r="FF481" s="223">
        <f t="shared" ca="1" si="1011"/>
        <v>-2.9362772195165419E-4</v>
      </c>
      <c r="FG481" s="223">
        <f t="shared" ca="1" si="1012"/>
        <v>2.7253497457365588E-4</v>
      </c>
      <c r="FH481" s="223">
        <f t="shared" ca="1" si="1013"/>
        <v>-2.4096886096215876E-4</v>
      </c>
      <c r="FI481" s="223">
        <f t="shared" ca="1" si="1014"/>
        <v>2.0014244916079002E-4</v>
      </c>
      <c r="FJ481" s="223">
        <f t="shared" ca="1" si="1015"/>
        <v>-1.5162467527935267E-4</v>
      </c>
      <c r="FK481" s="223">
        <f t="shared" ca="1" si="1016"/>
        <v>9.7280050159012459E-5</v>
      </c>
      <c r="FL481" s="223">
        <f t="shared" ca="1" si="1017"/>
        <v>-3.9197007266358004E-5</v>
      </c>
      <c r="FM481" s="223">
        <f t="shared" ca="1" si="1018"/>
        <v>-2.039235463362454E-5</v>
      </c>
      <c r="FN481" s="223">
        <f t="shared" ca="1" si="1019"/>
        <v>7.9198049781184149E-5</v>
      </c>
      <c r="FO481" s="223">
        <f t="shared" ca="1" si="1020"/>
        <v>-1.349602082904472E-4</v>
      </c>
      <c r="FP481" s="223">
        <f t="shared" ca="1" si="1021"/>
        <v>1.8553592168164972E-4</v>
      </c>
      <c r="FQ481" s="223">
        <f t="shared" ca="1" si="1022"/>
        <v>-2.2898159365238331E-4</v>
      </c>
      <c r="FR481" s="223">
        <f t="shared" ca="1" si="1023"/>
        <v>2.6362763139340149E-4</v>
      </c>
      <c r="FS481" s="223">
        <f t="shared" ca="1" si="1024"/>
        <v>-2.881426071040584E-4</v>
      </c>
      <c r="FT481" s="223">
        <f t="shared" ca="1" si="1025"/>
        <v>3.0158442401593627E-4</v>
      </c>
      <c r="FU481" s="223">
        <f t="shared" ca="1" si="1026"/>
        <v>-3.0343652064337826E-4</v>
      </c>
      <c r="FV481" s="223">
        <f t="shared" ca="1" si="1027"/>
        <v>2.936277219516549E-4</v>
      </c>
      <c r="FW481" s="223">
        <f t="shared" ca="1" si="1028"/>
        <v>-2.7253497457365708E-4</v>
      </c>
      <c r="FX481" s="223">
        <f t="shared" ca="1" si="1029"/>
        <v>2.4096886096217096E-4</v>
      </c>
      <c r="FY481" s="223">
        <f t="shared" ca="1" si="1030"/>
        <v>-2.0014244916079205E-4</v>
      </c>
      <c r="FZ481" s="223">
        <f t="shared" ca="1" si="1031"/>
        <v>1.5162467527934001E-4</v>
      </c>
      <c r="GA481" s="223">
        <f t="shared" ca="1" si="1032"/>
        <v>-9.7280050158998635E-5</v>
      </c>
      <c r="GB481" s="223">
        <f t="shared" ca="1" si="1033"/>
        <v>3.9197007266360674E-5</v>
      </c>
      <c r="GC481" s="223">
        <f t="shared" ca="1" si="1034"/>
        <v>2.0392354633621884E-5</v>
      </c>
      <c r="GD481" s="223">
        <f t="shared" ca="1" si="1035"/>
        <v>-7.9198049781198271E-5</v>
      </c>
      <c r="GE481" s="223">
        <f t="shared" ca="1" si="1036"/>
        <v>1.3496020829046026E-4</v>
      </c>
      <c r="GF481" s="223">
        <f t="shared" ca="1" si="1037"/>
        <v>-1.8553592168164763E-4</v>
      </c>
      <c r="GG481" s="223">
        <f t="shared" ca="1" si="1038"/>
        <v>2.2898159365238152E-4</v>
      </c>
      <c r="GH481" s="223">
        <f t="shared" ca="1" si="1039"/>
        <v>-2.636276313934088E-4</v>
      </c>
      <c r="GI481" s="223">
        <f t="shared" ca="1" si="1040"/>
        <v>2.88142607104052E-4</v>
      </c>
      <c r="GJ481" s="223">
        <f t="shared" ca="1" si="1041"/>
        <v>-3.0158442401593589E-4</v>
      </c>
      <c r="GK481" s="223">
        <f t="shared" ca="1" si="1042"/>
        <v>3.0343652064337723E-4</v>
      </c>
      <c r="GL481" s="223">
        <f t="shared" ca="1" si="1043"/>
        <v>-2.936277219516511E-4</v>
      </c>
      <c r="GM481" s="223">
        <f t="shared" ca="1" si="1044"/>
        <v>2.7253497457365827E-4</v>
      </c>
      <c r="GN481" s="223">
        <f t="shared" ca="1" si="1045"/>
        <v>-2.4096886096216204E-4</v>
      </c>
      <c r="GO481" s="223">
        <f t="shared" ca="1" si="1046"/>
        <v>2.0014244916078105E-4</v>
      </c>
      <c r="GP481" s="223">
        <f t="shared" ca="1" si="1047"/>
        <v>-1.5162467527932735E-4</v>
      </c>
      <c r="GQ481" s="223">
        <f t="shared" ca="1" si="1048"/>
        <v>9.7280050159017555E-5</v>
      </c>
      <c r="GR481" s="223">
        <f t="shared" ca="1" si="1049"/>
        <v>-3.9197007266346187E-5</v>
      </c>
      <c r="GS481" s="223">
        <f t="shared" ca="1" si="1050"/>
        <v>-2.0392354633636439E-5</v>
      </c>
      <c r="GT481" s="223">
        <f t="shared" ca="1" si="1051"/>
        <v>7.9198049781178985E-5</v>
      </c>
      <c r="GU481" s="223">
        <f t="shared" ca="1" si="1052"/>
        <v>-1.349602082904424E-4</v>
      </c>
      <c r="GV481" s="223">
        <f t="shared" ca="1" si="1053"/>
        <v>1.8553592168165918E-4</v>
      </c>
      <c r="GW481" s="223">
        <f t="shared" ca="1" si="1054"/>
        <v>-2.2898159365239114E-4</v>
      </c>
      <c r="GX481" s="223">
        <f t="shared" ca="1" si="1055"/>
        <v>2.6362763139339883E-4</v>
      </c>
      <c r="GY481" s="223">
        <f t="shared" ca="1" si="1056"/>
        <v>-2.8814260710405672E-4</v>
      </c>
      <c r="GZ481" s="223">
        <f t="shared" ca="1" si="1057"/>
        <v>3.0158442401593784E-4</v>
      </c>
      <c r="HA481" s="223">
        <f t="shared" ca="1" si="1058"/>
        <v>-3.0343652064337859E-4</v>
      </c>
      <c r="HB481" s="223">
        <f t="shared" ca="1" si="1059"/>
        <v>2.9362772195165631E-4</v>
      </c>
      <c r="HC481" s="223">
        <f t="shared" ca="1" si="1060"/>
        <v>-2.7253497457365187E-4</v>
      </c>
      <c r="HD481" s="223">
        <f t="shared" ca="1" si="1061"/>
        <v>2.4096886096215312E-4</v>
      </c>
      <c r="HE481" s="223">
        <f t="shared" ca="1" si="1062"/>
        <v>-2.0014244916079606E-4</v>
      </c>
      <c r="HF481" s="223">
        <f t="shared" ca="1" si="1063"/>
        <v>1.5162467527934467E-4</v>
      </c>
      <c r="HG481" s="223">
        <f t="shared" ca="1" si="1064"/>
        <v>-9.7280050159003717E-5</v>
      </c>
      <c r="HH481" s="223">
        <f t="shared" ca="1" si="1065"/>
        <v>3.9197007266331685E-5</v>
      </c>
      <c r="HI481" s="223">
        <f t="shared" ca="1" si="1066"/>
        <v>2.0392354633616463E-5</v>
      </c>
      <c r="HJ481" s="223">
        <f t="shared" ca="1" si="1067"/>
        <v>-7.9198049781193107E-5</v>
      </c>
      <c r="HK481" s="223">
        <f t="shared" ca="1" si="1068"/>
        <v>1.3496020829045546E-4</v>
      </c>
      <c r="HL481" s="223">
        <f t="shared" ca="1" si="1069"/>
        <v>-1.8553592168164335E-4</v>
      </c>
      <c r="HM481" s="223">
        <f t="shared" ca="1" si="1070"/>
        <v>2.2898159365237802E-4</v>
      </c>
      <c r="HN481" s="223">
        <f t="shared" ca="1" si="1071"/>
        <v>-2.6362763139340609E-4</v>
      </c>
      <c r="HO481" s="223">
        <f t="shared" ca="1" si="1072"/>
        <v>2.8814260710406133E-4</v>
      </c>
      <c r="HP481" s="223">
        <f t="shared" ca="1" si="1073"/>
        <v>-3.0158442401593524E-4</v>
      </c>
      <c r="HQ481" s="223">
        <f t="shared" ca="1" si="1074"/>
        <v>3.0343652064337761E-4</v>
      </c>
      <c r="HR481" s="223">
        <f t="shared" ca="1" si="1075"/>
        <v>-2.9362772195165246E-4</v>
      </c>
      <c r="HS481" s="223">
        <f t="shared" ca="1" si="1076"/>
        <v>2.7253497457364537E-4</v>
      </c>
      <c r="HT481" s="223">
        <f t="shared" ca="1" si="1077"/>
        <v>-2.4096886096216532E-4</v>
      </c>
      <c r="HU481" s="223">
        <f t="shared" ca="1" si="1078"/>
        <v>2.0014244916078506E-4</v>
      </c>
      <c r="HV481" s="223">
        <f t="shared" ca="1" si="1079"/>
        <v>-1.5162467527933201E-4</v>
      </c>
      <c r="HW481" s="223">
        <f t="shared" ca="1" si="1080"/>
        <v>9.7280050159022623E-5</v>
      </c>
      <c r="HX481" s="223">
        <f t="shared" ca="1" si="1081"/>
        <v>-3.9197007266351486E-5</v>
      </c>
      <c r="HY481" s="223">
        <f t="shared" ca="1" si="1082"/>
        <v>-2.0392354633631072E-5</v>
      </c>
      <c r="HZ481" s="223">
        <f t="shared" ca="1" si="1083"/>
        <v>7.9198049781207202E-5</v>
      </c>
      <c r="IA481" s="223">
        <f t="shared" ca="1" si="1084"/>
        <v>-1.3496020829043757E-4</v>
      </c>
      <c r="IB481" s="223">
        <f t="shared" ca="1" si="1085"/>
        <v>1.855359216816549E-4</v>
      </c>
      <c r="IC481" s="223">
        <f t="shared" ca="1" si="1086"/>
        <v>-2.2898159365238759E-4</v>
      </c>
      <c r="ID481" s="223">
        <f t="shared" ca="1" si="1087"/>
        <v>2.6362763139341341E-4</v>
      </c>
      <c r="IE481" s="223">
        <f t="shared" ca="1" si="1088"/>
        <v>2.1850692775019774E-5</v>
      </c>
      <c r="IF481" s="223">
        <f t="shared" ca="1" si="1089"/>
        <v>3.0158442401593714E-4</v>
      </c>
      <c r="IG481" s="223">
        <f t="shared" ca="1" si="1090"/>
        <v>-3.0343652064337664E-4</v>
      </c>
      <c r="IH481" s="223">
        <f t="shared" ca="1" si="1091"/>
        <v>2.9362772195165772E-4</v>
      </c>
      <c r="II481" s="223">
        <f t="shared" ca="1" si="1092"/>
        <v>-2.725349745736542E-4</v>
      </c>
      <c r="IJ481" s="223">
        <f t="shared" ca="1" si="1093"/>
        <v>2.4096886096215643E-4</v>
      </c>
      <c r="IK481" s="223">
        <f t="shared" ca="1" si="1094"/>
        <v>-2.0014244916077411E-4</v>
      </c>
      <c r="IL481" s="223">
        <f t="shared" ca="1" si="1095"/>
        <v>1.5162467527934931E-4</v>
      </c>
      <c r="IM481" s="223">
        <f t="shared" ca="1" si="1096"/>
        <v>-9.72800501590088E-5</v>
      </c>
      <c r="IN481" s="223">
        <f t="shared" ca="1" si="1097"/>
        <v>3.9197007266337025E-5</v>
      </c>
      <c r="IO481" s="223">
        <f t="shared" ca="1" si="1098"/>
        <v>2.0392354633645655E-5</v>
      </c>
      <c r="IP481" s="223">
        <f t="shared" ca="1" si="1099"/>
        <v>-7.9198049781187889E-5</v>
      </c>
      <c r="IQ481" s="223">
        <f t="shared" ca="1" si="1100"/>
        <v>1.3496020829045066E-4</v>
      </c>
      <c r="IR481" s="223">
        <f t="shared" ca="1" si="1101"/>
        <v>-1.855359216816665E-4</v>
      </c>
      <c r="IS481" s="223">
        <f t="shared" ca="1" si="1102"/>
        <v>2.2898159365237447E-4</v>
      </c>
      <c r="IT481" s="223">
        <f t="shared" ca="1" si="1103"/>
        <v>-2.6362763139340344E-4</v>
      </c>
      <c r="IU481" s="223">
        <f t="shared" ca="1" si="1104"/>
        <v>2.8814260710405964E-4</v>
      </c>
      <c r="IV481" s="223">
        <f t="shared" ca="1" si="1105"/>
        <v>-3.0158442401593904E-4</v>
      </c>
      <c r="IW481" s="223">
        <f t="shared" ca="1" si="1106"/>
        <v>3.0343652064337794E-4</v>
      </c>
      <c r="IX481" s="223">
        <f t="shared" ca="1" si="1107"/>
        <v>-2.9362772195165392E-4</v>
      </c>
      <c r="IY481" s="223">
        <f t="shared" ca="1" si="1108"/>
        <v>2.7253497457364775E-4</v>
      </c>
      <c r="IZ481" s="223">
        <f t="shared" ca="1" si="1109"/>
        <v>-2.4096886096214748E-4</v>
      </c>
      <c r="JA481" s="223">
        <f t="shared" ca="1" si="1110"/>
        <v>2.0014244916078912E-4</v>
      </c>
      <c r="JB481" s="223">
        <f t="shared" ca="1" si="1111"/>
        <v>-1.5162467527933665E-4</v>
      </c>
    </row>
    <row r="482" spans="2:262">
      <c r="B482" s="230">
        <v>121</v>
      </c>
      <c r="C482" s="229">
        <f t="shared" si="1112"/>
        <v>2.3632812500000017E-3</v>
      </c>
      <c r="D482" s="226">
        <f t="shared" ca="1" si="855"/>
        <v>23.426930553944789</v>
      </c>
      <c r="E482" s="225">
        <f ca="1">DW361</f>
        <v>-0.5730694460552096</v>
      </c>
      <c r="F482" s="224">
        <v>121</v>
      </c>
      <c r="G482" s="223">
        <f t="shared" ca="1" si="856"/>
        <v>-1.6537203207946262E-4</v>
      </c>
      <c r="H482" s="223">
        <f t="shared" ca="1" si="857"/>
        <v>1.3527358914201999E-4</v>
      </c>
      <c r="I482" s="223">
        <f t="shared" ca="1" si="858"/>
        <v>-1.0119205389521695E-4</v>
      </c>
      <c r="J482" s="223">
        <f t="shared" ca="1" si="859"/>
        <v>6.4130947438727893E-5</v>
      </c>
      <c r="K482" s="223">
        <f t="shared" ca="1" si="860"/>
        <v>-2.5181523497980874E-5</v>
      </c>
      <c r="L482" s="223">
        <f t="shared" ca="1" si="861"/>
        <v>-1.4509363231022808E-5</v>
      </c>
      <c r="M482" s="223">
        <f t="shared" ca="1" si="862"/>
        <v>5.3773025891635178E-5</v>
      </c>
      <c r="N482" s="223">
        <f t="shared" ca="1" si="863"/>
        <v>-9.1453357118236804E-5</v>
      </c>
      <c r="O482" s="223">
        <f t="shared" ca="1" si="864"/>
        <v>1.2644087028838532E-4</v>
      </c>
      <c r="P482" s="223">
        <f t="shared" ca="1" si="865"/>
        <v>-1.5770536804045562E-4</v>
      </c>
      <c r="Q482" s="223">
        <f t="shared" ca="1" si="866"/>
        <v>1.8432627614157489E-4</v>
      </c>
      <c r="R482" s="223">
        <f t="shared" ca="1" si="867"/>
        <v>-2.0551974953375275E-4</v>
      </c>
      <c r="S482" s="223">
        <f t="shared" ca="1" si="868"/>
        <v>2.2066175242838829E-4</v>
      </c>
      <c r="T482" s="223">
        <f t="shared" ca="1" si="869"/>
        <v>-2.293064328623565E-4</v>
      </c>
      <c r="U482" s="223">
        <f t="shared" ca="1" si="870"/>
        <v>2.31199250682093E-4</v>
      </c>
      <c r="V482" s="223">
        <f t="shared" ca="1" si="871"/>
        <v>-2.2628447240592822E-4</v>
      </c>
      <c r="W482" s="223">
        <f t="shared" ca="1" si="872"/>
        <v>2.1470681228058381E-4</v>
      </c>
      <c r="X482" s="223">
        <f t="shared" ca="1" si="873"/>
        <v>-1.9680717121138889E-4</v>
      </c>
      <c r="Y482" s="223">
        <f t="shared" ca="1" si="874"/>
        <v>1.7311259903220411E-4</v>
      </c>
      <c r="Z482" s="223">
        <f t="shared" ca="1" si="875"/>
        <v>-1.4432077567315543E-4</v>
      </c>
      <c r="AA482" s="223">
        <f t="shared" ca="1" si="876"/>
        <v>1.1127946817377553E-4</v>
      </c>
      <c r="AB482" s="223">
        <f t="shared" ca="1" si="877"/>
        <v>-7.4961568423951709E-5</v>
      </c>
      <c r="AC482" s="223">
        <f t="shared" ca="1" si="878"/>
        <v>3.6436446639279856E-5</v>
      </c>
      <c r="AD482" s="223">
        <f t="shared" ca="1" si="879"/>
        <v>3.1615359403914373E-6</v>
      </c>
      <c r="AE482" s="223">
        <f t="shared" ca="1" si="880"/>
        <v>-4.2666427994633428E-5</v>
      </c>
      <c r="AF482" s="223">
        <f t="shared" ca="1" si="881"/>
        <v>8.0915019227028478E-5</v>
      </c>
      <c r="AG482" s="223">
        <f t="shared" ca="1" si="882"/>
        <v>-1.1678109076109144E-4</v>
      </c>
      <c r="AH482" s="223">
        <f t="shared" ca="1" si="883"/>
        <v>1.4920857633436585E-4</v>
      </c>
      <c r="AI482" s="223">
        <f t="shared" ca="1" si="884"/>
        <v>-1.7724265786877723E-4</v>
      </c>
      <c r="AJ482" s="223">
        <f t="shared" ca="1" si="885"/>
        <v>2.000578798170312E-4</v>
      </c>
      <c r="AK482" s="223">
        <f t="shared" ca="1" si="886"/>
        <v>-2.169824544661321E-4</v>
      </c>
      <c r="AL482" s="223">
        <f t="shared" ca="1" si="887"/>
        <v>2.275180425352816E-4</v>
      </c>
      <c r="AM482" s="223">
        <f t="shared" ca="1" si="888"/>
        <v>-2.3135442663408607E-4</v>
      </c>
      <c r="AN482" s="223">
        <f t="shared" ca="1" si="889"/>
        <v>2.2837864552527359E-4</v>
      </c>
      <c r="AO482" s="223">
        <f t="shared" ca="1" si="890"/>
        <v>-2.1867832023615648E-4</v>
      </c>
      <c r="AP482" s="223">
        <f t="shared" ca="1" si="891"/>
        <v>2.0253907408243467E-4</v>
      </c>
      <c r="AQ482" s="223">
        <f t="shared" ca="1" si="892"/>
        <v>-1.804361225710042E-4</v>
      </c>
      <c r="AR482" s="223">
        <f t="shared" ca="1" si="893"/>
        <v>1.5302028081468739E-4</v>
      </c>
      <c r="AS482" s="223">
        <f t="shared" ca="1" si="894"/>
        <v>-1.2109880046657365E-4</v>
      </c>
      <c r="AT482" s="223">
        <f t="shared" ca="1" si="895"/>
        <v>8.5611600424981561E-5</v>
      </c>
      <c r="AU482" s="223">
        <f t="shared" ca="1" si="896"/>
        <v>-4.7603591189166182E-5</v>
      </c>
      <c r="AV482" s="223">
        <f t="shared" ca="1" si="897"/>
        <v>8.1939077672357237E-6</v>
      </c>
      <c r="AW482" s="223">
        <f t="shared" ca="1" si="898"/>
        <v>3.1457042935457334E-5</v>
      </c>
      <c r="AX482" s="223">
        <f t="shared" ca="1" si="899"/>
        <v>-7.0181749967182768E-5</v>
      </c>
      <c r="AY482" s="223">
        <f t="shared" ca="1" si="900"/>
        <v>1.0683997535734083E-4</v>
      </c>
      <c r="AZ482" s="223">
        <f t="shared" ca="1" si="901"/>
        <v>-1.4035232809875815E-4</v>
      </c>
      <c r="BA482" s="223">
        <f t="shared" ca="1" si="902"/>
        <v>1.6973204650855148E-4</v>
      </c>
      <c r="BB482" s="223">
        <f t="shared" ca="1" si="903"/>
        <v>-1.9411405314482885E-4</v>
      </c>
      <c r="BC482" s="223">
        <f t="shared" ca="1" si="904"/>
        <v>2.1278042676564927E-4</v>
      </c>
      <c r="BD482" s="223">
        <f t="shared" ca="1" si="905"/>
        <v>-2.2518154131551194E-4</v>
      </c>
      <c r="BE482" s="223">
        <f t="shared" ca="1" si="906"/>
        <v>2.3095224950806339E-4</v>
      </c>
      <c r="BF482" s="223">
        <f t="shared" ca="1" si="907"/>
        <v>-2.2992263448394197E-4</v>
      </c>
      <c r="BG482" s="223">
        <f t="shared" ca="1" si="908"/>
        <v>2.2212301296432115E-4</v>
      </c>
      <c r="BH482" s="223">
        <f t="shared" ca="1" si="909"/>
        <v>-2.0778304258368898E-4</v>
      </c>
      <c r="BI482" s="223">
        <f t="shared" ca="1" si="910"/>
        <v>1.8732495968619206E-4</v>
      </c>
      <c r="BJ482" s="223">
        <f t="shared" ca="1" si="911"/>
        <v>-1.6135114669674433E-4</v>
      </c>
      <c r="BK482" s="223">
        <f t="shared" ca="1" si="912"/>
        <v>1.3062639514204423E-4</v>
      </c>
      <c r="BL482" s="223">
        <f t="shared" ca="1" si="913"/>
        <v>-9.6055386581900146E-5</v>
      </c>
      <c r="BM482" s="223">
        <f t="shared" ca="1" si="914"/>
        <v>5.8656054518295683E-5</v>
      </c>
      <c r="BN482" s="223">
        <f t="shared" ca="1" si="915"/>
        <v>-1.9529611633353322E-5</v>
      </c>
      <c r="BO482" s="223">
        <f t="shared" ca="1" si="916"/>
        <v>-2.0171875104538198E-5</v>
      </c>
      <c r="BP482" s="223">
        <f t="shared" ca="1" si="917"/>
        <v>5.9279406724473978E-5</v>
      </c>
      <c r="BQ482" s="223">
        <f t="shared" ca="1" si="918"/>
        <v>-9.6641473094877806E-5</v>
      </c>
      <c r="BR482" s="223">
        <f t="shared" ca="1" si="919"/>
        <v>1.3115795881135113E-4</v>
      </c>
      <c r="BS482" s="223">
        <f t="shared" ca="1" si="920"/>
        <v>-1.618125357815106E-4</v>
      </c>
      <c r="BT482" s="223">
        <f t="shared" ca="1" si="921"/>
        <v>1.8770258871621942E-4</v>
      </c>
      <c r="BU482" s="223">
        <f t="shared" ca="1" si="922"/>
        <v>-2.0806579237972112E-4</v>
      </c>
      <c r="BV482" s="223">
        <f t="shared" ca="1" si="923"/>
        <v>2.2230255803914046E-4</v>
      </c>
      <c r="BW482" s="223">
        <f t="shared" ca="1" si="924"/>
        <v>-2.2999368818394725E-4</v>
      </c>
      <c r="BX482" s="223">
        <f t="shared" ca="1" si="925"/>
        <v>2.3091271967729389E-4</v>
      </c>
      <c r="BY482" s="223">
        <f t="shared" ca="1" si="926"/>
        <v>-2.2503259189857834E-4</v>
      </c>
      <c r="BZ482" s="223">
        <f t="shared" ca="1" si="927"/>
        <v>2.1252644353571265E-4</v>
      </c>
      <c r="CA482" s="223">
        <f t="shared" ca="1" si="928"/>
        <v>-1.9376251456577095E-4</v>
      </c>
      <c r="CB482" s="223">
        <f t="shared" ca="1" si="929"/>
        <v>1.6929330353371519E-4</v>
      </c>
      <c r="CC482" s="223">
        <f t="shared" ca="1" si="930"/>
        <v>-1.3983929939010204E-4</v>
      </c>
      <c r="CD482" s="223">
        <f t="shared" ca="1" si="931"/>
        <v>1.0626776689908176E-4</v>
      </c>
      <c r="CE482" s="223">
        <f t="shared" ca="1" si="932"/>
        <v>-6.9567210274433397E-5</v>
      </c>
      <c r="CF482" s="223">
        <f t="shared" ca="1" si="933"/>
        <v>3.0818266954450951E-5</v>
      </c>
      <c r="CG482" s="223">
        <f t="shared" ca="1" si="934"/>
        <v>8.8381114596380541E-6</v>
      </c>
      <c r="CH482" s="223">
        <f t="shared" ca="1" si="935"/>
        <v>-4.823425419870317E-5</v>
      </c>
      <c r="CI482" s="223">
        <f t="shared" ca="1" si="936"/>
        <v>8.62101530589299E-5</v>
      </c>
      <c r="CJ482" s="223">
        <f t="shared" ca="1" si="937"/>
        <v>-1.2164761851308726E-4</v>
      </c>
      <c r="CK482" s="223">
        <f t="shared" ca="1" si="938"/>
        <v>1.5350320448267248E-4</v>
      </c>
      <c r="CL482" s="223">
        <f t="shared" ca="1" si="939"/>
        <v>-1.8083893231058773E-4</v>
      </c>
      <c r="CM482" s="223">
        <f t="shared" ca="1" si="940"/>
        <v>2.0284990927554189E-4</v>
      </c>
      <c r="CN482" s="223">
        <f t="shared" ca="1" si="941"/>
        <v>-2.1888802842904843E-4</v>
      </c>
      <c r="CO482" s="223">
        <f t="shared" ca="1" si="942"/>
        <v>2.2848105191992978E-4</v>
      </c>
      <c r="CP482" s="223">
        <f t="shared" ca="1" si="943"/>
        <v>-2.3134651590337796E-4</v>
      </c>
      <c r="CQ482" s="223">
        <f t="shared" ca="1" si="944"/>
        <v>2.2740004760842306E-4</v>
      </c>
      <c r="CR482" s="223">
        <f t="shared" ca="1" si="945"/>
        <v>-2.1675784967014103E-4</v>
      </c>
      <c r="CS482" s="223">
        <f t="shared" ca="1" si="946"/>
        <v>1.9973327857616204E-4</v>
      </c>
      <c r="CT482" s="223">
        <f t="shared" ca="1" si="947"/>
        <v>-1.7682761797413557E-4</v>
      </c>
      <c r="CU482" s="223">
        <f t="shared" ca="1" si="948"/>
        <v>1.487153185174478E-4</v>
      </c>
      <c r="CV482" s="223">
        <f t="shared" ca="1" si="949"/>
        <v>-1.162241388578465E-4</v>
      </c>
      <c r="CW482" s="223">
        <f t="shared" ca="1" si="950"/>
        <v>8.0310772527639483E-5</v>
      </c>
      <c r="CX482" s="223">
        <f t="shared" ca="1" si="951"/>
        <v>-4.2032678371100416E-5</v>
      </c>
      <c r="CY482" s="223">
        <f t="shared" ca="1" si="952"/>
        <v>2.5169439698888968E-6</v>
      </c>
      <c r="CZ482" s="223">
        <f t="shared" ca="1" si="953"/>
        <v>3.7072901129746032E-5</v>
      </c>
      <c r="DA482" s="223">
        <f t="shared" ca="1" si="954"/>
        <v>-7.5571145213145272E-5</v>
      </c>
      <c r="DB482" s="223">
        <f t="shared" ca="1" si="955"/>
        <v>1.1184421844674677E-4</v>
      </c>
      <c r="DC482" s="223">
        <f t="shared" ca="1" si="956"/>
        <v>-1.4482407051894292E-4</v>
      </c>
      <c r="DD482" s="223">
        <f t="shared" ca="1" si="957"/>
        <v>1.7353961907740022E-4</v>
      </c>
      <c r="DE482" s="223">
        <f t="shared" ca="1" si="958"/>
        <v>-1.9714534297236099E-4</v>
      </c>
      <c r="DF482" s="223">
        <f t="shared" ca="1" si="959"/>
        <v>2.1494617838614159E-4</v>
      </c>
      <c r="DG482" s="223">
        <f t="shared" ca="1" si="960"/>
        <v>-2.2641798478925868E-4</v>
      </c>
      <c r="DH482" s="223">
        <f t="shared" ca="1" si="961"/>
        <v>2.3122297810908925E-4</v>
      </c>
      <c r="DI482" s="223">
        <f t="shared" ca="1" si="962"/>
        <v>-2.2921967668568835E-4</v>
      </c>
      <c r="DJ482" s="223">
        <f t="shared" ca="1" si="963"/>
        <v>2.2046706715897089E-4</v>
      </c>
      <c r="DK482" s="223">
        <f t="shared" ca="1" si="964"/>
        <v>-2.0522286762390091E-4</v>
      </c>
      <c r="DL482" s="223">
        <f t="shared" ca="1" si="965"/>
        <v>1.8393593919457786E-4</v>
      </c>
      <c r="DM482" s="223">
        <f t="shared" ca="1" si="966"/>
        <v>-1.5723306941656644E-4</v>
      </c>
      <c r="DN482" s="223">
        <f t="shared" ca="1" si="967"/>
        <v>1.2590051668607606E-4</v>
      </c>
      <c r="DO482" s="223">
        <f t="shared" ca="1" si="968"/>
        <v>-9.0860859095446048E-5</v>
      </c>
      <c r="DP482" s="223">
        <f t="shared" ca="1" si="969"/>
        <v>5.3145829383913226E-5</v>
      </c>
      <c r="DQ482" s="223">
        <f t="shared" ca="1" si="970"/>
        <v>-1.3865935860940721E-5</v>
      </c>
      <c r="DR482" s="223">
        <f t="shared" ca="1" si="971"/>
        <v>-2.5822236194758221E-5</v>
      </c>
      <c r="DS482" s="223">
        <f t="shared" ca="1" si="972"/>
        <v>6.4750079859304094E-5</v>
      </c>
      <c r="DT482" s="223">
        <f t="shared" ca="1" si="973"/>
        <v>-1.0177137586178309E-4</v>
      </c>
      <c r="DU482" s="223">
        <f t="shared" ca="1" si="974"/>
        <v>1.3579604268423761E-4</v>
      </c>
      <c r="DV482" s="223">
        <f t="shared" ca="1" si="975"/>
        <v>-1.6582223370157541E-4</v>
      </c>
      <c r="DW482" s="223">
        <f t="shared" ca="1" si="976"/>
        <v>1.9096583627007408E-4</v>
      </c>
      <c r="DX482" s="223">
        <f t="shared" ca="1" si="977"/>
        <v>-2.1048650417244589E-4</v>
      </c>
      <c r="DY482" s="223">
        <f t="shared" ca="1" si="978"/>
        <v>2.2380945690135665E-4</v>
      </c>
      <c r="DZ482" s="223">
        <f t="shared" ca="1" si="979"/>
        <v>-2.305424039077945E-4</v>
      </c>
      <c r="EA482" s="223">
        <f t="shared" ca="1" si="980"/>
        <v>2.3048709548454381E-4</v>
      </c>
      <c r="EB482" s="223">
        <f t="shared" ca="1" si="981"/>
        <v>-2.2364516017237655E-4</v>
      </c>
      <c r="EC482" s="223">
        <f t="shared" ca="1" si="982"/>
        <v>2.1021805680813317E-4</v>
      </c>
      <c r="ED482" s="223">
        <f t="shared" ca="1" si="983"/>
        <v>-1.9060114262662298E-4</v>
      </c>
      <c r="EE482" s="223">
        <f t="shared" ca="1" si="984"/>
        <v>1.6537203207946073E-4</v>
      </c>
      <c r="EF482" s="223">
        <f t="shared" ca="1" si="985"/>
        <v>-1.3527358914202568E-4</v>
      </c>
      <c r="EG482" s="223">
        <f t="shared" ca="1" si="986"/>
        <v>1.0119205389522013E-4</v>
      </c>
      <c r="EH482" s="223">
        <f t="shared" ca="1" si="987"/>
        <v>-6.4130947438728136E-5</v>
      </c>
      <c r="EI482" s="223">
        <f t="shared" ca="1" si="988"/>
        <v>2.5181523497977879E-5</v>
      </c>
      <c r="EJ482" s="223">
        <f t="shared" ca="1" si="989"/>
        <v>1.4509363231016397E-5</v>
      </c>
      <c r="EK482" s="223">
        <f t="shared" ca="1" si="990"/>
        <v>-5.3773025891632142E-5</v>
      </c>
      <c r="EL482" s="223">
        <f t="shared" ca="1" si="991"/>
        <v>9.1453357118236939E-5</v>
      </c>
      <c r="EM482" s="223">
        <f t="shared" ca="1" si="992"/>
        <v>-1.2644087028838819E-4</v>
      </c>
      <c r="EN482" s="223">
        <f t="shared" ca="1" si="993"/>
        <v>1.5770536804045088E-4</v>
      </c>
      <c r="EO482" s="223">
        <f t="shared" ca="1" si="994"/>
        <v>-1.8432627614157348E-4</v>
      </c>
      <c r="EP482" s="223">
        <f t="shared" ca="1" si="995"/>
        <v>2.0551974953375319E-4</v>
      </c>
      <c r="EQ482" s="223">
        <f t="shared" ca="1" si="996"/>
        <v>-2.2066175242838954E-4</v>
      </c>
      <c r="ER482" s="223">
        <f t="shared" ca="1" si="997"/>
        <v>2.2930643286235574E-4</v>
      </c>
      <c r="ES482" s="223">
        <f t="shared" ca="1" si="998"/>
        <v>-2.3119925068209305E-4</v>
      </c>
      <c r="ET482" s="223">
        <f t="shared" ca="1" si="999"/>
        <v>2.2628447240592803E-4</v>
      </c>
      <c r="EU482" s="223">
        <f t="shared" ca="1" si="1000"/>
        <v>-2.1470681228058221E-4</v>
      </c>
      <c r="EV482" s="223">
        <f t="shared" ca="1" si="1001"/>
        <v>1.9680717121139181E-4</v>
      </c>
      <c r="EW482" s="223">
        <f t="shared" ca="1" si="1002"/>
        <v>-1.7311259903220563E-4</v>
      </c>
      <c r="EX482" s="223">
        <f t="shared" ca="1" si="1003"/>
        <v>1.4432077567315464E-4</v>
      </c>
      <c r="EY482" s="223">
        <f t="shared" ca="1" si="1004"/>
        <v>-1.1127946817377182E-4</v>
      </c>
      <c r="EZ482" s="223">
        <f t="shared" ca="1" si="1005"/>
        <v>7.4961568423955436E-5</v>
      </c>
      <c r="FA482" s="223">
        <f t="shared" ca="1" si="1006"/>
        <v>-3.6436446639280561E-5</v>
      </c>
      <c r="FB482" s="223">
        <f t="shared" ca="1" si="1007"/>
        <v>-3.1615359403940394E-6</v>
      </c>
      <c r="FC482" s="223">
        <f t="shared" ca="1" si="1008"/>
        <v>4.2666427994639229E-5</v>
      </c>
      <c r="FD482" s="223">
        <f t="shared" ca="1" si="1009"/>
        <v>-8.0915019227024737E-5</v>
      </c>
      <c r="FE482" s="223">
        <f t="shared" ca="1" si="1010"/>
        <v>1.1678109076109085E-4</v>
      </c>
      <c r="FF482" s="223">
        <f t="shared" ca="1" si="1011"/>
        <v>-1.4920857633436783E-4</v>
      </c>
      <c r="FG482" s="223">
        <f t="shared" ca="1" si="1012"/>
        <v>1.7724265786878103E-4</v>
      </c>
      <c r="FH482" s="223">
        <f t="shared" ca="1" si="1013"/>
        <v>-2.0005787981702922E-4</v>
      </c>
      <c r="FI482" s="223">
        <f t="shared" ca="1" si="1014"/>
        <v>2.1698245446613189E-4</v>
      </c>
      <c r="FJ482" s="223">
        <f t="shared" ca="1" si="1015"/>
        <v>-2.2751804253528206E-4</v>
      </c>
      <c r="FK482" s="223">
        <f t="shared" ca="1" si="1016"/>
        <v>2.3135442663408602E-4</v>
      </c>
      <c r="FL482" s="223">
        <f t="shared" ca="1" si="1017"/>
        <v>-2.2837864552527424E-4</v>
      </c>
      <c r="FM482" s="223">
        <f t="shared" ca="1" si="1018"/>
        <v>2.1867832023615669E-4</v>
      </c>
      <c r="FN482" s="223">
        <f t="shared" ca="1" si="1019"/>
        <v>-2.0253907408243342E-4</v>
      </c>
      <c r="FO482" s="223">
        <f t="shared" ca="1" si="1020"/>
        <v>1.8043612257100875E-4</v>
      </c>
      <c r="FP482" s="223">
        <f t="shared" ca="1" si="1021"/>
        <v>-1.5302028081469037E-4</v>
      </c>
      <c r="FQ482" s="223">
        <f t="shared" ca="1" si="1022"/>
        <v>1.2109880046657419E-4</v>
      </c>
      <c r="FR482" s="223">
        <f t="shared" ca="1" si="1023"/>
        <v>-8.5611600424979136E-5</v>
      </c>
      <c r="FS482" s="223">
        <f t="shared" ca="1" si="1024"/>
        <v>4.7603591189173284E-5</v>
      </c>
      <c r="FT482" s="223">
        <f t="shared" ca="1" si="1025"/>
        <v>-8.193907767239681E-6</v>
      </c>
      <c r="FU482" s="223">
        <f t="shared" ca="1" si="1026"/>
        <v>-3.1457042935456657E-5</v>
      </c>
      <c r="FV482" s="223">
        <f t="shared" ca="1" si="1027"/>
        <v>7.0181749967188393E-5</v>
      </c>
      <c r="FW482" s="223">
        <f t="shared" ca="1" si="1028"/>
        <v>-1.0683997535733438E-4</v>
      </c>
      <c r="FX482" s="223">
        <f t="shared" ca="1" si="1029"/>
        <v>1.4035232809876804E-4</v>
      </c>
      <c r="FY482" s="223">
        <f t="shared" ca="1" si="1030"/>
        <v>-1.6973204650855099E-4</v>
      </c>
      <c r="FZ482" s="223">
        <f t="shared" ca="1" si="1031"/>
        <v>1.9411405314482492E-4</v>
      </c>
      <c r="GA482" s="223">
        <f t="shared" ca="1" si="1032"/>
        <v>-2.127804267656516E-4</v>
      </c>
      <c r="GB482" s="223">
        <f t="shared" ca="1" si="1033"/>
        <v>2.2518154131551181E-4</v>
      </c>
      <c r="GC482" s="223">
        <f t="shared" ca="1" si="1034"/>
        <v>-2.3095224950806252E-4</v>
      </c>
      <c r="GD482" s="223">
        <f t="shared" ca="1" si="1035"/>
        <v>2.2992263448394132E-4</v>
      </c>
      <c r="GE482" s="223">
        <f t="shared" ca="1" si="1036"/>
        <v>-2.2212301296432315E-4</v>
      </c>
      <c r="GF482" s="223">
        <f t="shared" ca="1" si="1037"/>
        <v>2.0778304258368347E-4</v>
      </c>
      <c r="GG482" s="223">
        <f t="shared" ca="1" si="1038"/>
        <v>-1.8732495968619244E-4</v>
      </c>
      <c r="GH482" s="223">
        <f t="shared" ca="1" si="1039"/>
        <v>1.6135114669674954E-4</v>
      </c>
      <c r="GI482" s="223">
        <f t="shared" ca="1" si="1040"/>
        <v>-1.3062639514203935E-4</v>
      </c>
      <c r="GJ482" s="223">
        <f t="shared" ca="1" si="1041"/>
        <v>9.6055386581900783E-5</v>
      </c>
      <c r="GK482" s="223">
        <f t="shared" ca="1" si="1042"/>
        <v>-5.8656054518309086E-5</v>
      </c>
      <c r="GL482" s="223">
        <f t="shared" ca="1" si="1043"/>
        <v>1.9529611633347453E-5</v>
      </c>
      <c r="GM482" s="223">
        <f t="shared" ca="1" si="1044"/>
        <v>2.0171875104530934E-5</v>
      </c>
      <c r="GN482" s="223">
        <f t="shared" ca="1" si="1045"/>
        <v>-5.927940672448604E-5</v>
      </c>
      <c r="GO482" s="223">
        <f t="shared" ca="1" si="1046"/>
        <v>9.6641473094877196E-5</v>
      </c>
      <c r="GP482" s="223">
        <f t="shared" ca="1" si="1047"/>
        <v>-1.3115795881134514E-4</v>
      </c>
      <c r="GQ482" s="223">
        <f t="shared" ca="1" si="1048"/>
        <v>1.6181253578151952E-4</v>
      </c>
      <c r="GR482" s="223">
        <f t="shared" ca="1" si="1049"/>
        <v>-1.8770258871621904E-4</v>
      </c>
      <c r="GS482" s="223">
        <f t="shared" ca="1" si="1050"/>
        <v>2.0806579237971792E-4</v>
      </c>
      <c r="GT482" s="223">
        <f t="shared" ca="1" si="1051"/>
        <v>-2.2230255803914209E-4</v>
      </c>
      <c r="GU482" s="223">
        <f t="shared" ca="1" si="1052"/>
        <v>2.299936881839472E-4</v>
      </c>
      <c r="GV482" s="223">
        <f t="shared" ca="1" si="1053"/>
        <v>-2.3091271967729478E-4</v>
      </c>
      <c r="GW482" s="223">
        <f t="shared" ca="1" si="1054"/>
        <v>2.2503259189857698E-4</v>
      </c>
      <c r="GX482" s="223">
        <f t="shared" ca="1" si="1055"/>
        <v>-2.1252644353571547E-4</v>
      </c>
      <c r="GY482" s="223">
        <f t="shared" ca="1" si="1056"/>
        <v>1.9376251456576415E-4</v>
      </c>
      <c r="GZ482" s="223">
        <f t="shared" ca="1" si="1057"/>
        <v>-1.6929330353371565E-4</v>
      </c>
      <c r="HA482" s="223">
        <f t="shared" ca="1" si="1058"/>
        <v>1.3983929939010784E-4</v>
      </c>
      <c r="HB482" s="223">
        <f t="shared" ca="1" si="1059"/>
        <v>-1.062677668990765E-4</v>
      </c>
      <c r="HC482" s="223">
        <f t="shared" ca="1" si="1060"/>
        <v>6.9567210274434021E-5</v>
      </c>
      <c r="HD482" s="223">
        <f t="shared" ca="1" si="1061"/>
        <v>-3.0818266954464653E-5</v>
      </c>
      <c r="HE482" s="223">
        <f t="shared" ca="1" si="1062"/>
        <v>-8.8381114596439495E-6</v>
      </c>
      <c r="HF482" s="223">
        <f t="shared" ca="1" si="1063"/>
        <v>4.8234254198696082E-5</v>
      </c>
      <c r="HG482" s="223">
        <f t="shared" ca="1" si="1064"/>
        <v>-8.6210153058941474E-5</v>
      </c>
      <c r="HH482" s="223">
        <f t="shared" ca="1" si="1065"/>
        <v>1.2164761851308668E-4</v>
      </c>
      <c r="HI482" s="223">
        <f t="shared" ca="1" si="1066"/>
        <v>-1.5350320448266703E-4</v>
      </c>
      <c r="HJ482" s="223">
        <f t="shared" ca="1" si="1067"/>
        <v>1.8083893231059142E-4</v>
      </c>
      <c r="HK482" s="223">
        <f t="shared" ca="1" si="1068"/>
        <v>-2.0284990927554159E-4</v>
      </c>
      <c r="HL482" s="223">
        <f t="shared" ca="1" si="1069"/>
        <v>2.1888802842904396E-4</v>
      </c>
      <c r="HM482" s="223">
        <f t="shared" ca="1" si="1070"/>
        <v>-2.2848105191992964E-4</v>
      </c>
      <c r="HN482" s="223">
        <f t="shared" ca="1" si="1071"/>
        <v>2.3134651590337796E-4</v>
      </c>
      <c r="HO482" s="223">
        <f t="shared" ca="1" si="1072"/>
        <v>-2.2740004760842078E-4</v>
      </c>
      <c r="HP482" s="223">
        <f t="shared" ca="1" si="1073"/>
        <v>2.1675784967014122E-4</v>
      </c>
      <c r="HQ482" s="223">
        <f t="shared" ca="1" si="1074"/>
        <v>-1.99733278576169E-4</v>
      </c>
      <c r="HR482" s="223">
        <f t="shared" ca="1" si="1075"/>
        <v>1.7682761797412752E-4</v>
      </c>
      <c r="HS482" s="223">
        <f t="shared" ca="1" si="1076"/>
        <v>-1.4871531851744831E-4</v>
      </c>
      <c r="HT482" s="223">
        <f t="shared" ca="1" si="1077"/>
        <v>1.1622413885785844E-4</v>
      </c>
      <c r="HU482" s="223">
        <f t="shared" ca="1" si="1078"/>
        <v>-8.031077252764012E-5</v>
      </c>
      <c r="HV482" s="223">
        <f t="shared" ca="1" si="1079"/>
        <v>4.2032678371101107E-5</v>
      </c>
      <c r="HW482" s="223">
        <f t="shared" ca="1" si="1080"/>
        <v>-2.5169439699027204E-6</v>
      </c>
      <c r="HX482" s="223">
        <f t="shared" ca="1" si="1081"/>
        <v>-3.7072901129745368E-5</v>
      </c>
      <c r="HY482" s="223">
        <f t="shared" ca="1" si="1082"/>
        <v>7.5571145213144649E-5</v>
      </c>
      <c r="HZ482" s="223">
        <f t="shared" ca="1" si="1083"/>
        <v>-1.1184421844675767E-4</v>
      </c>
      <c r="IA482" s="223">
        <f t="shared" ca="1" si="1084"/>
        <v>1.4482407051894241E-4</v>
      </c>
      <c r="IB482" s="223">
        <f t="shared" ca="1" si="1085"/>
        <v>-1.7353961907739108E-4</v>
      </c>
      <c r="IC482" s="223">
        <f t="shared" ca="1" si="1086"/>
        <v>1.9714534297236749E-4</v>
      </c>
      <c r="ID482" s="223">
        <f t="shared" ca="1" si="1087"/>
        <v>-2.1494617838614135E-4</v>
      </c>
      <c r="IE482" s="223">
        <f t="shared" ca="1" si="1088"/>
        <v>2.0694904276748367E-4</v>
      </c>
      <c r="IF482" s="223">
        <f t="shared" ca="1" si="1089"/>
        <v>-2.3122297810908922E-4</v>
      </c>
      <c r="IG482" s="223">
        <f t="shared" ca="1" si="1090"/>
        <v>2.2921967668568846E-4</v>
      </c>
      <c r="IH482" s="223">
        <f t="shared" ca="1" si="1091"/>
        <v>-2.204670671589671E-4</v>
      </c>
      <c r="II482" s="223">
        <f t="shared" ca="1" si="1092"/>
        <v>2.0522286762390124E-4</v>
      </c>
      <c r="IJ482" s="223">
        <f t="shared" ca="1" si="1093"/>
        <v>-1.8393593919458623E-4</v>
      </c>
      <c r="IK482" s="223">
        <f t="shared" ca="1" si="1094"/>
        <v>1.5723306941655728E-4</v>
      </c>
      <c r="IL482" s="223">
        <f t="shared" ca="1" si="1095"/>
        <v>-1.259005166860766E-4</v>
      </c>
      <c r="IM482" s="223">
        <f t="shared" ca="1" si="1096"/>
        <v>9.0860859095458774E-5</v>
      </c>
      <c r="IN482" s="223">
        <f t="shared" ca="1" si="1097"/>
        <v>-5.3145829383913876E-5</v>
      </c>
      <c r="IO482" s="223">
        <f t="shared" ca="1" si="1098"/>
        <v>1.3865935860941399E-5</v>
      </c>
      <c r="IP482" s="223">
        <f t="shared" ca="1" si="1099"/>
        <v>2.5822236194770608E-5</v>
      </c>
      <c r="IQ482" s="223">
        <f t="shared" ca="1" si="1100"/>
        <v>-6.4750079859303444E-5</v>
      </c>
      <c r="IR482" s="223">
        <f t="shared" ca="1" si="1101"/>
        <v>1.0177137586177067E-4</v>
      </c>
      <c r="IS482" s="223">
        <f t="shared" ca="1" si="1102"/>
        <v>-1.3579604268424772E-4</v>
      </c>
      <c r="IT482" s="223">
        <f t="shared" ca="1" si="1103"/>
        <v>1.6582223370157495E-4</v>
      </c>
      <c r="IU482" s="223">
        <f t="shared" ca="1" si="1104"/>
        <v>-1.9096583627006624E-4</v>
      </c>
      <c r="IV482" s="223">
        <f t="shared" ca="1" si="1105"/>
        <v>2.1048650417244562E-4</v>
      </c>
      <c r="IW482" s="223">
        <f t="shared" ca="1" si="1106"/>
        <v>-2.2380945690135648E-4</v>
      </c>
      <c r="IX482" s="223">
        <f t="shared" ca="1" si="1107"/>
        <v>2.3054240390779553E-4</v>
      </c>
      <c r="IY482" s="223">
        <f t="shared" ca="1" si="1108"/>
        <v>-2.3048709548454386E-4</v>
      </c>
      <c r="IZ482" s="223">
        <f t="shared" ca="1" si="1109"/>
        <v>2.236451601723801E-4</v>
      </c>
      <c r="JA482" s="223">
        <f t="shared" ca="1" si="1110"/>
        <v>-2.1021805680812797E-4</v>
      </c>
      <c r="JB482" s="223">
        <f t="shared" ca="1" si="1111"/>
        <v>1.9060114262662336E-4</v>
      </c>
    </row>
    <row r="483" spans="2:262">
      <c r="B483" s="230">
        <v>122</v>
      </c>
      <c r="C483" s="229">
        <f t="shared" si="1112"/>
        <v>2.3828125000000017E-3</v>
      </c>
      <c r="D483" s="226">
        <f t="shared" ca="1" si="855"/>
        <v>23.430845338194331</v>
      </c>
      <c r="E483" s="225">
        <f ca="1">DX361</f>
        <v>-0.56915466180566732</v>
      </c>
      <c r="F483" s="224">
        <v>122</v>
      </c>
      <c r="G483" s="223">
        <f t="shared" ca="1" si="856"/>
        <v>1.1192358579918441E-4</v>
      </c>
      <c r="H483" s="223">
        <f t="shared" ca="1" si="857"/>
        <v>-6.9787228108475672E-5</v>
      </c>
      <c r="I483" s="223">
        <f t="shared" ca="1" si="858"/>
        <v>2.6140187681731569E-5</v>
      </c>
      <c r="J483" s="223">
        <f t="shared" ca="1" si="859"/>
        <v>1.8072708866796261E-5</v>
      </c>
      <c r="K483" s="223">
        <f t="shared" ca="1" si="860"/>
        <v>-6.1894385846665762E-5</v>
      </c>
      <c r="L483" s="223">
        <f t="shared" ca="1" si="861"/>
        <v>1.0437623628964096E-4</v>
      </c>
      <c r="M483" s="223">
        <f t="shared" ca="1" si="862"/>
        <v>-1.4459865642582598E-4</v>
      </c>
      <c r="N483" s="223">
        <f t="shared" ca="1" si="863"/>
        <v>1.8169095232814996E-4</v>
      </c>
      <c r="O483" s="223">
        <f t="shared" ca="1" si="864"/>
        <v>-2.1485018780644752E-4</v>
      </c>
      <c r="P483" s="223">
        <f t="shared" ca="1" si="865"/>
        <v>2.4335856555116828E-4</v>
      </c>
      <c r="Q483" s="223">
        <f t="shared" ca="1" si="866"/>
        <v>-2.6659896527743269E-4</v>
      </c>
      <c r="R483" s="223">
        <f t="shared" ca="1" si="867"/>
        <v>2.8406830251553802E-4</v>
      </c>
      <c r="S483" s="223">
        <f t="shared" ca="1" si="868"/>
        <v>-2.9538841887044549E-4</v>
      </c>
      <c r="T483" s="223">
        <f t="shared" ca="1" si="869"/>
        <v>3.0031426800902636E-4</v>
      </c>
      <c r="U483" s="223">
        <f t="shared" ca="1" si="870"/>
        <v>-2.9873922017314763E-4</v>
      </c>
      <c r="V483" s="223">
        <f t="shared" ca="1" si="871"/>
        <v>2.9069737039192267E-4</v>
      </c>
      <c r="W483" s="223">
        <f t="shared" ca="1" si="872"/>
        <v>-2.7636280042729524E-4</v>
      </c>
      <c r="X483" s="223">
        <f t="shared" ca="1" si="873"/>
        <v>2.5604581042960677E-4</v>
      </c>
      <c r="Y483" s="223">
        <f t="shared" ca="1" si="874"/>
        <v>-2.3018620187643038E-4</v>
      </c>
      <c r="Z483" s="223">
        <f t="shared" ca="1" si="875"/>
        <v>1.9934375719874521E-4</v>
      </c>
      <c r="AA483" s="223">
        <f t="shared" ca="1" si="876"/>
        <v>-1.6418612218181092E-4</v>
      </c>
      <c r="AB483" s="223">
        <f t="shared" ca="1" si="877"/>
        <v>1.2547435345016813E-4</v>
      </c>
      <c r="AC483" s="223">
        <f t="shared" ca="1" si="878"/>
        <v>-8.4046443890032615E-5</v>
      </c>
      <c r="AD483" s="223">
        <f t="shared" ca="1" si="879"/>
        <v>4.079918263402234E-5</v>
      </c>
      <c r="AE483" s="223">
        <f t="shared" ca="1" si="880"/>
        <v>3.3312577153568124E-6</v>
      </c>
      <c r="AF483" s="223">
        <f t="shared" ca="1" si="881"/>
        <v>-4.7389586395362108E-5</v>
      </c>
      <c r="AG483" s="223">
        <f t="shared" ca="1" si="882"/>
        <v>9.0422073643120732E-5</v>
      </c>
      <c r="AH483" s="223">
        <f t="shared" ca="1" si="883"/>
        <v>-1.3149719606479909E-4</v>
      </c>
      <c r="AI483" s="223">
        <f t="shared" ca="1" si="884"/>
        <v>1.6972580130394786E-4</v>
      </c>
      <c r="AJ483" s="223">
        <f t="shared" ca="1" si="885"/>
        <v>-2.0428035550482725E-4</v>
      </c>
      <c r="AK483" s="223">
        <f t="shared" ca="1" si="886"/>
        <v>2.3441285692131172E-4</v>
      </c>
      <c r="AL483" s="223">
        <f t="shared" ca="1" si="887"/>
        <v>-2.5947102789576626E-4</v>
      </c>
      <c r="AM483" s="223">
        <f t="shared" ca="1" si="888"/>
        <v>2.7891243470050528E-4</v>
      </c>
      <c r="AN483" s="223">
        <f t="shared" ca="1" si="889"/>
        <v>-2.9231622958988528E-4</v>
      </c>
      <c r="AO483" s="223">
        <f t="shared" ca="1" si="890"/>
        <v>2.9939226088306759E-4</v>
      </c>
      <c r="AP483" s="223">
        <f t="shared" ca="1" si="891"/>
        <v>-2.9998735387167067E-4</v>
      </c>
      <c r="AQ483" s="223">
        <f t="shared" ca="1" si="892"/>
        <v>2.9408862658963008E-4</v>
      </c>
      <c r="AR483" s="223">
        <f t="shared" ca="1" si="893"/>
        <v>-2.8182376866886147E-4</v>
      </c>
      <c r="AS483" s="223">
        <f t="shared" ca="1" si="894"/>
        <v>2.6345827724434244E-4</v>
      </c>
      <c r="AT483" s="223">
        <f t="shared" ca="1" si="895"/>
        <v>-2.3938970974292338E-4</v>
      </c>
      <c r="AU483" s="223">
        <f t="shared" ca="1" si="896"/>
        <v>2.1013907796563143E-4</v>
      </c>
      <c r="AV483" s="223">
        <f t="shared" ca="1" si="897"/>
        <v>-1.7633956975559391E-4</v>
      </c>
      <c r="AW483" s="223">
        <f t="shared" ca="1" si="898"/>
        <v>1.3872284239343436E-4</v>
      </c>
      <c r="AX483" s="223">
        <f t="shared" ca="1" si="899"/>
        <v>-9.8103184426666287E-5</v>
      </c>
      <c r="AY483" s="223">
        <f t="shared" ca="1" si="900"/>
        <v>5.53598887817593E-5</v>
      </c>
      <c r="AZ483" s="223">
        <f t="shared" ca="1" si="901"/>
        <v>-1.1418218727700033E-5</v>
      </c>
      <c r="BA483" s="223">
        <f t="shared" ca="1" si="902"/>
        <v>-3.2770621279597687E-5</v>
      </c>
      <c r="BB483" s="223">
        <f t="shared" ca="1" si="903"/>
        <v>7.6250076301160075E-5</v>
      </c>
      <c r="BC483" s="223">
        <f t="shared" ca="1" si="904"/>
        <v>-1.1807894744066193E-4</v>
      </c>
      <c r="BD483" s="223">
        <f t="shared" ca="1" si="905"/>
        <v>1.5735176595817755E-4</v>
      </c>
      <c r="BE483" s="223">
        <f t="shared" ca="1" si="906"/>
        <v>-1.9321839393394836E-4</v>
      </c>
      <c r="BF483" s="223">
        <f t="shared" ca="1" si="907"/>
        <v>2.2490242718698907E-4</v>
      </c>
      <c r="BG483" s="223">
        <f t="shared" ca="1" si="908"/>
        <v>-2.5171800208092008E-4</v>
      </c>
      <c r="BH483" s="223">
        <f t="shared" ca="1" si="909"/>
        <v>2.7308464240043497E-4</v>
      </c>
      <c r="BI483" s="223">
        <f t="shared" ca="1" si="910"/>
        <v>-2.8853982490836523E-4</v>
      </c>
      <c r="BJ483" s="223">
        <f t="shared" ca="1" si="911"/>
        <v>2.9774899157697648E-4</v>
      </c>
      <c r="BK483" s="223">
        <f t="shared" ca="1" si="912"/>
        <v>-3.0051279175892818E-4</v>
      </c>
      <c r="BL483" s="223">
        <f t="shared" ca="1" si="913"/>
        <v>2.9677139752676144E-4</v>
      </c>
      <c r="BM483" s="223">
        <f t="shared" ca="1" si="914"/>
        <v>-2.8660579876685718E-4</v>
      </c>
      <c r="BN483" s="223">
        <f t="shared" ca="1" si="915"/>
        <v>2.7023604999297496E-4</v>
      </c>
      <c r="BO483" s="223">
        <f t="shared" ca="1" si="916"/>
        <v>-2.4801650683058108E-4</v>
      </c>
      <c r="BP483" s="223">
        <f t="shared" ca="1" si="917"/>
        <v>2.2042815528768611E-4</v>
      </c>
      <c r="BQ483" s="223">
        <f t="shared" ca="1" si="918"/>
        <v>-1.8806819986031531E-4</v>
      </c>
      <c r="BR483" s="223">
        <f t="shared" ca="1" si="919"/>
        <v>1.5163713585868518E-4</v>
      </c>
      <c r="BS483" s="223">
        <f t="shared" ca="1" si="920"/>
        <v>-1.1192358579918392E-4</v>
      </c>
      <c r="BT483" s="223">
        <f t="shared" ca="1" si="921"/>
        <v>6.9787228108475835E-5</v>
      </c>
      <c r="BU483" s="223">
        <f t="shared" ca="1" si="922"/>
        <v>-2.6140187681732491E-5</v>
      </c>
      <c r="BV483" s="223">
        <f t="shared" ca="1" si="923"/>
        <v>-1.8072708866794798E-5</v>
      </c>
      <c r="BW483" s="223">
        <f t="shared" ca="1" si="924"/>
        <v>6.1894385846663784E-5</v>
      </c>
      <c r="BX483" s="223">
        <f t="shared" ca="1" si="925"/>
        <v>-1.0437623628963805E-4</v>
      </c>
      <c r="BY483" s="223">
        <f t="shared" ca="1" si="926"/>
        <v>1.4459865642583075E-4</v>
      </c>
      <c r="BZ483" s="223">
        <f t="shared" ca="1" si="927"/>
        <v>-1.8169095232815346E-4</v>
      </c>
      <c r="CA483" s="223">
        <f t="shared" ca="1" si="928"/>
        <v>2.1485018780644985E-4</v>
      </c>
      <c r="CB483" s="223">
        <f t="shared" ca="1" si="929"/>
        <v>-2.4335856555117026E-4</v>
      </c>
      <c r="CC483" s="223">
        <f t="shared" ca="1" si="930"/>
        <v>2.6659896527743421E-4</v>
      </c>
      <c r="CD483" s="223">
        <f t="shared" ca="1" si="931"/>
        <v>-2.8406830251553839E-4</v>
      </c>
      <c r="CE483" s="223">
        <f t="shared" ca="1" si="932"/>
        <v>2.9538841887044571E-4</v>
      </c>
      <c r="CF483" s="223">
        <f t="shared" ca="1" si="933"/>
        <v>-3.0031426800902641E-4</v>
      </c>
      <c r="CG483" s="223">
        <f t="shared" ca="1" si="934"/>
        <v>2.9873922017314779E-4</v>
      </c>
      <c r="CH483" s="223">
        <f t="shared" ca="1" si="935"/>
        <v>-2.9069737039192294E-4</v>
      </c>
      <c r="CI483" s="223">
        <f t="shared" ca="1" si="936"/>
        <v>2.7636280042729562E-4</v>
      </c>
      <c r="CJ483" s="223">
        <f t="shared" ca="1" si="937"/>
        <v>-2.5604581042960834E-4</v>
      </c>
      <c r="CK483" s="223">
        <f t="shared" ca="1" si="938"/>
        <v>2.3018620187643235E-4</v>
      </c>
      <c r="CL483" s="223">
        <f t="shared" ca="1" si="939"/>
        <v>-1.9934375719874112E-4</v>
      </c>
      <c r="CM483" s="223">
        <f t="shared" ca="1" si="940"/>
        <v>1.6418612218180819E-4</v>
      </c>
      <c r="CN483" s="223">
        <f t="shared" ca="1" si="941"/>
        <v>-1.2547435345017094E-4</v>
      </c>
      <c r="CO483" s="223">
        <f t="shared" ca="1" si="942"/>
        <v>8.4046443890039676E-5</v>
      </c>
      <c r="CP483" s="223">
        <f t="shared" ca="1" si="943"/>
        <v>-4.0799182634029604E-5</v>
      </c>
      <c r="CQ483" s="223">
        <f t="shared" ca="1" si="944"/>
        <v>-3.3312577153494399E-6</v>
      </c>
      <c r="CR483" s="223">
        <f t="shared" ca="1" si="945"/>
        <v>4.7389586395371703E-5</v>
      </c>
      <c r="CS483" s="223">
        <f t="shared" ca="1" si="946"/>
        <v>-9.0422073643130015E-5</v>
      </c>
      <c r="CT483" s="223">
        <f t="shared" ca="1" si="947"/>
        <v>1.3149719606480784E-4</v>
      </c>
      <c r="CU483" s="223">
        <f t="shared" ca="1" si="948"/>
        <v>-1.6972580130395236E-4</v>
      </c>
      <c r="CV483" s="223">
        <f t="shared" ca="1" si="949"/>
        <v>2.0428035550483124E-4</v>
      </c>
      <c r="CW483" s="223">
        <f t="shared" ca="1" si="950"/>
        <v>-2.3441285692131513E-4</v>
      </c>
      <c r="CX483" s="223">
        <f t="shared" ca="1" si="951"/>
        <v>2.5947102789576902E-4</v>
      </c>
      <c r="CY483" s="223">
        <f t="shared" ca="1" si="952"/>
        <v>-2.7891243470050734E-4</v>
      </c>
      <c r="CZ483" s="223">
        <f t="shared" ca="1" si="953"/>
        <v>2.9231622958988653E-4</v>
      </c>
      <c r="DA483" s="223">
        <f t="shared" ca="1" si="954"/>
        <v>-2.9939226088306807E-4</v>
      </c>
      <c r="DB483" s="223">
        <f t="shared" ca="1" si="955"/>
        <v>2.9998735387167061E-4</v>
      </c>
      <c r="DC483" s="223">
        <f t="shared" ca="1" si="956"/>
        <v>-2.9408862658962987E-4</v>
      </c>
      <c r="DD483" s="223">
        <f t="shared" ca="1" si="957"/>
        <v>2.8182376866886104E-4</v>
      </c>
      <c r="DE483" s="223">
        <f t="shared" ca="1" si="958"/>
        <v>-2.634582772443419E-4</v>
      </c>
      <c r="DF483" s="223">
        <f t="shared" ca="1" si="959"/>
        <v>2.3938970974292264E-4</v>
      </c>
      <c r="DG483" s="223">
        <f t="shared" ca="1" si="960"/>
        <v>-2.1013907796563062E-4</v>
      </c>
      <c r="DH483" s="223">
        <f t="shared" ca="1" si="961"/>
        <v>1.763395697555964E-4</v>
      </c>
      <c r="DI483" s="223">
        <f t="shared" ca="1" si="962"/>
        <v>-1.3872284239343333E-4</v>
      </c>
      <c r="DJ483" s="223">
        <f t="shared" ca="1" si="963"/>
        <v>9.8103184426665148E-5</v>
      </c>
      <c r="DK483" s="223">
        <f t="shared" ca="1" si="964"/>
        <v>-5.5359888781766523E-5</v>
      </c>
      <c r="DL483" s="223">
        <f t="shared" ca="1" si="965"/>
        <v>1.1418218727707378E-5</v>
      </c>
      <c r="DM483" s="223">
        <f t="shared" ca="1" si="966"/>
        <v>3.2770621279590341E-5</v>
      </c>
      <c r="DN483" s="223">
        <f t="shared" ca="1" si="967"/>
        <v>-7.6250076301152947E-5</v>
      </c>
      <c r="DO483" s="223">
        <f t="shared" ca="1" si="968"/>
        <v>1.1807894744065518E-4</v>
      </c>
      <c r="DP483" s="223">
        <f t="shared" ca="1" si="969"/>
        <v>-1.5735176595817128E-4</v>
      </c>
      <c r="DQ483" s="223">
        <f t="shared" ca="1" si="970"/>
        <v>1.932183939339427E-4</v>
      </c>
      <c r="DR483" s="223">
        <f t="shared" ca="1" si="971"/>
        <v>-2.2490242718699549E-4</v>
      </c>
      <c r="DS483" s="223">
        <f t="shared" ca="1" si="972"/>
        <v>2.5171800208092533E-4</v>
      </c>
      <c r="DT483" s="223">
        <f t="shared" ca="1" si="973"/>
        <v>-2.7308464240043904E-4</v>
      </c>
      <c r="DU483" s="223">
        <f t="shared" ca="1" si="974"/>
        <v>2.8853982490836789E-4</v>
      </c>
      <c r="DV483" s="223">
        <f t="shared" ca="1" si="975"/>
        <v>-2.9774899157697783E-4</v>
      </c>
      <c r="DW483" s="223">
        <f t="shared" ca="1" si="976"/>
        <v>3.0051279175892807E-4</v>
      </c>
      <c r="DX483" s="223">
        <f t="shared" ca="1" si="977"/>
        <v>-2.9677139752676133E-4</v>
      </c>
      <c r="DY483" s="223">
        <f t="shared" ca="1" si="978"/>
        <v>2.8660579876685685E-4</v>
      </c>
      <c r="DZ483" s="223">
        <f t="shared" ca="1" si="979"/>
        <v>-2.7023604999297447E-4</v>
      </c>
      <c r="EA483" s="223">
        <f t="shared" ca="1" si="980"/>
        <v>2.4801650683058043E-4</v>
      </c>
      <c r="EB483" s="223">
        <f t="shared" ca="1" si="981"/>
        <v>-2.204281552876853E-4</v>
      </c>
      <c r="EC483" s="223">
        <f t="shared" ca="1" si="982"/>
        <v>1.8806819986031439E-4</v>
      </c>
      <c r="ED483" s="223">
        <f t="shared" ca="1" si="983"/>
        <v>-1.5163713585868418E-4</v>
      </c>
      <c r="EE483" s="223">
        <f t="shared" ca="1" si="984"/>
        <v>1.1192358579918284E-4</v>
      </c>
      <c r="EF483" s="223">
        <f t="shared" ca="1" si="985"/>
        <v>-6.9787228108474697E-5</v>
      </c>
      <c r="EG483" s="223">
        <f t="shared" ca="1" si="986"/>
        <v>2.6140187681731339E-5</v>
      </c>
      <c r="EH483" s="223">
        <f t="shared" ca="1" si="987"/>
        <v>1.8072708866795963E-5</v>
      </c>
      <c r="EI483" s="223">
        <f t="shared" ca="1" si="988"/>
        <v>-6.1894385846664936E-5</v>
      </c>
      <c r="EJ483" s="223">
        <f t="shared" ca="1" si="989"/>
        <v>1.0437623628963912E-4</v>
      </c>
      <c r="EK483" s="223">
        <f t="shared" ca="1" si="990"/>
        <v>-1.445986564258243E-4</v>
      </c>
      <c r="EL483" s="223">
        <f t="shared" ca="1" si="991"/>
        <v>1.8169095232814761E-4</v>
      </c>
      <c r="EM483" s="223">
        <f t="shared" ca="1" si="992"/>
        <v>-2.1485018780644468E-4</v>
      </c>
      <c r="EN483" s="223">
        <f t="shared" ca="1" si="993"/>
        <v>2.4335856555116593E-4</v>
      </c>
      <c r="EO483" s="223">
        <f t="shared" ca="1" si="994"/>
        <v>-2.6659896527743085E-4</v>
      </c>
      <c r="EP483" s="223">
        <f t="shared" ca="1" si="995"/>
        <v>2.8406830251553601E-4</v>
      </c>
      <c r="EQ483" s="223">
        <f t="shared" ca="1" si="996"/>
        <v>-2.9538841887044744E-4</v>
      </c>
      <c r="ER483" s="223">
        <f t="shared" ca="1" si="997"/>
        <v>3.0031426800902679E-4</v>
      </c>
      <c r="ES483" s="223">
        <f t="shared" ca="1" si="998"/>
        <v>-2.9873922017314671E-4</v>
      </c>
      <c r="ET483" s="223">
        <f t="shared" ca="1" si="999"/>
        <v>2.906973703919205E-4</v>
      </c>
      <c r="EU483" s="223">
        <f t="shared" ca="1" si="1000"/>
        <v>-2.7636280042729177E-4</v>
      </c>
      <c r="EV483" s="223">
        <f t="shared" ca="1" si="1001"/>
        <v>2.5604581042960325E-4</v>
      </c>
      <c r="EW483" s="223">
        <f t="shared" ca="1" si="1002"/>
        <v>-2.3018620187642612E-4</v>
      </c>
      <c r="EX483" s="223">
        <f t="shared" ca="1" si="1003"/>
        <v>1.9934375719874028E-4</v>
      </c>
      <c r="EY483" s="223">
        <f t="shared" ca="1" si="1004"/>
        <v>-1.6418612218180716E-4</v>
      </c>
      <c r="EZ483" s="223">
        <f t="shared" ca="1" si="1005"/>
        <v>1.2547435345016211E-4</v>
      </c>
      <c r="FA483" s="223">
        <f t="shared" ca="1" si="1006"/>
        <v>-8.4046443890030338E-5</v>
      </c>
      <c r="FB483" s="223">
        <f t="shared" ca="1" si="1007"/>
        <v>4.0799182634019982E-5</v>
      </c>
      <c r="FC483" s="223">
        <f t="shared" ca="1" si="1008"/>
        <v>3.3312577153591435E-6</v>
      </c>
      <c r="FD483" s="223">
        <f t="shared" ca="1" si="1009"/>
        <v>-4.7389586395364439E-5</v>
      </c>
      <c r="FE483" s="223">
        <f t="shared" ca="1" si="1010"/>
        <v>9.0422073643122995E-5</v>
      </c>
      <c r="FF483" s="223">
        <f t="shared" ca="1" si="1011"/>
        <v>-1.314971960648012E-4</v>
      </c>
      <c r="FG483" s="223">
        <f t="shared" ca="1" si="1012"/>
        <v>1.6972580130394628E-4</v>
      </c>
      <c r="FH483" s="223">
        <f t="shared" ca="1" si="1013"/>
        <v>-2.0428035550482582E-4</v>
      </c>
      <c r="FI483" s="223">
        <f t="shared" ca="1" si="1014"/>
        <v>2.3441285692131055E-4</v>
      </c>
      <c r="FJ483" s="223">
        <f t="shared" ca="1" si="1015"/>
        <v>-2.5947102789576534E-4</v>
      </c>
      <c r="FK483" s="223">
        <f t="shared" ca="1" si="1016"/>
        <v>2.7891243470050457E-4</v>
      </c>
      <c r="FL483" s="223">
        <f t="shared" ca="1" si="1017"/>
        <v>-2.9231622958988479E-4</v>
      </c>
      <c r="FM483" s="223">
        <f t="shared" ca="1" si="1018"/>
        <v>2.9939226088306742E-4</v>
      </c>
      <c r="FN483" s="223">
        <f t="shared" ca="1" si="1019"/>
        <v>-2.9998735387167105E-4</v>
      </c>
      <c r="FO483" s="223">
        <f t="shared" ca="1" si="1020"/>
        <v>2.9408862658963138E-4</v>
      </c>
      <c r="FP483" s="223">
        <f t="shared" ca="1" si="1021"/>
        <v>-2.8182376866886364E-4</v>
      </c>
      <c r="FQ483" s="223">
        <f t="shared" ca="1" si="1022"/>
        <v>2.6345827724433724E-4</v>
      </c>
      <c r="FR483" s="223">
        <f t="shared" ca="1" si="1023"/>
        <v>-2.3938970974291679E-4</v>
      </c>
      <c r="FS483" s="223">
        <f t="shared" ca="1" si="1024"/>
        <v>2.1013907796562362E-4</v>
      </c>
      <c r="FT483" s="223">
        <f t="shared" ca="1" si="1025"/>
        <v>-1.7633956975558854E-4</v>
      </c>
      <c r="FU483" s="223">
        <f t="shared" ca="1" si="1026"/>
        <v>1.3872284239343987E-4</v>
      </c>
      <c r="FV483" s="223">
        <f t="shared" ca="1" si="1027"/>
        <v>-9.8103184426672114E-5</v>
      </c>
      <c r="FW483" s="223">
        <f t="shared" ca="1" si="1028"/>
        <v>5.535988878177376E-5</v>
      </c>
      <c r="FX483" s="223">
        <f t="shared" ca="1" si="1029"/>
        <v>-1.1418218727714724E-5</v>
      </c>
      <c r="FY483" s="223">
        <f t="shared" ca="1" si="1030"/>
        <v>-3.277062127958305E-5</v>
      </c>
      <c r="FZ483" s="223">
        <f t="shared" ca="1" si="1031"/>
        <v>7.6250076301145818E-5</v>
      </c>
      <c r="GA483" s="223">
        <f t="shared" ca="1" si="1032"/>
        <v>-1.180789474406484E-4</v>
      </c>
      <c r="GB483" s="223">
        <f t="shared" ca="1" si="1033"/>
        <v>1.57351765958165E-4</v>
      </c>
      <c r="GC483" s="223">
        <f t="shared" ca="1" si="1034"/>
        <v>-1.9321839393393709E-4</v>
      </c>
      <c r="GD483" s="223">
        <f t="shared" ca="1" si="1035"/>
        <v>2.2490242718700194E-4</v>
      </c>
      <c r="GE483" s="223">
        <f t="shared" ca="1" si="1036"/>
        <v>-2.5171800208093059E-4</v>
      </c>
      <c r="GF483" s="223">
        <f t="shared" ca="1" si="1037"/>
        <v>2.7308464240044311E-4</v>
      </c>
      <c r="GG483" s="223">
        <f t="shared" ca="1" si="1038"/>
        <v>-2.8853982490837065E-4</v>
      </c>
      <c r="GH483" s="223">
        <f t="shared" ca="1" si="1039"/>
        <v>2.9774899157697913E-4</v>
      </c>
      <c r="GI483" s="223">
        <f t="shared" ca="1" si="1040"/>
        <v>-3.0051279175892796E-4</v>
      </c>
      <c r="GJ483" s="223">
        <f t="shared" ca="1" si="1041"/>
        <v>2.9677139752675976E-4</v>
      </c>
      <c r="GK483" s="223">
        <f t="shared" ca="1" si="1042"/>
        <v>-2.8660579876685393E-4</v>
      </c>
      <c r="GL483" s="223">
        <f t="shared" ca="1" si="1043"/>
        <v>2.7023604999297019E-4</v>
      </c>
      <c r="GM483" s="223">
        <f t="shared" ca="1" si="1044"/>
        <v>-2.4801650683057495E-4</v>
      </c>
      <c r="GN483" s="223">
        <f t="shared" ca="1" si="1045"/>
        <v>2.2042815528767871E-4</v>
      </c>
      <c r="GO483" s="223">
        <f t="shared" ca="1" si="1046"/>
        <v>-1.880681998603068E-4</v>
      </c>
      <c r="GP483" s="223">
        <f t="shared" ca="1" si="1047"/>
        <v>1.5163713585867578E-4</v>
      </c>
      <c r="GQ483" s="223">
        <f t="shared" ca="1" si="1048"/>
        <v>-1.1192358579917381E-4</v>
      </c>
      <c r="GR483" s="223">
        <f t="shared" ca="1" si="1049"/>
        <v>6.9787228108465223E-5</v>
      </c>
      <c r="GS483" s="223">
        <f t="shared" ca="1" si="1050"/>
        <v>-2.6140187681721635E-5</v>
      </c>
      <c r="GT483" s="223">
        <f t="shared" ca="1" si="1051"/>
        <v>-1.8072708866805694E-5</v>
      </c>
      <c r="GU483" s="223">
        <f t="shared" ca="1" si="1052"/>
        <v>6.1894385846674436E-5</v>
      </c>
      <c r="GV483" s="223">
        <f t="shared" ca="1" si="1053"/>
        <v>-1.0437623628964825E-4</v>
      </c>
      <c r="GW483" s="223">
        <f t="shared" ca="1" si="1054"/>
        <v>1.4459865642583281E-4</v>
      </c>
      <c r="GX483" s="223">
        <f t="shared" ca="1" si="1055"/>
        <v>-1.8169095232815533E-4</v>
      </c>
      <c r="GY483" s="223">
        <f t="shared" ca="1" si="1056"/>
        <v>2.1485018780645148E-4</v>
      </c>
      <c r="GZ483" s="223">
        <f t="shared" ca="1" si="1057"/>
        <v>-2.4335856555117162E-4</v>
      </c>
      <c r="HA483" s="223">
        <f t="shared" ca="1" si="1058"/>
        <v>2.6659896527743535E-4</v>
      </c>
      <c r="HB483" s="223">
        <f t="shared" ca="1" si="1059"/>
        <v>-2.8406830251553915E-4</v>
      </c>
      <c r="HC483" s="223">
        <f t="shared" ca="1" si="1060"/>
        <v>2.9538841887044614E-4</v>
      </c>
      <c r="HD483" s="223">
        <f t="shared" ca="1" si="1061"/>
        <v>-3.0031426800902652E-4</v>
      </c>
      <c r="HE483" s="223">
        <f t="shared" ca="1" si="1062"/>
        <v>2.9873922017314752E-4</v>
      </c>
      <c r="HF483" s="223">
        <f t="shared" ca="1" si="1063"/>
        <v>-2.9069737039192235E-4</v>
      </c>
      <c r="HG483" s="223">
        <f t="shared" ca="1" si="1064"/>
        <v>2.763628004272947E-4</v>
      </c>
      <c r="HH483" s="223">
        <f t="shared" ca="1" si="1065"/>
        <v>-2.560458104296071E-4</v>
      </c>
      <c r="HI483" s="223">
        <f t="shared" ca="1" si="1066"/>
        <v>2.3018620187643084E-4</v>
      </c>
      <c r="HJ483" s="223">
        <f t="shared" ca="1" si="1067"/>
        <v>-1.9934375719874575E-4</v>
      </c>
      <c r="HK483" s="223">
        <f t="shared" ca="1" si="1068"/>
        <v>1.6418612218181334E-4</v>
      </c>
      <c r="HL483" s="223">
        <f t="shared" ca="1" si="1069"/>
        <v>-1.2547435345016878E-4</v>
      </c>
      <c r="HM483" s="223">
        <f t="shared" ca="1" si="1070"/>
        <v>8.4046443890037426E-5</v>
      </c>
      <c r="HN483" s="223">
        <f t="shared" ca="1" si="1071"/>
        <v>-4.0799182634027273E-5</v>
      </c>
      <c r="HO483" s="223">
        <f t="shared" ca="1" si="1072"/>
        <v>-3.331257715351798E-6</v>
      </c>
      <c r="HP483" s="223">
        <f t="shared" ca="1" si="1073"/>
        <v>4.7389586395357147E-5</v>
      </c>
      <c r="HQ483" s="223">
        <f t="shared" ca="1" si="1074"/>
        <v>-9.042207364311592E-5</v>
      </c>
      <c r="HR483" s="223">
        <f t="shared" ca="1" si="1075"/>
        <v>1.3149719606479461E-4</v>
      </c>
      <c r="HS483" s="223">
        <f t="shared" ca="1" si="1076"/>
        <v>-1.6972580130394024E-4</v>
      </c>
      <c r="HT483" s="223">
        <f t="shared" ca="1" si="1077"/>
        <v>2.0428035550482042E-4</v>
      </c>
      <c r="HU483" s="223">
        <f t="shared" ca="1" si="1078"/>
        <v>-2.3441285692130589E-4</v>
      </c>
      <c r="HV483" s="223">
        <f t="shared" ca="1" si="1079"/>
        <v>2.594710278957616E-4</v>
      </c>
      <c r="HW483" s="223">
        <f t="shared" ca="1" si="1080"/>
        <v>-2.7891243470050181E-4</v>
      </c>
      <c r="HX483" s="223">
        <f t="shared" ca="1" si="1081"/>
        <v>2.9231622958988311E-4</v>
      </c>
      <c r="HY483" s="223">
        <f t="shared" ca="1" si="1082"/>
        <v>-2.9939226088306677E-4</v>
      </c>
      <c r="HZ483" s="223">
        <f t="shared" ca="1" si="1083"/>
        <v>2.9998735387167148E-4</v>
      </c>
      <c r="IA483" s="223">
        <f t="shared" ca="1" si="1084"/>
        <v>-2.940886265896329E-4</v>
      </c>
      <c r="IB483" s="223">
        <f t="shared" ca="1" si="1085"/>
        <v>2.8182376866886624E-4</v>
      </c>
      <c r="IC483" s="223">
        <f t="shared" ca="1" si="1086"/>
        <v>-2.6345827724433252E-4</v>
      </c>
      <c r="ID483" s="223">
        <f t="shared" ca="1" si="1087"/>
        <v>2.3938970974291094E-4</v>
      </c>
      <c r="IE483" s="223">
        <f t="shared" ca="1" si="1088"/>
        <v>-4.0375540673874219E-4</v>
      </c>
      <c r="IF483" s="223">
        <f t="shared" ca="1" si="1089"/>
        <v>1.7633956975558068E-4</v>
      </c>
      <c r="IG483" s="223">
        <f t="shared" ca="1" si="1090"/>
        <v>-1.3872284239341607E-4</v>
      </c>
      <c r="IH483" s="223">
        <f t="shared" ca="1" si="1091"/>
        <v>9.8103184426646798E-5</v>
      </c>
      <c r="II483" s="223">
        <f t="shared" ca="1" si="1092"/>
        <v>-5.5359888781747441E-5</v>
      </c>
      <c r="IJ483" s="223">
        <f t="shared" ca="1" si="1093"/>
        <v>1.1418218727687971E-5</v>
      </c>
      <c r="IK483" s="223">
        <f t="shared" ca="1" si="1094"/>
        <v>3.2770621279609694E-5</v>
      </c>
      <c r="IL483" s="223">
        <f t="shared" ca="1" si="1095"/>
        <v>-7.6250076301171731E-5</v>
      </c>
      <c r="IM483" s="223">
        <f t="shared" ca="1" si="1096"/>
        <v>1.1807894744067307E-4</v>
      </c>
      <c r="IN483" s="223">
        <f t="shared" ca="1" si="1097"/>
        <v>-1.5735176595818785E-4</v>
      </c>
      <c r="IO483" s="223">
        <f t="shared" ca="1" si="1098"/>
        <v>1.9321839393395763E-4</v>
      </c>
      <c r="IP483" s="223">
        <f t="shared" ca="1" si="1099"/>
        <v>-2.2490242718699709E-4</v>
      </c>
      <c r="IQ483" s="223">
        <f t="shared" ca="1" si="1100"/>
        <v>2.5171800208092664E-4</v>
      </c>
      <c r="IR483" s="223">
        <f t="shared" ca="1" si="1101"/>
        <v>-2.7308464240044002E-4</v>
      </c>
      <c r="IS483" s="223">
        <f t="shared" ca="1" si="1102"/>
        <v>2.8853982490836859E-4</v>
      </c>
      <c r="IT483" s="223">
        <f t="shared" ca="1" si="1103"/>
        <v>-2.9774899157697816E-4</v>
      </c>
      <c r="IU483" s="223">
        <f t="shared" ca="1" si="1104"/>
        <v>3.0051279175892802E-4</v>
      </c>
      <c r="IV483" s="223">
        <f t="shared" ca="1" si="1105"/>
        <v>-2.9677139752676089E-4</v>
      </c>
      <c r="IW483" s="223">
        <f t="shared" ca="1" si="1106"/>
        <v>2.8660579876685615E-4</v>
      </c>
      <c r="IX483" s="223">
        <f t="shared" ca="1" si="1107"/>
        <v>-2.7023604999297339E-4</v>
      </c>
      <c r="IY483" s="223">
        <f t="shared" ca="1" si="1108"/>
        <v>2.4801650683057907E-4</v>
      </c>
      <c r="IZ483" s="223">
        <f t="shared" ca="1" si="1109"/>
        <v>-2.204281552876837E-4</v>
      </c>
      <c r="JA483" s="223">
        <f t="shared" ca="1" si="1110"/>
        <v>1.8806819986031252E-4</v>
      </c>
      <c r="JB483" s="223">
        <f t="shared" ca="1" si="1111"/>
        <v>-1.5163713585868215E-4</v>
      </c>
    </row>
    <row r="484" spans="2:262">
      <c r="B484" s="230">
        <v>123</v>
      </c>
      <c r="C484" s="229">
        <f t="shared" si="1112"/>
        <v>2.4023437500000017E-3</v>
      </c>
      <c r="D484" s="226">
        <f t="shared" ca="1" si="855"/>
        <v>23.435888578719357</v>
      </c>
      <c r="E484" s="225">
        <f ca="1">DY361</f>
        <v>-0.5641114212806444</v>
      </c>
      <c r="F484" s="224">
        <v>123</v>
      </c>
      <c r="G484" s="223">
        <f t="shared" ca="1" si="856"/>
        <v>1.3990420464058678E-4</v>
      </c>
      <c r="H484" s="223">
        <f t="shared" ca="1" si="857"/>
        <v>-1.1021562452148389E-4</v>
      </c>
      <c r="I484" s="223">
        <f t="shared" ca="1" si="858"/>
        <v>7.8869298820590335E-5</v>
      </c>
      <c r="J484" s="223">
        <f t="shared" ca="1" si="859"/>
        <v>-4.6336705453688031E-5</v>
      </c>
      <c r="K484" s="223">
        <f t="shared" ca="1" si="860"/>
        <v>1.3107164906437323E-5</v>
      </c>
      <c r="L484" s="223">
        <f t="shared" ca="1" si="861"/>
        <v>2.0319519601188715E-5</v>
      </c>
      <c r="M484" s="223">
        <f t="shared" ca="1" si="862"/>
        <v>-5.3440579620552526E-5</v>
      </c>
      <c r="N484" s="223">
        <f t="shared" ca="1" si="863"/>
        <v>8.5757843579792865E-5</v>
      </c>
      <c r="O484" s="223">
        <f t="shared" ca="1" si="864"/>
        <v>-1.1678522974797111E-4</v>
      </c>
      <c r="P484" s="223">
        <f t="shared" ca="1" si="865"/>
        <v>1.4605605735674756E-4</v>
      </c>
      <c r="Q484" s="223">
        <f t="shared" ca="1" si="866"/>
        <v>-1.7313006591352344E-4</v>
      </c>
      <c r="R484" s="223">
        <f t="shared" ca="1" si="867"/>
        <v>1.9760003712904645E-4</v>
      </c>
      <c r="S484" s="223">
        <f t="shared" ca="1" si="868"/>
        <v>-2.1909791985952562E-4</v>
      </c>
      <c r="T484" s="223">
        <f t="shared" ca="1" si="869"/>
        <v>2.3730036593840829E-4</v>
      </c>
      <c r="U484" s="223">
        <f t="shared" ca="1" si="870"/>
        <v>-2.519335936337836E-4</v>
      </c>
      <c r="V484" s="223">
        <f t="shared" ca="1" si="871"/>
        <v>2.6277750558046867E-4</v>
      </c>
      <c r="W484" s="223">
        <f t="shared" ca="1" si="872"/>
        <v>-2.6966899924924317E-4</v>
      </c>
      <c r="X484" s="223">
        <f t="shared" ca="1" si="873"/>
        <v>2.725044201607086E-4</v>
      </c>
      <c r="Y484" s="223">
        <f t="shared" ca="1" si="874"/>
        <v>-2.7124112094513978E-4</v>
      </c>
      <c r="Z484" s="223">
        <f t="shared" ca="1" si="875"/>
        <v>2.6589810279862072E-4</v>
      </c>
      <c r="AA484" s="223">
        <f t="shared" ca="1" si="876"/>
        <v>-2.5655572968737075E-4</v>
      </c>
      <c r="AB484" s="223">
        <f t="shared" ca="1" si="877"/>
        <v>2.433545195988862E-4</v>
      </c>
      <c r="AC484" s="223">
        <f t="shared" ca="1" si="878"/>
        <v>-2.2649303102062129E-4</v>
      </c>
      <c r="AD484" s="223">
        <f t="shared" ca="1" si="879"/>
        <v>2.0622487643550888E-4</v>
      </c>
      <c r="AE484" s="223">
        <f t="shared" ca="1" si="880"/>
        <v>-1.8285490775415674E-4</v>
      </c>
      <c r="AF484" s="223">
        <f t="shared" ca="1" si="881"/>
        <v>1.5673463105836491E-4</v>
      </c>
      <c r="AG484" s="223">
        <f t="shared" ca="1" si="882"/>
        <v>-1.2825691962245649E-4</v>
      </c>
      <c r="AH484" s="223">
        <f t="shared" ca="1" si="883"/>
        <v>9.7850104733551157E-5</v>
      </c>
      <c r="AI484" s="223">
        <f t="shared" ca="1" si="884"/>
        <v>-6.5971533190326847E-5</v>
      </c>
      <c r="AJ484" s="223">
        <f t="shared" ca="1" si="885"/>
        <v>3.3100688381446753E-5</v>
      </c>
      <c r="AK484" s="223">
        <f t="shared" ca="1" si="886"/>
        <v>2.6802159090025582E-7</v>
      </c>
      <c r="AL484" s="223">
        <f t="shared" ca="1" si="887"/>
        <v>-3.3632700269041084E-5</v>
      </c>
      <c r="AM484" s="223">
        <f t="shared" ca="1" si="888"/>
        <v>6.6491511829731427E-5</v>
      </c>
      <c r="AN484" s="223">
        <f t="shared" ca="1" si="889"/>
        <v>-9.8350229162035517E-5</v>
      </c>
      <c r="AO484" s="223">
        <f t="shared" ca="1" si="890"/>
        <v>1.287296675030919E-4</v>
      </c>
      <c r="AP484" s="223">
        <f t="shared" ca="1" si="891"/>
        <v>-1.5717289182299527E-4</v>
      </c>
      <c r="AQ484" s="223">
        <f t="shared" ca="1" si="892"/>
        <v>1.8325208955295068E-4</v>
      </c>
      <c r="AR484" s="223">
        <f t="shared" ca="1" si="893"/>
        <v>-2.0657500528450896E-4</v>
      </c>
      <c r="AS484" s="223">
        <f t="shared" ca="1" si="894"/>
        <v>2.2679084065604062E-4</v>
      </c>
      <c r="AT484" s="223">
        <f t="shared" ca="1" si="895"/>
        <v>-2.4359553068660785E-4</v>
      </c>
      <c r="AU484" s="223">
        <f t="shared" ca="1" si="896"/>
        <v>2.5673631719629812E-4</v>
      </c>
      <c r="AV484" s="223">
        <f t="shared" ca="1" si="897"/>
        <v>-2.6601555052452997E-4</v>
      </c>
      <c r="AW484" s="223">
        <f t="shared" ca="1" si="898"/>
        <v>2.7129366236491284E-4</v>
      </c>
      <c r="AX484" s="223">
        <f t="shared" ca="1" si="899"/>
        <v>-2.7249126500248591E-4</v>
      </c>
      <c r="AY484" s="223">
        <f t="shared" ca="1" si="900"/>
        <v>2.695903453788496E-4</v>
      </c>
      <c r="AZ484" s="223">
        <f t="shared" ca="1" si="901"/>
        <v>-2.6263453602532556E-4</v>
      </c>
      <c r="BA484" s="223">
        <f t="shared" ca="1" si="902"/>
        <v>2.5172845878907628E-4</v>
      </c>
      <c r="BB484" s="223">
        <f t="shared" ca="1" si="903"/>
        <v>-2.3703615122314364E-4</v>
      </c>
      <c r="BC484" s="223">
        <f t="shared" ca="1" si="904"/>
        <v>2.187785993089503E-4</v>
      </c>
      <c r="BD484" s="223">
        <f t="shared" ca="1" si="905"/>
        <v>-1.9723041362146513E-4</v>
      </c>
      <c r="BE484" s="223">
        <f t="shared" ca="1" si="906"/>
        <v>1.7271569893054079E-4</v>
      </c>
      <c r="BF484" s="223">
        <f t="shared" ca="1" si="907"/>
        <v>-1.4560317936347723E-4</v>
      </c>
      <c r="BG484" s="223">
        <f t="shared" ca="1" si="908"/>
        <v>1.1630065245097162E-4</v>
      </c>
      <c r="BH484" s="223">
        <f t="shared" ca="1" si="909"/>
        <v>-8.5248855472663121E-5</v>
      </c>
      <c r="BI484" s="223">
        <f t="shared" ca="1" si="910"/>
        <v>5.2914836358183937E-5</v>
      </c>
      <c r="BJ484" s="223">
        <f t="shared" ca="1" si="911"/>
        <v>-1.9784928851611361E-5</v>
      </c>
      <c r="BK484" s="223">
        <f t="shared" ca="1" si="912"/>
        <v>-1.3642562400744562E-5</v>
      </c>
      <c r="BL484" s="223">
        <f t="shared" ca="1" si="913"/>
        <v>4.6864856816068728E-5</v>
      </c>
      <c r="BM484" s="223">
        <f t="shared" ca="1" si="914"/>
        <v>-7.9382260162949472E-5</v>
      </c>
      <c r="BN484" s="223">
        <f t="shared" ca="1" si="915"/>
        <v>1.1070568042775962E-4</v>
      </c>
      <c r="BO484" s="223">
        <f t="shared" ca="1" si="916"/>
        <v>-1.4036398421381048E-4</v>
      </c>
      <c r="BP484" s="223">
        <f t="shared" ca="1" si="917"/>
        <v>1.6791108302612664E-4</v>
      </c>
      <c r="BQ484" s="223">
        <f t="shared" ca="1" si="918"/>
        <v>-1.9293264285765471E-4</v>
      </c>
      <c r="BR484" s="223">
        <f t="shared" ca="1" si="919"/>
        <v>2.1505231615840756E-4</v>
      </c>
      <c r="BS484" s="223">
        <f t="shared" ca="1" si="920"/>
        <v>-2.3393740245288675E-4</v>
      </c>
      <c r="BT484" s="223">
        <f t="shared" ca="1" si="921"/>
        <v>2.493038524649331E-4</v>
      </c>
      <c r="BU484" s="223">
        <f t="shared" ca="1" si="922"/>
        <v>-2.609205404832411E-4</v>
      </c>
      <c r="BV484" s="223">
        <f t="shared" ca="1" si="923"/>
        <v>2.6861274070716839E-4</v>
      </c>
      <c r="BW484" s="223">
        <f t="shared" ca="1" si="924"/>
        <v>-2.7226475528542674E-4</v>
      </c>
      <c r="BX484" s="223">
        <f t="shared" ca="1" si="925"/>
        <v>2.7182165451945632E-4</v>
      </c>
      <c r="BY484" s="223">
        <f t="shared" ca="1" si="926"/>
        <v>-2.6729010305721532E-4</v>
      </c>
      <c r="BZ484" s="223">
        <f t="shared" ca="1" si="927"/>
        <v>2.5873825965067808E-4</v>
      </c>
      <c r="CA484" s="223">
        <f t="shared" ca="1" si="928"/>
        <v>-2.4629475198475288E-4</v>
      </c>
      <c r="CB484" s="223">
        <f t="shared" ca="1" si="929"/>
        <v>2.3014674199718584E-4</v>
      </c>
      <c r="CC484" s="223">
        <f t="shared" ca="1" si="930"/>
        <v>-2.1053711078880427E-4</v>
      </c>
      <c r="CD484" s="223">
        <f t="shared" ca="1" si="931"/>
        <v>1.8776080546566859E-4</v>
      </c>
      <c r="CE484" s="223">
        <f t="shared" ca="1" si="932"/>
        <v>-1.6216040286008663E-4</v>
      </c>
      <c r="CF484" s="223">
        <f t="shared" ca="1" si="933"/>
        <v>1.3412095685617399E-4</v>
      </c>
      <c r="CG484" s="223">
        <f t="shared" ca="1" si="934"/>
        <v>-1.0406420682100527E-4</v>
      </c>
      <c r="CH484" s="223">
        <f t="shared" ca="1" si="935"/>
        <v>7.2442234252016177E-5</v>
      </c>
      <c r="CI484" s="223">
        <f t="shared" ca="1" si="936"/>
        <v>-3.9730663050465743E-5</v>
      </c>
      <c r="CJ484" s="223">
        <f t="shared" ca="1" si="937"/>
        <v>6.4215056952250595E-6</v>
      </c>
      <c r="CK484" s="223">
        <f t="shared" ca="1" si="938"/>
        <v>2.698423708282589E-5</v>
      </c>
      <c r="CL484" s="223">
        <f t="shared" ca="1" si="939"/>
        <v>-5.9984111818146011E-5</v>
      </c>
      <c r="CM484" s="223">
        <f t="shared" ca="1" si="940"/>
        <v>9.2081769678370044E-5</v>
      </c>
      <c r="CN484" s="223">
        <f t="shared" ca="1" si="941"/>
        <v>-1.2279443201266793E-4</v>
      </c>
      <c r="CO484" s="223">
        <f t="shared" ca="1" si="942"/>
        <v>1.5166015179212173E-4</v>
      </c>
      <c r="CP484" s="223">
        <f t="shared" ca="1" si="943"/>
        <v>-1.7824476172297385E-4</v>
      </c>
      <c r="CQ484" s="223">
        <f t="shared" ca="1" si="944"/>
        <v>2.0214840452681634E-4</v>
      </c>
      <c r="CR484" s="223">
        <f t="shared" ca="1" si="945"/>
        <v>-2.2301154716631997E-4</v>
      </c>
      <c r="CS484" s="223">
        <f t="shared" ca="1" si="946"/>
        <v>2.4052038855672698E-4</v>
      </c>
      <c r="CT484" s="223">
        <f t="shared" ca="1" si="947"/>
        <v>-2.5441157942623482E-4</v>
      </c>
      <c r="CU484" s="223">
        <f t="shared" ca="1" si="948"/>
        <v>2.6447618333421877E-4</v>
      </c>
      <c r="CV484" s="223">
        <f t="shared" ca="1" si="949"/>
        <v>-2.7056281926974538E-4</v>
      </c>
      <c r="CW484" s="223">
        <f t="shared" ca="1" si="950"/>
        <v>2.7257993856288226E-4</v>
      </c>
      <c r="CX484" s="223">
        <f t="shared" ca="1" si="951"/>
        <v>-2.7049720186192461E-4</v>
      </c>
      <c r="CY484" s="223">
        <f t="shared" ca="1" si="952"/>
        <v>2.6434593546546771E-4</v>
      </c>
      <c r="CZ484" s="223">
        <f t="shared" ca="1" si="953"/>
        <v>-2.5421866014573458E-4</v>
      </c>
      <c r="DA484" s="223">
        <f t="shared" ca="1" si="954"/>
        <v>2.4026769955002604E-4</v>
      </c>
      <c r="DB484" s="223">
        <f t="shared" ca="1" si="955"/>
        <v>-2.2270288911128261E-4</v>
      </c>
      <c r="DC484" s="223">
        <f t="shared" ca="1" si="956"/>
        <v>2.017884199278901E-4</v>
      </c>
      <c r="DD484" s="223">
        <f t="shared" ca="1" si="957"/>
        <v>-1.778388650836012E-4</v>
      </c>
      <c r="DE484" s="223">
        <f t="shared" ca="1" si="958"/>
        <v>1.512144481755684E-4</v>
      </c>
      <c r="DF484" s="223">
        <f t="shared" ca="1" si="959"/>
        <v>-1.22315625216189E-4</v>
      </c>
      <c r="DG484" s="223">
        <f t="shared" ca="1" si="960"/>
        <v>9.1577061401859191E-5</v>
      </c>
      <c r="DH484" s="223">
        <f t="shared" ca="1" si="961"/>
        <v>-5.9461093343865669E-5</v>
      </c>
      <c r="DI484" s="223">
        <f t="shared" ca="1" si="962"/>
        <v>2.6450775095456208E-5</v>
      </c>
      <c r="DJ484" s="223">
        <f t="shared" ca="1" si="963"/>
        <v>6.9573874308385313E-6</v>
      </c>
      <c r="DK484" s="223">
        <f t="shared" ca="1" si="964"/>
        <v>-4.026090437423461E-5</v>
      </c>
      <c r="DL484" s="223">
        <f t="shared" ca="1" si="965"/>
        <v>7.2958859840873254E-5</v>
      </c>
      <c r="DM484" s="223">
        <f t="shared" ca="1" si="966"/>
        <v>-1.0455944614521051E-4</v>
      </c>
      <c r="DN484" s="223">
        <f t="shared" ca="1" si="967"/>
        <v>1.3458736105533551E-4</v>
      </c>
      <c r="DO484" s="223">
        <f t="shared" ca="1" si="968"/>
        <v>-1.6259095678091171E-4</v>
      </c>
      <c r="DP484" s="223">
        <f t="shared" ca="1" si="969"/>
        <v>1.8814903317642168E-4</v>
      </c>
      <c r="DQ484" s="223">
        <f t="shared" ca="1" si="970"/>
        <v>-2.1087717298336347E-4</v>
      </c>
      <c r="DR484" s="223">
        <f t="shared" ca="1" si="971"/>
        <v>2.3043352382360853E-4</v>
      </c>
      <c r="DS484" s="223">
        <f t="shared" ca="1" si="972"/>
        <v>-2.4652393997742913E-4</v>
      </c>
      <c r="DT484" s="223">
        <f t="shared" ca="1" si="973"/>
        <v>2.5890640660887579E-4</v>
      </c>
      <c r="DU484" s="223">
        <f t="shared" ca="1" si="974"/>
        <v>-2.6739467989416832E-4</v>
      </c>
      <c r="DV484" s="223">
        <f t="shared" ca="1" si="975"/>
        <v>2.7186108830219588E-4</v>
      </c>
      <c r="DW484" s="223">
        <f t="shared" ca="1" si="976"/>
        <v>-2.7223845289315647E-4</v>
      </c>
      <c r="DX484" s="223">
        <f t="shared" ca="1" si="977"/>
        <v>2.6852109775234981E-4</v>
      </c>
      <c r="DY484" s="223">
        <f t="shared" ca="1" si="978"/>
        <v>-2.6076493536121852E-4</v>
      </c>
      <c r="DZ484" s="223">
        <f t="shared" ca="1" si="979"/>
        <v>2.4908662562157476E-4</v>
      </c>
      <c r="EA484" s="223">
        <f t="shared" ca="1" si="980"/>
        <v>-2.3366182118211441E-4</v>
      </c>
      <c r="EB484" s="223">
        <f t="shared" ca="1" si="981"/>
        <v>2.1472252545905017E-4</v>
      </c>
      <c r="EC484" s="223">
        <f t="shared" ca="1" si="982"/>
        <v>-1.9255360308879116E-4</v>
      </c>
      <c r="ED484" s="223">
        <f t="shared" ca="1" si="983"/>
        <v>1.6748849529869659E-4</v>
      </c>
      <c r="EE484" s="223">
        <f t="shared" ca="1" si="984"/>
        <v>-1.3990420464058691E-4</v>
      </c>
      <c r="EF484" s="223">
        <f t="shared" ca="1" si="985"/>
        <v>1.102156245214746E-4</v>
      </c>
      <c r="EG484" s="223">
        <f t="shared" ca="1" si="986"/>
        <v>-7.886929882058547E-5</v>
      </c>
      <c r="EH484" s="223">
        <f t="shared" ca="1" si="987"/>
        <v>4.6336705453688289E-5</v>
      </c>
      <c r="EI484" s="223">
        <f t="shared" ca="1" si="988"/>
        <v>-1.3107164906427403E-5</v>
      </c>
      <c r="EJ484" s="223">
        <f t="shared" ca="1" si="989"/>
        <v>-2.0319519601193757E-5</v>
      </c>
      <c r="EK484" s="223">
        <f t="shared" ca="1" si="990"/>
        <v>5.3440579620551808E-5</v>
      </c>
      <c r="EL484" s="223">
        <f t="shared" ca="1" si="991"/>
        <v>-8.575784357980227E-5</v>
      </c>
      <c r="EM484" s="223">
        <f t="shared" ca="1" si="992"/>
        <v>1.1678522974797568E-4</v>
      </c>
      <c r="EN484" s="223">
        <f t="shared" ca="1" si="993"/>
        <v>-1.4605605735674694E-4</v>
      </c>
      <c r="EO484" s="223">
        <f t="shared" ca="1" si="994"/>
        <v>1.7313006591353035E-4</v>
      </c>
      <c r="EP484" s="223">
        <f t="shared" ca="1" si="995"/>
        <v>-1.9760003712904995E-4</v>
      </c>
      <c r="EQ484" s="223">
        <f t="shared" ca="1" si="996"/>
        <v>2.1909791985952519E-4</v>
      </c>
      <c r="ER484" s="223">
        <f t="shared" ca="1" si="997"/>
        <v>-2.3730036593841273E-4</v>
      </c>
      <c r="ES484" s="223">
        <f t="shared" ca="1" si="998"/>
        <v>2.5193359363378555E-4</v>
      </c>
      <c r="ET484" s="223">
        <f t="shared" ca="1" si="999"/>
        <v>-2.627775055804685E-4</v>
      </c>
      <c r="EU484" s="223">
        <f t="shared" ca="1" si="1000"/>
        <v>2.6966899924924447E-4</v>
      </c>
      <c r="EV484" s="223">
        <f t="shared" ca="1" si="1001"/>
        <v>-2.7250442016070871E-4</v>
      </c>
      <c r="EW484" s="223">
        <f t="shared" ca="1" si="1002"/>
        <v>2.7124112094513984E-4</v>
      </c>
      <c r="EX484" s="223">
        <f t="shared" ca="1" si="1003"/>
        <v>-2.6589810279861877E-4</v>
      </c>
      <c r="EY484" s="223">
        <f t="shared" ca="1" si="1004"/>
        <v>2.5655572968736901E-4</v>
      </c>
      <c r="EZ484" s="223">
        <f t="shared" ca="1" si="1005"/>
        <v>-2.433545195988874E-4</v>
      </c>
      <c r="FA484" s="223">
        <f t="shared" ca="1" si="1006"/>
        <v>2.2649303102061633E-4</v>
      </c>
      <c r="FB484" s="223">
        <f t="shared" ca="1" si="1007"/>
        <v>-2.0622487643550557E-4</v>
      </c>
      <c r="FC484" s="223">
        <f t="shared" ca="1" si="1008"/>
        <v>1.8285490775415871E-4</v>
      </c>
      <c r="FD484" s="223">
        <f t="shared" ca="1" si="1009"/>
        <v>-1.5673463105835757E-4</v>
      </c>
      <c r="FE484" s="223">
        <f t="shared" ca="1" si="1010"/>
        <v>1.2825691962245201E-4</v>
      </c>
      <c r="FF484" s="223">
        <f t="shared" ca="1" si="1011"/>
        <v>-9.7850104733553664E-5</v>
      </c>
      <c r="FG484" s="223">
        <f t="shared" ca="1" si="1012"/>
        <v>6.5971533190318146E-5</v>
      </c>
      <c r="FH484" s="223">
        <f t="shared" ca="1" si="1013"/>
        <v>-3.3100688381441711E-5</v>
      </c>
      <c r="FI484" s="223">
        <f t="shared" ca="1" si="1014"/>
        <v>-2.6802159089757242E-7</v>
      </c>
      <c r="FJ484" s="223">
        <f t="shared" ca="1" si="1015"/>
        <v>3.363270026904996E-5</v>
      </c>
      <c r="FK484" s="223">
        <f t="shared" ca="1" si="1016"/>
        <v>-6.6491511829736347E-5</v>
      </c>
      <c r="FL484" s="223">
        <f t="shared" ca="1" si="1017"/>
        <v>9.835022916203301E-5</v>
      </c>
      <c r="FM484" s="223">
        <f t="shared" ca="1" si="1018"/>
        <v>-1.2872966750309978E-4</v>
      </c>
      <c r="FN484" s="223">
        <f t="shared" ca="1" si="1019"/>
        <v>1.5717289182299942E-4</v>
      </c>
      <c r="FO484" s="223">
        <f t="shared" ca="1" si="1020"/>
        <v>-1.832520895529487E-4</v>
      </c>
      <c r="FP484" s="223">
        <f t="shared" ca="1" si="1021"/>
        <v>2.0657500528451482E-4</v>
      </c>
      <c r="FQ484" s="223">
        <f t="shared" ca="1" si="1022"/>
        <v>-2.2679084065604346E-4</v>
      </c>
      <c r="FR484" s="223">
        <f t="shared" ca="1" si="1023"/>
        <v>2.4359553068660663E-4</v>
      </c>
      <c r="FS484" s="223">
        <f t="shared" ca="1" si="1024"/>
        <v>-2.567363171963011E-4</v>
      </c>
      <c r="FT484" s="223">
        <f t="shared" ca="1" si="1025"/>
        <v>2.6601555052453447E-4</v>
      </c>
      <c r="FU484" s="223">
        <f t="shared" ca="1" si="1026"/>
        <v>-2.7129366236491257E-4</v>
      </c>
      <c r="FV484" s="223">
        <f t="shared" ca="1" si="1027"/>
        <v>2.7249126500248581E-4</v>
      </c>
      <c r="FW484" s="223">
        <f t="shared" ca="1" si="1028"/>
        <v>-2.6959034537884656E-4</v>
      </c>
      <c r="FX484" s="223">
        <f t="shared" ca="1" si="1029"/>
        <v>2.6263453602532626E-4</v>
      </c>
      <c r="FY484" s="223">
        <f t="shared" ca="1" si="1030"/>
        <v>-2.5172845878907433E-4</v>
      </c>
      <c r="FZ484" s="223">
        <f t="shared" ca="1" si="1031"/>
        <v>2.3703615122313347E-4</v>
      </c>
      <c r="GA484" s="223">
        <f t="shared" ca="1" si="1032"/>
        <v>-2.1877859930895187E-4</v>
      </c>
      <c r="GB484" s="223">
        <f t="shared" ca="1" si="1033"/>
        <v>1.9723041362146161E-4</v>
      </c>
      <c r="GC484" s="223">
        <f t="shared" ca="1" si="1034"/>
        <v>-1.7271569893052488E-4</v>
      </c>
      <c r="GD484" s="223">
        <f t="shared" ca="1" si="1035"/>
        <v>1.4560317936347948E-4</v>
      </c>
      <c r="GE484" s="223">
        <f t="shared" ca="1" si="1036"/>
        <v>-1.1630065245096703E-4</v>
      </c>
      <c r="GF484" s="223">
        <f t="shared" ca="1" si="1037"/>
        <v>8.5248855472643592E-5</v>
      </c>
      <c r="GG484" s="223">
        <f t="shared" ca="1" si="1038"/>
        <v>-5.291483635818658E-5</v>
      </c>
      <c r="GH484" s="223">
        <f t="shared" ca="1" si="1039"/>
        <v>1.978492885160632E-5</v>
      </c>
      <c r="GI484" s="223">
        <f t="shared" ca="1" si="1040"/>
        <v>1.3642562400765108E-5</v>
      </c>
      <c r="GJ484" s="223">
        <f t="shared" ca="1" si="1041"/>
        <v>-4.6864856816066099E-5</v>
      </c>
      <c r="GK484" s="223">
        <f t="shared" ca="1" si="1042"/>
        <v>7.9382260162954351E-5</v>
      </c>
      <c r="GL484" s="223">
        <f t="shared" ca="1" si="1043"/>
        <v>-1.1070568042777844E-4</v>
      </c>
      <c r="GM484" s="223">
        <f t="shared" ca="1" si="1044"/>
        <v>1.403639842138082E-4</v>
      </c>
      <c r="GN484" s="223">
        <f t="shared" ca="1" si="1045"/>
        <v>-1.6791108302613062E-4</v>
      </c>
      <c r="GO484" s="223">
        <f t="shared" ca="1" si="1046"/>
        <v>1.9293264285766921E-4</v>
      </c>
      <c r="GP484" s="223">
        <f t="shared" ca="1" si="1047"/>
        <v>-2.1505231615840591E-4</v>
      </c>
      <c r="GQ484" s="223">
        <f t="shared" ca="1" si="1048"/>
        <v>2.3393740245288935E-4</v>
      </c>
      <c r="GR484" s="223">
        <f t="shared" ca="1" si="1049"/>
        <v>-2.4930385246494139E-4</v>
      </c>
      <c r="GS484" s="223">
        <f t="shared" ca="1" si="1050"/>
        <v>2.6092054048324035E-4</v>
      </c>
      <c r="GT484" s="223">
        <f t="shared" ca="1" si="1051"/>
        <v>-2.6861274070716921E-4</v>
      </c>
      <c r="GU484" s="223">
        <f t="shared" ca="1" si="1052"/>
        <v>2.7226475528542771E-4</v>
      </c>
      <c r="GV484" s="223">
        <f t="shared" ca="1" si="1053"/>
        <v>-2.7182165451945654E-4</v>
      </c>
      <c r="GW484" s="223">
        <f t="shared" ca="1" si="1054"/>
        <v>2.6729010305721434E-4</v>
      </c>
      <c r="GX484" s="223">
        <f t="shared" ca="1" si="1055"/>
        <v>-2.5873825965067163E-4</v>
      </c>
      <c r="GY484" s="223">
        <f t="shared" ca="1" si="1056"/>
        <v>2.4629475198475402E-4</v>
      </c>
      <c r="GZ484" s="223">
        <f t="shared" ca="1" si="1057"/>
        <v>-2.3014674199718313E-4</v>
      </c>
      <c r="HA484" s="223">
        <f t="shared" ca="1" si="1058"/>
        <v>2.1053711078879121E-4</v>
      </c>
      <c r="HB484" s="223">
        <f t="shared" ca="1" si="1059"/>
        <v>-1.8776080546567048E-4</v>
      </c>
      <c r="HC484" s="223">
        <f t="shared" ca="1" si="1060"/>
        <v>1.6216040286008251E-4</v>
      </c>
      <c r="HD484" s="223">
        <f t="shared" ca="1" si="1061"/>
        <v>-1.3412095685615605E-4</v>
      </c>
      <c r="HE484" s="223">
        <f t="shared" ca="1" si="1062"/>
        <v>1.0406420682100773E-4</v>
      </c>
      <c r="HF484" s="223">
        <f t="shared" ca="1" si="1063"/>
        <v>-7.2442234252011284E-5</v>
      </c>
      <c r="HG484" s="223">
        <f t="shared" ca="1" si="1064"/>
        <v>3.9730663050445387E-5</v>
      </c>
      <c r="HH484" s="223">
        <f t="shared" ca="1" si="1065"/>
        <v>-6.4215056952277158E-6</v>
      </c>
      <c r="HI484" s="223">
        <f t="shared" ca="1" si="1066"/>
        <v>-2.6984237082830945E-5</v>
      </c>
      <c r="HJ484" s="223">
        <f t="shared" ca="1" si="1067"/>
        <v>5.9984111818166082E-5</v>
      </c>
      <c r="HK484" s="223">
        <f t="shared" ca="1" si="1068"/>
        <v>-9.2081769678360232E-5</v>
      </c>
      <c r="HL484" s="223">
        <f t="shared" ca="1" si="1069"/>
        <v>1.2279443201267248E-4</v>
      </c>
      <c r="HM484" s="223">
        <f t="shared" ca="1" si="1070"/>
        <v>-1.5166015179213883E-4</v>
      </c>
      <c r="HN484" s="223">
        <f t="shared" ca="1" si="1071"/>
        <v>1.7824476172296599E-4</v>
      </c>
      <c r="HO484" s="223">
        <f t="shared" ca="1" si="1072"/>
        <v>-2.0214840452681976E-4</v>
      </c>
      <c r="HP484" s="223">
        <f t="shared" ca="1" si="1073"/>
        <v>2.2301154716633181E-4</v>
      </c>
      <c r="HQ484" s="223">
        <f t="shared" ca="1" si="1074"/>
        <v>-2.405203885567221E-4</v>
      </c>
      <c r="HR484" s="223">
        <f t="shared" ca="1" si="1075"/>
        <v>2.5441157942623666E-4</v>
      </c>
      <c r="HS484" s="223">
        <f t="shared" ca="1" si="1076"/>
        <v>-2.6447618333422376E-4</v>
      </c>
      <c r="HT484" s="223">
        <f t="shared" ca="1" si="1077"/>
        <v>2.7056281926974408E-4</v>
      </c>
      <c r="HU484" s="223">
        <f t="shared" ca="1" si="1078"/>
        <v>-2.7257993856288226E-4</v>
      </c>
      <c r="HV484" s="223">
        <f t="shared" ca="1" si="1079"/>
        <v>2.7049720186192206E-4</v>
      </c>
      <c r="HW484" s="223">
        <f t="shared" ca="1" si="1080"/>
        <v>-2.6434593546547025E-4</v>
      </c>
      <c r="HX484" s="223">
        <f t="shared" ca="1" si="1081"/>
        <v>2.5421866014573274E-4</v>
      </c>
      <c r="HY484" s="223">
        <f t="shared" ca="1" si="1082"/>
        <v>-2.4026769955001628E-4</v>
      </c>
      <c r="HZ484" s="223">
        <f t="shared" ca="1" si="1083"/>
        <v>2.2270288911128863E-4</v>
      </c>
      <c r="IA484" s="223">
        <f t="shared" ca="1" si="1084"/>
        <v>-2.0178841992788671E-4</v>
      </c>
      <c r="IB484" s="223">
        <f t="shared" ca="1" si="1085"/>
        <v>1.7783886508358562E-4</v>
      </c>
      <c r="IC484" s="223">
        <f t="shared" ca="1" si="1086"/>
        <v>-1.5121444817557705E-4</v>
      </c>
      <c r="ID484" s="223">
        <f t="shared" ca="1" si="1087"/>
        <v>1.2231562521618447E-4</v>
      </c>
      <c r="IE484" s="223">
        <f t="shared" ca="1" si="1088"/>
        <v>-3.2857077140753852E-4</v>
      </c>
      <c r="IF484" s="223">
        <f t="shared" ca="1" si="1089"/>
        <v>5.9461093343875847E-5</v>
      </c>
      <c r="IG484" s="223">
        <f t="shared" ca="1" si="1090"/>
        <v>-2.6450775095451153E-5</v>
      </c>
      <c r="IH484" s="223">
        <f t="shared" ca="1" si="1091"/>
        <v>-6.9573874308590769E-6</v>
      </c>
      <c r="II484" s="223">
        <f t="shared" ca="1" si="1092"/>
        <v>4.0260904374224296E-5</v>
      </c>
      <c r="IJ484" s="223">
        <f t="shared" ca="1" si="1093"/>
        <v>-7.2958859840878147E-5</v>
      </c>
      <c r="IK484" s="223">
        <f t="shared" ca="1" si="1094"/>
        <v>1.045594461452295E-4</v>
      </c>
      <c r="IL484" s="223">
        <f t="shared" ca="1" si="1095"/>
        <v>-1.3458736105532646E-4</v>
      </c>
      <c r="IM484" s="223">
        <f t="shared" ca="1" si="1096"/>
        <v>1.6259095678091578E-4</v>
      </c>
      <c r="IN484" s="223">
        <f t="shared" ca="1" si="1097"/>
        <v>-1.8814903317643656E-4</v>
      </c>
      <c r="IO484" s="223">
        <f t="shared" ca="1" si="1098"/>
        <v>2.1087717298335688E-4</v>
      </c>
      <c r="IP484" s="223">
        <f t="shared" ca="1" si="1099"/>
        <v>-2.3043352382361127E-4</v>
      </c>
      <c r="IQ484" s="223">
        <f t="shared" ca="1" si="1100"/>
        <v>2.4652393997743786E-4</v>
      </c>
      <c r="IR484" s="223">
        <f t="shared" ca="1" si="1101"/>
        <v>-2.5890640660887254E-4</v>
      </c>
      <c r="IS484" s="223">
        <f t="shared" ca="1" si="1102"/>
        <v>2.6739467989416929E-4</v>
      </c>
      <c r="IT484" s="223">
        <f t="shared" ca="1" si="1103"/>
        <v>-2.7186108830219735E-4</v>
      </c>
      <c r="IU484" s="223">
        <f t="shared" ca="1" si="1104"/>
        <v>2.7223845289315701E-4</v>
      </c>
      <c r="IV484" s="223">
        <f t="shared" ca="1" si="1105"/>
        <v>-2.6852109775234894E-4</v>
      </c>
      <c r="IW484" s="223">
        <f t="shared" ca="1" si="1106"/>
        <v>2.607649353612125E-4</v>
      </c>
      <c r="IX484" s="223">
        <f t="shared" ca="1" si="1107"/>
        <v>-2.4908662562157899E-4</v>
      </c>
      <c r="IY484" s="223">
        <f t="shared" ca="1" si="1108"/>
        <v>2.3366182118211181E-4</v>
      </c>
      <c r="IZ484" s="223">
        <f t="shared" ca="1" si="1109"/>
        <v>-2.1472252545903751E-4</v>
      </c>
      <c r="JA484" s="223">
        <f t="shared" ca="1" si="1110"/>
        <v>1.9255360308879853E-4</v>
      </c>
      <c r="JB484" s="223">
        <f t="shared" ca="1" si="1111"/>
        <v>-1.6748849529869261E-4</v>
      </c>
    </row>
    <row r="485" spans="2:262">
      <c r="B485" s="230">
        <v>124</v>
      </c>
      <c r="C485" s="229">
        <f t="shared" si="1112"/>
        <v>2.4218750000000017E-3</v>
      </c>
      <c r="D485" s="226">
        <f t="shared" ca="1" si="855"/>
        <v>23.43806796961853</v>
      </c>
      <c r="E485" s="225">
        <f ca="1">DZ361</f>
        <v>-0.56193203038147044</v>
      </c>
      <c r="F485" s="224">
        <v>124</v>
      </c>
      <c r="G485" s="223">
        <f t="shared" ca="1" si="856"/>
        <v>1.2588175312311563E-4</v>
      </c>
      <c r="H485" s="223">
        <f t="shared" ca="1" si="857"/>
        <v>-9.8901578705903423E-5</v>
      </c>
      <c r="I485" s="223">
        <f t="shared" ca="1" si="858"/>
        <v>7.0968928020650752E-5</v>
      </c>
      <c r="J485" s="223">
        <f t="shared" ca="1" si="859"/>
        <v>-4.2352807762997092E-5</v>
      </c>
      <c r="K485" s="223">
        <f t="shared" ca="1" si="860"/>
        <v>1.3328806814185995E-5</v>
      </c>
      <c r="L485" s="223">
        <f t="shared" ca="1" si="861"/>
        <v>1.5823557830513214E-5</v>
      </c>
      <c r="M485" s="223">
        <f t="shared" ca="1" si="862"/>
        <v>-4.48235329632675E-5</v>
      </c>
      <c r="N485" s="223">
        <f t="shared" ca="1" si="863"/>
        <v>7.3391832970549892E-5</v>
      </c>
      <c r="O485" s="223">
        <f t="shared" ca="1" si="864"/>
        <v>-1.0125332950626899E-4</v>
      </c>
      <c r="P485" s="223">
        <f t="shared" ca="1" si="865"/>
        <v>1.2813970112814246E-4</v>
      </c>
      <c r="Q485" s="223">
        <f t="shared" ca="1" si="866"/>
        <v>-1.5379201737986684E-4</v>
      </c>
      <c r="R485" s="223">
        <f t="shared" ca="1" si="867"/>
        <v>1.7796323243295364E-4</v>
      </c>
      <c r="S485" s="223">
        <f t="shared" ca="1" si="868"/>
        <v>-2.0042056427311246E-4</v>
      </c>
      <c r="T485" s="223">
        <f t="shared" ca="1" si="869"/>
        <v>2.2094773651829604E-4</v>
      </c>
      <c r="U485" s="223">
        <f t="shared" ca="1" si="870"/>
        <v>-2.3934706127848971E-4</v>
      </c>
      <c r="V485" s="223">
        <f t="shared" ca="1" si="871"/>
        <v>2.5544134299815854E-4</v>
      </c>
      <c r="W485" s="223">
        <f t="shared" ca="1" si="872"/>
        <v>-2.6907558494631298E-4</v>
      </c>
      <c r="X485" s="223">
        <f t="shared" ca="1" si="873"/>
        <v>2.8011848191975735E-4</v>
      </c>
      <c r="Y485" s="223">
        <f t="shared" ca="1" si="874"/>
        <v>-2.8846368478397598E-4</v>
      </c>
      <c r="Z485" s="223">
        <f t="shared" ca="1" si="875"/>
        <v>2.9403082467343444E-4</v>
      </c>
      <c r="AA485" s="223">
        <f t="shared" ca="1" si="876"/>
        <v>-2.9676628698768905E-4</v>
      </c>
      <c r="AB485" s="223">
        <f t="shared" ca="1" si="877"/>
        <v>2.9664372772929758E-4</v>
      </c>
      <c r="AC485" s="223">
        <f t="shared" ca="1" si="878"/>
        <v>-2.9366432721091636E-4</v>
      </c>
      <c r="AD485" s="223">
        <f t="shared" ca="1" si="879"/>
        <v>2.8785677868824265E-4</v>
      </c>
      <c r="AE485" s="223">
        <f t="shared" ca="1" si="880"/>
        <v>-2.7927701202828031E-4</v>
      </c>
      <c r="AF485" s="223">
        <f t="shared" ca="1" si="881"/>
        <v>2.6800765507413991E-4</v>
      </c>
      <c r="AG485" s="223">
        <f t="shared" ca="1" si="882"/>
        <v>-2.5415723789375014E-4</v>
      </c>
      <c r="AH485" s="223">
        <f t="shared" ca="1" si="883"/>
        <v>2.3785914757596251E-4</v>
      </c>
      <c r="AI485" s="223">
        <f t="shared" ca="1" si="884"/>
        <v>-2.1927034363998434E-4</v>
      </c>
      <c r="AJ485" s="223">
        <f t="shared" ca="1" si="885"/>
        <v>1.9856984642938768E-4</v>
      </c>
      <c r="AK485" s="223">
        <f t="shared" ca="1" si="886"/>
        <v>-1.7595701304835935E-4</v>
      </c>
      <c r="AL485" s="223">
        <f t="shared" ca="1" si="887"/>
        <v>1.5164961744378432E-4</v>
      </c>
      <c r="AM485" s="223">
        <f t="shared" ca="1" si="888"/>
        <v>-1.2588175312311188E-4</v>
      </c>
      <c r="AN485" s="223">
        <f t="shared" ca="1" si="889"/>
        <v>9.890157870590162E-5</v>
      </c>
      <c r="AO485" s="223">
        <f t="shared" ca="1" si="890"/>
        <v>-7.0968928020647066E-5</v>
      </c>
      <c r="AP485" s="223">
        <f t="shared" ca="1" si="891"/>
        <v>4.2352807762995466E-5</v>
      </c>
      <c r="AQ485" s="223">
        <f t="shared" ca="1" si="892"/>
        <v>-1.3328806814182201E-5</v>
      </c>
      <c r="AR485" s="223">
        <f t="shared" ca="1" si="893"/>
        <v>-1.582355783051438E-5</v>
      </c>
      <c r="AS485" s="223">
        <f t="shared" ca="1" si="894"/>
        <v>4.4823532963270685E-5</v>
      </c>
      <c r="AT485" s="223">
        <f t="shared" ca="1" si="895"/>
        <v>-7.3391832970550976E-5</v>
      </c>
      <c r="AU485" s="223">
        <f t="shared" ca="1" si="896"/>
        <v>1.0125332950627203E-4</v>
      </c>
      <c r="AV485" s="223">
        <f t="shared" ca="1" si="897"/>
        <v>-1.2813970112814349E-4</v>
      </c>
      <c r="AW485" s="223">
        <f t="shared" ca="1" si="898"/>
        <v>1.5379201737986511E-4</v>
      </c>
      <c r="AX485" s="223">
        <f t="shared" ca="1" si="899"/>
        <v>-1.7796323243295711E-4</v>
      </c>
      <c r="AY485" s="223">
        <f t="shared" ca="1" si="900"/>
        <v>2.0042056427311406E-4</v>
      </c>
      <c r="AZ485" s="223">
        <f t="shared" ca="1" si="901"/>
        <v>-2.2094773651829612E-4</v>
      </c>
      <c r="BA485" s="223">
        <f t="shared" ca="1" si="902"/>
        <v>2.3934706127848844E-4</v>
      </c>
      <c r="BB485" s="223">
        <f t="shared" ca="1" si="903"/>
        <v>-2.5544134299816077E-4</v>
      </c>
      <c r="BC485" s="223">
        <f t="shared" ca="1" si="904"/>
        <v>2.690755849463139E-4</v>
      </c>
      <c r="BD485" s="223">
        <f t="shared" ca="1" si="905"/>
        <v>-2.801184819197574E-4</v>
      </c>
      <c r="BE485" s="223">
        <f t="shared" ca="1" si="906"/>
        <v>2.8846368478397755E-4</v>
      </c>
      <c r="BF485" s="223">
        <f t="shared" ca="1" si="907"/>
        <v>-2.9403082467343509E-4</v>
      </c>
      <c r="BG485" s="223">
        <f t="shared" ca="1" si="908"/>
        <v>2.9676628698768921E-4</v>
      </c>
      <c r="BH485" s="223">
        <f t="shared" ca="1" si="909"/>
        <v>-2.9664372772929769E-4</v>
      </c>
      <c r="BI485" s="223">
        <f t="shared" ca="1" si="910"/>
        <v>2.9366432721091544E-4</v>
      </c>
      <c r="BJ485" s="223">
        <f t="shared" ca="1" si="911"/>
        <v>-2.878567786882421E-4</v>
      </c>
      <c r="BK485" s="223">
        <f t="shared" ca="1" si="912"/>
        <v>2.7927701202827955E-4</v>
      </c>
      <c r="BL485" s="223">
        <f t="shared" ca="1" si="913"/>
        <v>-2.6800765507414078E-4</v>
      </c>
      <c r="BM485" s="223">
        <f t="shared" ca="1" si="914"/>
        <v>2.5415723789374683E-4</v>
      </c>
      <c r="BN485" s="223">
        <f t="shared" ca="1" si="915"/>
        <v>-2.378591475759612E-4</v>
      </c>
      <c r="BO485" s="223">
        <f t="shared" ca="1" si="916"/>
        <v>2.1927034363998288E-4</v>
      </c>
      <c r="BP485" s="223">
        <f t="shared" ca="1" si="917"/>
        <v>-1.985698464293892E-4</v>
      </c>
      <c r="BQ485" s="223">
        <f t="shared" ca="1" si="918"/>
        <v>1.7595701304835417E-4</v>
      </c>
      <c r="BR485" s="223">
        <f t="shared" ca="1" si="919"/>
        <v>-1.5164961744378242E-4</v>
      </c>
      <c r="BS485" s="223">
        <f t="shared" ca="1" si="920"/>
        <v>1.258817531231137E-4</v>
      </c>
      <c r="BT485" s="223">
        <f t="shared" ca="1" si="921"/>
        <v>-9.8901578705895562E-5</v>
      </c>
      <c r="BU485" s="223">
        <f t="shared" ca="1" si="922"/>
        <v>7.0968928020644992E-5</v>
      </c>
      <c r="BV485" s="223">
        <f t="shared" ca="1" si="923"/>
        <v>-4.2352807762993284E-5</v>
      </c>
      <c r="BW485" s="223">
        <f t="shared" ca="1" si="924"/>
        <v>1.3328806814184234E-5</v>
      </c>
      <c r="BX485" s="223">
        <f t="shared" ca="1" si="925"/>
        <v>1.5823557830520749E-5</v>
      </c>
      <c r="BY485" s="223">
        <f t="shared" ca="1" si="926"/>
        <v>-4.4823532963272854E-5</v>
      </c>
      <c r="BZ485" s="223">
        <f t="shared" ca="1" si="927"/>
        <v>7.3391832970553131E-5</v>
      </c>
      <c r="CA485" s="223">
        <f t="shared" ca="1" si="928"/>
        <v>-1.0125332950627012E-4</v>
      </c>
      <c r="CB485" s="223">
        <f t="shared" ca="1" si="929"/>
        <v>1.2813970112814926E-4</v>
      </c>
      <c r="CC485" s="223">
        <f t="shared" ca="1" si="930"/>
        <v>-1.5379201737987055E-4</v>
      </c>
      <c r="CD485" s="223">
        <f t="shared" ca="1" si="931"/>
        <v>1.7796323243295548E-4</v>
      </c>
      <c r="CE485" s="223">
        <f t="shared" ca="1" si="932"/>
        <v>-2.0042056427311254E-4</v>
      </c>
      <c r="CF485" s="223">
        <f t="shared" ca="1" si="933"/>
        <v>2.2094773651830043E-4</v>
      </c>
      <c r="CG485" s="223">
        <f t="shared" ca="1" si="934"/>
        <v>-2.3934706127849223E-4</v>
      </c>
      <c r="CH485" s="223">
        <f t="shared" ca="1" si="935"/>
        <v>2.5544134299815974E-4</v>
      </c>
      <c r="CI485" s="223">
        <f t="shared" ca="1" si="936"/>
        <v>-2.6907558494631661E-4</v>
      </c>
      <c r="CJ485" s="223">
        <f t="shared" ca="1" si="937"/>
        <v>2.8011848191975957E-4</v>
      </c>
      <c r="CK485" s="223">
        <f t="shared" ca="1" si="938"/>
        <v>-2.8846368478397701E-4</v>
      </c>
      <c r="CL485" s="223">
        <f t="shared" ca="1" si="939"/>
        <v>2.9403082467343477E-4</v>
      </c>
      <c r="CM485" s="223">
        <f t="shared" ca="1" si="940"/>
        <v>-2.9676628698768943E-4</v>
      </c>
      <c r="CN485" s="223">
        <f t="shared" ca="1" si="941"/>
        <v>2.966437277292978E-4</v>
      </c>
      <c r="CO485" s="223">
        <f t="shared" ca="1" si="942"/>
        <v>-2.9366432721091571E-4</v>
      </c>
      <c r="CP485" s="223">
        <f t="shared" ca="1" si="943"/>
        <v>2.8785677868824053E-4</v>
      </c>
      <c r="CQ485" s="223">
        <f t="shared" ca="1" si="944"/>
        <v>-2.7927701202828026E-4</v>
      </c>
      <c r="CR485" s="223">
        <f t="shared" ca="1" si="945"/>
        <v>2.6800765507413801E-4</v>
      </c>
      <c r="CS485" s="223">
        <f t="shared" ca="1" si="946"/>
        <v>-2.5415723789374352E-4</v>
      </c>
      <c r="CT485" s="223">
        <f t="shared" ca="1" si="947"/>
        <v>2.378591475759624E-4</v>
      </c>
      <c r="CU485" s="223">
        <f t="shared" ca="1" si="948"/>
        <v>-2.1927034363997854E-4</v>
      </c>
      <c r="CV485" s="223">
        <f t="shared" ca="1" si="949"/>
        <v>1.9856984642939069E-4</v>
      </c>
      <c r="CW485" s="223">
        <f t="shared" ca="1" si="950"/>
        <v>-1.7595701304835582E-4</v>
      </c>
      <c r="CX485" s="223">
        <f t="shared" ca="1" si="951"/>
        <v>1.5164961744377692E-4</v>
      </c>
      <c r="CY485" s="223">
        <f t="shared" ca="1" si="952"/>
        <v>-1.2588175312311557E-4</v>
      </c>
      <c r="CZ485" s="223">
        <f t="shared" ca="1" si="953"/>
        <v>9.89015787058975E-5</v>
      </c>
      <c r="DA485" s="223">
        <f t="shared" ca="1" si="954"/>
        <v>-7.0968928020638758E-5</v>
      </c>
      <c r="DB485" s="223">
        <f t="shared" ca="1" si="955"/>
        <v>4.2352807762995303E-5</v>
      </c>
      <c r="DC485" s="223">
        <f t="shared" ca="1" si="956"/>
        <v>-1.3328806814177864E-5</v>
      </c>
      <c r="DD485" s="223">
        <f t="shared" ca="1" si="957"/>
        <v>-1.5823557830527173E-5</v>
      </c>
      <c r="DE485" s="223">
        <f t="shared" ca="1" si="958"/>
        <v>4.4823532963270861E-5</v>
      </c>
      <c r="DF485" s="223">
        <f t="shared" ca="1" si="959"/>
        <v>-7.3391832970559338E-5</v>
      </c>
      <c r="DG485" s="223">
        <f t="shared" ca="1" si="960"/>
        <v>1.0125332950626821E-4</v>
      </c>
      <c r="DH485" s="223">
        <f t="shared" ca="1" si="961"/>
        <v>-1.2813970112814744E-4</v>
      </c>
      <c r="DI485" s="223">
        <f t="shared" ca="1" si="962"/>
        <v>1.5379201737987606E-4</v>
      </c>
      <c r="DJ485" s="223">
        <f t="shared" ca="1" si="963"/>
        <v>-1.7796323243295383E-4</v>
      </c>
      <c r="DK485" s="223">
        <f t="shared" ca="1" si="964"/>
        <v>2.0042056427311728E-4</v>
      </c>
      <c r="DL485" s="223">
        <f t="shared" ca="1" si="965"/>
        <v>-2.2094773651830472E-4</v>
      </c>
      <c r="DM485" s="223">
        <f t="shared" ca="1" si="966"/>
        <v>2.3934706127849104E-4</v>
      </c>
      <c r="DN485" s="223">
        <f t="shared" ca="1" si="967"/>
        <v>-2.5544134299816299E-4</v>
      </c>
      <c r="DO485" s="223">
        <f t="shared" ca="1" si="968"/>
        <v>2.6907558494631932E-4</v>
      </c>
      <c r="DP485" s="223">
        <f t="shared" ca="1" si="969"/>
        <v>-2.8011848191975886E-4</v>
      </c>
      <c r="DQ485" s="223">
        <f t="shared" ca="1" si="970"/>
        <v>2.8846368478397858E-4</v>
      </c>
      <c r="DR485" s="223">
        <f t="shared" ca="1" si="971"/>
        <v>-2.940308246734345E-4</v>
      </c>
      <c r="DS485" s="223">
        <f t="shared" ca="1" si="972"/>
        <v>2.9676628698768937E-4</v>
      </c>
      <c r="DT485" s="223">
        <f t="shared" ca="1" si="973"/>
        <v>-2.9664372772929699E-4</v>
      </c>
      <c r="DU485" s="223">
        <f t="shared" ca="1" si="974"/>
        <v>2.9366432721091604E-4</v>
      </c>
      <c r="DV485" s="223">
        <f t="shared" ca="1" si="975"/>
        <v>-2.8785677868824102E-4</v>
      </c>
      <c r="DW485" s="223">
        <f t="shared" ca="1" si="976"/>
        <v>2.7927701202827522E-4</v>
      </c>
      <c r="DX485" s="223">
        <f t="shared" ca="1" si="977"/>
        <v>-2.6800765507413882E-4</v>
      </c>
      <c r="DY485" s="223">
        <f t="shared" ca="1" si="978"/>
        <v>2.5415723789374455E-4</v>
      </c>
      <c r="DZ485" s="223">
        <f t="shared" ca="1" si="979"/>
        <v>-2.3785914757596362E-4</v>
      </c>
      <c r="EA485" s="223">
        <f t="shared" ca="1" si="980"/>
        <v>2.1927034363997989E-4</v>
      </c>
      <c r="EB485" s="223">
        <f t="shared" ca="1" si="981"/>
        <v>-1.9856984642937966E-4</v>
      </c>
      <c r="EC485" s="223">
        <f t="shared" ca="1" si="982"/>
        <v>1.7595701304835748E-4</v>
      </c>
      <c r="ED485" s="223">
        <f t="shared" ca="1" si="983"/>
        <v>-1.5164961744377868E-4</v>
      </c>
      <c r="EE485" s="223">
        <f t="shared" ca="1" si="984"/>
        <v>1.2588175312310213E-4</v>
      </c>
      <c r="EF485" s="223">
        <f t="shared" ca="1" si="985"/>
        <v>-9.8901578705899398E-5</v>
      </c>
      <c r="EG485" s="223">
        <f t="shared" ca="1" si="986"/>
        <v>7.0968928020640737E-5</v>
      </c>
      <c r="EH485" s="223">
        <f t="shared" ca="1" si="987"/>
        <v>-4.2352807762980599E-5</v>
      </c>
      <c r="EI485" s="223">
        <f t="shared" ca="1" si="988"/>
        <v>1.3328806814179897E-5</v>
      </c>
      <c r="EJ485" s="223">
        <f t="shared" ca="1" si="989"/>
        <v>1.5823557830525113E-5</v>
      </c>
      <c r="EK485" s="223">
        <f t="shared" ca="1" si="990"/>
        <v>-4.4823532963268829E-5</v>
      </c>
      <c r="EL485" s="223">
        <f t="shared" ca="1" si="991"/>
        <v>7.339183297055736E-5</v>
      </c>
      <c r="EM485" s="223">
        <f t="shared" ca="1" si="992"/>
        <v>-1.0125332950628215E-4</v>
      </c>
      <c r="EN485" s="223">
        <f t="shared" ca="1" si="993"/>
        <v>1.2813970112814557E-4</v>
      </c>
      <c r="EO485" s="223">
        <f t="shared" ca="1" si="994"/>
        <v>-1.5379201737987432E-4</v>
      </c>
      <c r="EP485" s="223">
        <f t="shared" ca="1" si="995"/>
        <v>1.7796323243296575E-4</v>
      </c>
      <c r="EQ485" s="223">
        <f t="shared" ca="1" si="996"/>
        <v>-2.0042056427311574E-4</v>
      </c>
      <c r="ER485" s="223">
        <f t="shared" ca="1" si="997"/>
        <v>2.2094773651830331E-4</v>
      </c>
      <c r="ES485" s="223">
        <f t="shared" ca="1" si="998"/>
        <v>-2.3934706127848985E-4</v>
      </c>
      <c r="ET485" s="223">
        <f t="shared" ca="1" si="999"/>
        <v>2.5544134299816196E-4</v>
      </c>
      <c r="EU485" s="223">
        <f t="shared" ca="1" si="1000"/>
        <v>-2.6907558494631846E-4</v>
      </c>
      <c r="EV485" s="223">
        <f t="shared" ca="1" si="1001"/>
        <v>2.8011848191975816E-4</v>
      </c>
      <c r="EW485" s="223">
        <f t="shared" ca="1" si="1002"/>
        <v>-2.8846368478397809E-4</v>
      </c>
      <c r="EX485" s="223">
        <f t="shared" ca="1" si="1003"/>
        <v>2.9403082467343661E-4</v>
      </c>
      <c r="EY485" s="223">
        <f t="shared" ca="1" si="1004"/>
        <v>-2.9676628698768927E-4</v>
      </c>
      <c r="EZ485" s="223">
        <f t="shared" ca="1" si="1005"/>
        <v>2.9664372772929715E-4</v>
      </c>
      <c r="FA485" s="223">
        <f t="shared" ca="1" si="1006"/>
        <v>-2.9366432721091381E-4</v>
      </c>
      <c r="FB485" s="223">
        <f t="shared" ca="1" si="1007"/>
        <v>2.8785677868824156E-4</v>
      </c>
      <c r="FC485" s="223">
        <f t="shared" ca="1" si="1008"/>
        <v>-2.7927701202827587E-4</v>
      </c>
      <c r="FD485" s="223">
        <f t="shared" ca="1" si="1009"/>
        <v>2.6800765507413969E-4</v>
      </c>
      <c r="FE485" s="223">
        <f t="shared" ca="1" si="1010"/>
        <v>-2.5415723789374558E-4</v>
      </c>
      <c r="FF485" s="223">
        <f t="shared" ca="1" si="1011"/>
        <v>2.3785914757595473E-4</v>
      </c>
      <c r="FG485" s="223">
        <f t="shared" ca="1" si="1012"/>
        <v>-2.1927034363998128E-4</v>
      </c>
      <c r="FH485" s="223">
        <f t="shared" ca="1" si="1013"/>
        <v>1.9856984642938118E-4</v>
      </c>
      <c r="FI485" s="223">
        <f t="shared" ca="1" si="1014"/>
        <v>-1.7595701304834549E-4</v>
      </c>
      <c r="FJ485" s="223">
        <f t="shared" ca="1" si="1015"/>
        <v>1.5164961744378044E-4</v>
      </c>
      <c r="FK485" s="223">
        <f t="shared" ca="1" si="1016"/>
        <v>-1.2588175312310394E-4</v>
      </c>
      <c r="FL485" s="223">
        <f t="shared" ca="1" si="1017"/>
        <v>9.8901578705885384E-5</v>
      </c>
      <c r="FM485" s="223">
        <f t="shared" ca="1" si="1018"/>
        <v>-7.0968928020642702E-5</v>
      </c>
      <c r="FN485" s="223">
        <f t="shared" ca="1" si="1019"/>
        <v>4.2352807762982632E-5</v>
      </c>
      <c r="FO485" s="223">
        <f t="shared" ca="1" si="1020"/>
        <v>-1.332880681418193E-5</v>
      </c>
      <c r="FP485" s="223">
        <f t="shared" ca="1" si="1021"/>
        <v>-1.582355783052308E-5</v>
      </c>
      <c r="FQ485" s="223">
        <f t="shared" ca="1" si="1022"/>
        <v>4.4823532963283533E-5</v>
      </c>
      <c r="FR485" s="223">
        <f t="shared" ca="1" si="1023"/>
        <v>-7.3391832970555381E-5</v>
      </c>
      <c r="FS485" s="223">
        <f t="shared" ca="1" si="1024"/>
        <v>1.0125332950626434E-4</v>
      </c>
      <c r="FT485" s="223">
        <f t="shared" ca="1" si="1025"/>
        <v>-1.2813970112815899E-4</v>
      </c>
      <c r="FU485" s="223">
        <f t="shared" ca="1" si="1026"/>
        <v>1.5379201737987259E-4</v>
      </c>
      <c r="FV485" s="223">
        <f t="shared" ca="1" si="1027"/>
        <v>-1.7796323243295055E-4</v>
      </c>
      <c r="FW485" s="223">
        <f t="shared" ca="1" si="1028"/>
        <v>2.0042056427312674E-4</v>
      </c>
      <c r="FX485" s="223">
        <f t="shared" ca="1" si="1029"/>
        <v>-2.2094773651830192E-4</v>
      </c>
      <c r="FY485" s="223">
        <f t="shared" ca="1" si="1030"/>
        <v>2.3934706127848866E-4</v>
      </c>
      <c r="FZ485" s="223">
        <f t="shared" ca="1" si="1031"/>
        <v>-2.554413429981695E-4</v>
      </c>
      <c r="GA485" s="223">
        <f t="shared" ca="1" si="1032"/>
        <v>2.6907558494631759E-4</v>
      </c>
      <c r="GB485" s="223">
        <f t="shared" ca="1" si="1033"/>
        <v>-2.8011848191975751E-4</v>
      </c>
      <c r="GC485" s="223">
        <f t="shared" ca="1" si="1034"/>
        <v>2.8846368478398167E-4</v>
      </c>
      <c r="GD485" s="223">
        <f t="shared" ca="1" si="1035"/>
        <v>-2.9403082467343634E-4</v>
      </c>
      <c r="GE485" s="223">
        <f t="shared" ca="1" si="1036"/>
        <v>2.9676628698768916E-4</v>
      </c>
      <c r="GF485" s="223">
        <f t="shared" ca="1" si="1037"/>
        <v>-2.9664372772929628E-4</v>
      </c>
      <c r="GG485" s="223">
        <f t="shared" ca="1" si="1038"/>
        <v>2.9366432721091408E-4</v>
      </c>
      <c r="GH485" s="223">
        <f t="shared" ca="1" si="1039"/>
        <v>-2.8785677868824205E-4</v>
      </c>
      <c r="GI485" s="223">
        <f t="shared" ca="1" si="1040"/>
        <v>2.7927701202827082E-4</v>
      </c>
      <c r="GJ485" s="223">
        <f t="shared" ca="1" si="1041"/>
        <v>-2.6800765507413335E-4</v>
      </c>
      <c r="GK485" s="223">
        <f t="shared" ca="1" si="1042"/>
        <v>2.5415723789374667E-4</v>
      </c>
      <c r="GL485" s="223">
        <f t="shared" ca="1" si="1043"/>
        <v>-2.3785914757596608E-4</v>
      </c>
      <c r="GM485" s="223">
        <f t="shared" ca="1" si="1044"/>
        <v>2.1927034363997128E-4</v>
      </c>
      <c r="GN485" s="223">
        <f t="shared" ca="1" si="1045"/>
        <v>-1.9856984642938267E-4</v>
      </c>
      <c r="GO485" s="223">
        <f t="shared" ca="1" si="1046"/>
        <v>1.7595701304836075E-4</v>
      </c>
      <c r="GP485" s="223">
        <f t="shared" ca="1" si="1047"/>
        <v>-1.5164961744376767E-4</v>
      </c>
      <c r="GQ485" s="223">
        <f t="shared" ca="1" si="1048"/>
        <v>1.2588175312310579E-4</v>
      </c>
      <c r="GR485" s="223">
        <f t="shared" ca="1" si="1049"/>
        <v>-9.8901578705903247E-5</v>
      </c>
      <c r="GS485" s="223">
        <f t="shared" ca="1" si="1050"/>
        <v>7.0968928020628296E-5</v>
      </c>
      <c r="GT485" s="223">
        <f t="shared" ca="1" si="1051"/>
        <v>-4.2352807762984651E-5</v>
      </c>
      <c r="GU485" s="223">
        <f t="shared" ca="1" si="1052"/>
        <v>1.3328806814183976E-5</v>
      </c>
      <c r="GV485" s="223">
        <f t="shared" ca="1" si="1053"/>
        <v>1.5823557830537907E-5</v>
      </c>
      <c r="GW485" s="223">
        <f t="shared" ca="1" si="1054"/>
        <v>-4.4823532963281487E-5</v>
      </c>
      <c r="GX485" s="223">
        <f t="shared" ca="1" si="1055"/>
        <v>7.3391832970553416E-5</v>
      </c>
      <c r="GY485" s="223">
        <f t="shared" ca="1" si="1056"/>
        <v>-1.0125332950629421E-4</v>
      </c>
      <c r="GZ485" s="223">
        <f t="shared" ca="1" si="1057"/>
        <v>1.2813970112815715E-4</v>
      </c>
      <c r="HA485" s="223">
        <f t="shared" ca="1" si="1058"/>
        <v>-1.5379201737987085E-4</v>
      </c>
      <c r="HB485" s="223">
        <f t="shared" ca="1" si="1059"/>
        <v>1.7796323243297595E-4</v>
      </c>
      <c r="HC485" s="223">
        <f t="shared" ca="1" si="1060"/>
        <v>-2.004205642731252E-4</v>
      </c>
      <c r="HD485" s="223">
        <f t="shared" ca="1" si="1061"/>
        <v>2.2094773651830057E-4</v>
      </c>
      <c r="HE485" s="223">
        <f t="shared" ca="1" si="1062"/>
        <v>-2.3934706127848746E-4</v>
      </c>
      <c r="HF485" s="223">
        <f t="shared" ca="1" si="1063"/>
        <v>2.5544134299816847E-4</v>
      </c>
      <c r="HG485" s="223">
        <f t="shared" ca="1" si="1064"/>
        <v>-2.6907558494631672E-4</v>
      </c>
      <c r="HH485" s="223">
        <f t="shared" ca="1" si="1065"/>
        <v>2.8011848191975686E-4</v>
      </c>
      <c r="HI485" s="223">
        <f t="shared" ca="1" si="1066"/>
        <v>-2.8846368478398113E-4</v>
      </c>
      <c r="HJ485" s="223">
        <f t="shared" ca="1" si="1067"/>
        <v>2.9403082467343601E-4</v>
      </c>
      <c r="HK485" s="223">
        <f t="shared" ca="1" si="1068"/>
        <v>-2.967662869876891E-4</v>
      </c>
      <c r="HL485" s="223">
        <f t="shared" ca="1" si="1069"/>
        <v>2.9664372772929645E-4</v>
      </c>
      <c r="HM485" s="223">
        <f t="shared" ca="1" si="1070"/>
        <v>-2.9366432721091441E-4</v>
      </c>
      <c r="HN485" s="223">
        <f t="shared" ca="1" si="1071"/>
        <v>2.8785677868824254E-4</v>
      </c>
      <c r="HO485" s="223">
        <f t="shared" ca="1" si="1072"/>
        <v>-2.7927701202827153E-4</v>
      </c>
      <c r="HP485" s="223">
        <f t="shared" ca="1" si="1073"/>
        <v>2.6800765507413422E-4</v>
      </c>
      <c r="HQ485" s="223">
        <f t="shared" ca="1" si="1074"/>
        <v>-2.5415723789374775E-4</v>
      </c>
      <c r="HR485" s="223">
        <f t="shared" ca="1" si="1075"/>
        <v>2.3785914757594706E-4</v>
      </c>
      <c r="HS485" s="223">
        <f t="shared" ca="1" si="1076"/>
        <v>-2.1927034363997263E-4</v>
      </c>
      <c r="HT485" s="223">
        <f t="shared" ca="1" si="1077"/>
        <v>1.9856984642938421E-4</v>
      </c>
      <c r="HU485" s="223">
        <f t="shared" ca="1" si="1078"/>
        <v>-1.7595701304833517E-4</v>
      </c>
      <c r="HV485" s="223">
        <f t="shared" ca="1" si="1079"/>
        <v>1.5164961744376941E-4</v>
      </c>
      <c r="HW485" s="223">
        <f t="shared" ca="1" si="1080"/>
        <v>-1.2588175312310766E-4</v>
      </c>
      <c r="HX485" s="223">
        <f t="shared" ca="1" si="1081"/>
        <v>9.890157870587335E-5</v>
      </c>
      <c r="HY485" s="223">
        <f t="shared" ca="1" si="1082"/>
        <v>-7.0968928020630274E-5</v>
      </c>
      <c r="HZ485" s="223">
        <f t="shared" ca="1" si="1083"/>
        <v>4.2352807762986684E-5</v>
      </c>
      <c r="IA485" s="223">
        <f t="shared" ca="1" si="1084"/>
        <v>-1.3328806814186009E-5</v>
      </c>
      <c r="IB485" s="223">
        <f t="shared" ca="1" si="1085"/>
        <v>-1.5823557830535901E-5</v>
      </c>
      <c r="IC485" s="223">
        <f t="shared" ca="1" si="1086"/>
        <v>4.4823532963279467E-5</v>
      </c>
      <c r="ID485" s="223">
        <f t="shared" ca="1" si="1087"/>
        <v>-7.3391832970551451E-5</v>
      </c>
      <c r="IE485" s="223">
        <f t="shared" ca="1" si="1088"/>
        <v>-1.212431288149101E-4</v>
      </c>
      <c r="IF485" s="223">
        <f t="shared" ca="1" si="1089"/>
        <v>-1.281397011281553E-4</v>
      </c>
      <c r="IG485" s="223">
        <f t="shared" ca="1" si="1090"/>
        <v>1.5379201737986906E-4</v>
      </c>
      <c r="IH485" s="223">
        <f t="shared" ca="1" si="1091"/>
        <v>-1.7796323243297435E-4</v>
      </c>
      <c r="II485" s="223">
        <f t="shared" ca="1" si="1092"/>
        <v>2.0042056427312371E-4</v>
      </c>
      <c r="IJ485" s="223">
        <f t="shared" ca="1" si="1093"/>
        <v>-2.2094773651829921E-4</v>
      </c>
      <c r="IK485" s="223">
        <f t="shared" ca="1" si="1094"/>
        <v>2.3934706127850622E-4</v>
      </c>
      <c r="IL485" s="223">
        <f t="shared" ca="1" si="1095"/>
        <v>-2.5544134299816744E-4</v>
      </c>
      <c r="IM485" s="223">
        <f t="shared" ca="1" si="1096"/>
        <v>2.6907558494631585E-4</v>
      </c>
      <c r="IN485" s="223">
        <f t="shared" ca="1" si="1097"/>
        <v>-2.8011848191976743E-4</v>
      </c>
      <c r="IO485" s="223">
        <f t="shared" ca="1" si="1098"/>
        <v>2.8846368478398069E-4</v>
      </c>
      <c r="IP485" s="223">
        <f t="shared" ca="1" si="1099"/>
        <v>-2.9403082467343574E-4</v>
      </c>
      <c r="IQ485" s="223">
        <f t="shared" ca="1" si="1100"/>
        <v>2.9676628698769051E-4</v>
      </c>
      <c r="IR485" s="223">
        <f t="shared" ca="1" si="1101"/>
        <v>-2.9664372772929655E-4</v>
      </c>
      <c r="IS485" s="223">
        <f t="shared" ca="1" si="1102"/>
        <v>2.9366432721091473E-4</v>
      </c>
      <c r="IT485" s="223">
        <f t="shared" ca="1" si="1103"/>
        <v>-2.8785677868824303E-4</v>
      </c>
      <c r="IU485" s="223">
        <f t="shared" ca="1" si="1104"/>
        <v>2.7927701202827223E-4</v>
      </c>
      <c r="IV485" s="223">
        <f t="shared" ca="1" si="1105"/>
        <v>-2.6800765507413514E-4</v>
      </c>
      <c r="IW485" s="223">
        <f t="shared" ca="1" si="1106"/>
        <v>2.5415723789374878E-4</v>
      </c>
      <c r="IX485" s="223">
        <f t="shared" ca="1" si="1107"/>
        <v>-2.378591475759483E-4</v>
      </c>
      <c r="IY485" s="223">
        <f t="shared" ca="1" si="1108"/>
        <v>2.1927034363997401E-4</v>
      </c>
      <c r="IZ485" s="223">
        <f t="shared" ca="1" si="1109"/>
        <v>-1.985698464293857E-4</v>
      </c>
      <c r="JA485" s="223">
        <f t="shared" ca="1" si="1110"/>
        <v>1.7595701304833682E-4</v>
      </c>
      <c r="JB485" s="223">
        <f t="shared" ca="1" si="1111"/>
        <v>-1.5164961744377117E-4</v>
      </c>
    </row>
    <row r="486" spans="2:262">
      <c r="B486" s="230">
        <v>125</v>
      </c>
      <c r="C486" s="229">
        <f t="shared" si="1112"/>
        <v>2.4414062500000017E-3</v>
      </c>
      <c r="D486" s="226">
        <f t="shared" ca="1" si="855"/>
        <v>23.44347114400157</v>
      </c>
      <c r="E486" s="225">
        <f ca="1">EA361</f>
        <v>-0.55652885599843105</v>
      </c>
      <c r="F486" s="224">
        <v>125</v>
      </c>
      <c r="G486" s="223">
        <f t="shared" ca="1" si="856"/>
        <v>1.510241129643756E-4</v>
      </c>
      <c r="H486" s="223">
        <f t="shared" ca="1" si="857"/>
        <v>-1.341970991368171E-4</v>
      </c>
      <c r="I486" s="223">
        <f t="shared" ca="1" si="858"/>
        <v>1.1664285960184806E-4</v>
      </c>
      <c r="J486" s="223">
        <f t="shared" ca="1" si="859"/>
        <v>-9.8456522304453465E-5</v>
      </c>
      <c r="K486" s="223">
        <f t="shared" ca="1" si="860"/>
        <v>7.973664058216004E-5</v>
      </c>
      <c r="L486" s="223">
        <f t="shared" ca="1" si="861"/>
        <v>-6.0584659095960929E-5</v>
      </c>
      <c r="M486" s="223">
        <f t="shared" ca="1" si="862"/>
        <v>4.1104364092906803E-5</v>
      </c>
      <c r="N486" s="223">
        <f t="shared" ca="1" si="863"/>
        <v>-2.1401320979443376E-5</v>
      </c>
      <c r="O486" s="223">
        <f t="shared" ca="1" si="864"/>
        <v>1.5823022533258558E-6</v>
      </c>
      <c r="P486" s="223">
        <f t="shared" ca="1" si="865"/>
        <v>1.8245291105797249E-5</v>
      </c>
      <c r="Q486" s="223">
        <f t="shared" ca="1" si="866"/>
        <v>-3.7974011651598224E-5</v>
      </c>
      <c r="R486" s="223">
        <f t="shared" ca="1" si="867"/>
        <v>5.7496947738090406E-5</v>
      </c>
      <c r="S486" s="223">
        <f t="shared" ca="1" si="868"/>
        <v>-7.6708302883105571E-5</v>
      </c>
      <c r="T486" s="223">
        <f t="shared" ca="1" si="869"/>
        <v>9.550396908858703E-5</v>
      </c>
      <c r="U486" s="223">
        <f t="shared" ca="1" si="870"/>
        <v>-1.1378209101086515E-4</v>
      </c>
      <c r="V486" s="223">
        <f t="shared" ca="1" si="871"/>
        <v>1.3144361792357523E-4</v>
      </c>
      <c r="W486" s="223">
        <f t="shared" ca="1" si="872"/>
        <v>-1.4839284048213811E-4</v>
      </c>
      <c r="X486" s="223">
        <f t="shared" ca="1" si="873"/>
        <v>1.6453790938098545E-4</v>
      </c>
      <c r="Y486" s="223">
        <f t="shared" ca="1" si="874"/>
        <v>-1.7979133309290024E-4</v>
      </c>
      <c r="Z486" s="223">
        <f t="shared" ca="1" si="875"/>
        <v>1.9407045199319387E-4</v>
      </c>
      <c r="AA486" s="223">
        <f t="shared" ca="1" si="876"/>
        <v>-2.0729788629936274E-4</v>
      </c>
      <c r="AB486" s="223">
        <f t="shared" ca="1" si="877"/>
        <v>2.1940195539884465E-4</v>
      </c>
      <c r="AC486" s="223">
        <f t="shared" ca="1" si="878"/>
        <v>-2.3031706629245992E-4</v>
      </c>
      <c r="AD486" s="223">
        <f t="shared" ca="1" si="879"/>
        <v>2.3998406904856051E-4</v>
      </c>
      <c r="AE486" s="223">
        <f t="shared" ca="1" si="880"/>
        <v>-2.4835057734164042E-4</v>
      </c>
      <c r="AF486" s="223">
        <f t="shared" ca="1" si="881"/>
        <v>2.553712523383612E-4</v>
      </c>
      <c r="AG486" s="223">
        <f t="shared" ca="1" si="882"/>
        <v>-2.6100804839262505E-4</v>
      </c>
      <c r="AH486" s="223">
        <f t="shared" ca="1" si="883"/>
        <v>2.6523041921822923E-4</v>
      </c>
      <c r="AI486" s="223">
        <f t="shared" ca="1" si="884"/>
        <v>-2.6801548342183135E-4</v>
      </c>
      <c r="AJ486" s="223">
        <f t="shared" ca="1" si="885"/>
        <v>2.6934814849920689E-4</v>
      </c>
      <c r="AK486" s="223">
        <f t="shared" ca="1" si="886"/>
        <v>-2.6922119262283602E-4</v>
      </c>
      <c r="AL486" s="223">
        <f t="shared" ca="1" si="887"/>
        <v>2.6763530377761256E-4</v>
      </c>
      <c r="AM486" s="223">
        <f t="shared" ca="1" si="888"/>
        <v>-2.6459907603259425E-4</v>
      </c>
      <c r="AN486" s="223">
        <f t="shared" ca="1" si="889"/>
        <v>2.6012896296899912E-4</v>
      </c>
      <c r="AO486" s="223">
        <f t="shared" ca="1" si="890"/>
        <v>-2.5424918851681925E-4</v>
      </c>
      <c r="AP486" s="223">
        <f t="shared" ca="1" si="891"/>
        <v>2.4699161568325086E-4</v>
      </c>
      <c r="AQ486" s="223">
        <f t="shared" ca="1" si="892"/>
        <v>-2.383955738842942E-4</v>
      </c>
      <c r="AR486" s="223">
        <f t="shared" ca="1" si="893"/>
        <v>2.285076458152434E-4</v>
      </c>
      <c r="AS486" s="223">
        <f t="shared" ca="1" si="894"/>
        <v>-2.1738141501501687E-4</v>
      </c>
      <c r="AT486" s="223">
        <f t="shared" ca="1" si="895"/>
        <v>2.0507717549232853E-4</v>
      </c>
      <c r="AU486" s="223">
        <f t="shared" ca="1" si="896"/>
        <v>-1.9166160498722618E-4</v>
      </c>
      <c r="AV486" s="223">
        <f t="shared" ca="1" si="897"/>
        <v>1.7720740363863193E-4</v>
      </c>
      <c r="AW486" s="223">
        <f t="shared" ca="1" si="898"/>
        <v>-1.617929000160061E-4</v>
      </c>
      <c r="AX486" s="223">
        <f t="shared" ca="1" si="899"/>
        <v>1.4550162665003278E-4</v>
      </c>
      <c r="AY486" s="223">
        <f t="shared" ca="1" si="900"/>
        <v>-1.2842186736260078E-4</v>
      </c>
      <c r="AZ486" s="223">
        <f t="shared" ca="1" si="901"/>
        <v>1.1064617884912371E-4</v>
      </c>
      <c r="BA486" s="223">
        <f t="shared" ca="1" si="902"/>
        <v>-9.2270889105795629E-5</v>
      </c>
      <c r="BB486" s="223">
        <f t="shared" ca="1" si="903"/>
        <v>7.3395575419804657E-5</v>
      </c>
      <c r="BC486" s="223">
        <f t="shared" ca="1" si="904"/>
        <v>-5.412252475142876E-5</v>
      </c>
      <c r="BD486" s="223">
        <f t="shared" ca="1" si="905"/>
        <v>3.4556179432107558E-5</v>
      </c>
      <c r="BE486" s="223">
        <f t="shared" ca="1" si="906"/>
        <v>-1.4802571182405787E-5</v>
      </c>
      <c r="BF486" s="223">
        <f t="shared" ca="1" si="907"/>
        <v>-5.0312534830669337E-6</v>
      </c>
      <c r="BG486" s="223">
        <f t="shared" ca="1" si="908"/>
        <v>2.4837813349993943E-5</v>
      </c>
      <c r="BH486" s="223">
        <f t="shared" ca="1" si="909"/>
        <v>-4.4509774954356603E-5</v>
      </c>
      <c r="BI486" s="223">
        <f t="shared" ca="1" si="910"/>
        <v>6.3940534231805672E-5</v>
      </c>
      <c r="BJ486" s="223">
        <f t="shared" ca="1" si="911"/>
        <v>-8.3024794214277159E-5</v>
      </c>
      <c r="BK486" s="223">
        <f t="shared" ca="1" si="912"/>
        <v>1.0165913564341575E-4</v>
      </c>
      <c r="BL486" s="223">
        <f t="shared" ca="1" si="913"/>
        <v>-1.1974257740848883E-4</v>
      </c>
      <c r="BM486" s="223">
        <f t="shared" ca="1" si="914"/>
        <v>1.3717712377177464E-4</v>
      </c>
      <c r="BN486" s="223">
        <f t="shared" ca="1" si="915"/>
        <v>-1.5386829541595573E-4</v>
      </c>
      <c r="BO486" s="223">
        <f t="shared" ca="1" si="916"/>
        <v>1.6972564143571961E-4</v>
      </c>
      <c r="BP486" s="223">
        <f t="shared" ca="1" si="917"/>
        <v>-1.8466322949907527E-4</v>
      </c>
      <c r="BQ486" s="223">
        <f t="shared" ca="1" si="918"/>
        <v>1.9860011152206936E-4</v>
      </c>
      <c r="BR486" s="223">
        <f t="shared" ca="1" si="919"/>
        <v>-2.1146076233349135E-4</v>
      </c>
      <c r="BS486" s="223">
        <f t="shared" ca="1" si="920"/>
        <v>2.2317548895231363E-4</v>
      </c>
      <c r="BT486" s="223">
        <f t="shared" ca="1" si="921"/>
        <v>-2.336808082599942E-4</v>
      </c>
      <c r="BU486" s="223">
        <f t="shared" ca="1" si="922"/>
        <v>2.4291979102099631E-4</v>
      </c>
      <c r="BV486" s="223">
        <f t="shared" ca="1" si="923"/>
        <v>-2.508423703872457E-4</v>
      </c>
      <c r="BW486" s="223">
        <f t="shared" ca="1" si="924"/>
        <v>2.5740561321472964E-4</v>
      </c>
      <c r="BX486" s="223">
        <f t="shared" ca="1" si="925"/>
        <v>-2.6257395272190624E-4</v>
      </c>
      <c r="BY486" s="223">
        <f t="shared" ca="1" si="926"/>
        <v>2.6631938122918754E-4</v>
      </c>
      <c r="BZ486" s="223">
        <f t="shared" ca="1" si="927"/>
        <v>-2.6862160193497883E-4</v>
      </c>
      <c r="CA486" s="223">
        <f t="shared" ca="1" si="928"/>
        <v>2.6946813890580507E-4</v>
      </c>
      <c r="CB486" s="223">
        <f t="shared" ca="1" si="929"/>
        <v>-2.6885440468447518E-4</v>
      </c>
      <c r="CC486" s="223">
        <f t="shared" ca="1" si="930"/>
        <v>2.6678372514991108E-4</v>
      </c>
      <c r="CD486" s="223">
        <f t="shared" ca="1" si="931"/>
        <v>-2.632673214939181E-4</v>
      </c>
      <c r="CE486" s="223">
        <f t="shared" ca="1" si="932"/>
        <v>2.5832424941257901E-4</v>
      </c>
      <c r="CF486" s="223">
        <f t="shared" ca="1" si="933"/>
        <v>-2.5198129584178339E-4</v>
      </c>
      <c r="CG486" s="223">
        <f t="shared" ca="1" si="934"/>
        <v>2.4427283379650143E-4</v>
      </c>
      <c r="CH486" s="223">
        <f t="shared" ca="1" si="935"/>
        <v>-2.3524063610043782E-4</v>
      </c>
      <c r="CI486" s="223">
        <f t="shared" ca="1" si="936"/>
        <v>2.2493364901548087E-4</v>
      </c>
      <c r="CJ486" s="223">
        <f t="shared" ca="1" si="937"/>
        <v>-2.1340772699767298E-4</v>
      </c>
      <c r="CK486" s="223">
        <f t="shared" ca="1" si="938"/>
        <v>2.0072533001705585E-4</v>
      </c>
      <c r="CL486" s="223">
        <f t="shared" ca="1" si="939"/>
        <v>-1.8695518508170776E-4</v>
      </c>
      <c r="CM486" s="223">
        <f t="shared" ca="1" si="940"/>
        <v>1.721719138001148E-4</v>
      </c>
      <c r="CN486" s="223">
        <f t="shared" ca="1" si="941"/>
        <v>-1.5645562800021328E-4</v>
      </c>
      <c r="CO486" s="223">
        <f t="shared" ca="1" si="942"/>
        <v>1.3989149559645304E-4</v>
      </c>
      <c r="CP486" s="223">
        <f t="shared" ca="1" si="943"/>
        <v>-1.225692790574899E-4</v>
      </c>
      <c r="CQ486" s="223">
        <f t="shared" ca="1" si="944"/>
        <v>1.0458284897559074E-4</v>
      </c>
      <c r="CR486" s="223">
        <f t="shared" ca="1" si="945"/>
        <v>-8.6029675373760781E-5</v>
      </c>
      <c r="CS486" s="223">
        <f t="shared" ca="1" si="946"/>
        <v>6.7010299507243941E-5</v>
      </c>
      <c r="CT486" s="223">
        <f t="shared" ca="1" si="947"/>
        <v>-4.7627789021749409E-5</v>
      </c>
      <c r="CU486" s="223">
        <f t="shared" ca="1" si="948"/>
        <v>2.7987179420964795E-5</v>
      </c>
      <c r="CV486" s="223">
        <f t="shared" ca="1" si="949"/>
        <v>-8.19490487000035E-6</v>
      </c>
      <c r="CW486" s="223">
        <f t="shared" ca="1" si="950"/>
        <v>-1.1641778580482671E-5</v>
      </c>
      <c r="CX486" s="223">
        <f t="shared" ca="1" si="951"/>
        <v>3.141537422416382E-5</v>
      </c>
      <c r="CY486" s="223">
        <f t="shared" ca="1" si="952"/>
        <v>-5.1018727233013912E-5</v>
      </c>
      <c r="CZ486" s="223">
        <f t="shared" ca="1" si="953"/>
        <v>7.0345605338592083E-5</v>
      </c>
      <c r="DA486" s="223">
        <f t="shared" ca="1" si="954"/>
        <v>-8.9291274513912872E-5</v>
      </c>
      <c r="DB486" s="223">
        <f t="shared" ca="1" si="955"/>
        <v>1.0775306653621279E-4</v>
      </c>
      <c r="DC486" s="223">
        <f t="shared" ca="1" si="956"/>
        <v>-1.2563093535494489E-4</v>
      </c>
      <c r="DD486" s="223">
        <f t="shared" ca="1" si="957"/>
        <v>1.4282799924999521E-4</v>
      </c>
      <c r="DE486" s="223">
        <f t="shared" ca="1" si="958"/>
        <v>-1.5925106584211768E-4</v>
      </c>
      <c r="DF486" s="223">
        <f t="shared" ca="1" si="959"/>
        <v>1.7481113711051208E-4</v>
      </c>
      <c r="DG486" s="223">
        <f t="shared" ca="1" si="960"/>
        <v>-1.8942389168080968E-4</v>
      </c>
      <c r="DH486" s="223">
        <f t="shared" ca="1" si="961"/>
        <v>2.0301014176990663E-4</v>
      </c>
      <c r="DI486" s="223">
        <f t="shared" ca="1" si="962"/>
        <v>-2.1549626231141269E-4</v>
      </c>
      <c r="DJ486" s="223">
        <f t="shared" ca="1" si="963"/>
        <v>2.2681458993630246E-4</v>
      </c>
      <c r="DK486" s="223">
        <f t="shared" ca="1" si="964"/>
        <v>-2.3690378964651702E-4</v>
      </c>
      <c r="DL486" s="223">
        <f t="shared" ca="1" si="965"/>
        <v>2.4570918719467208E-4</v>
      </c>
      <c r="DM486" s="223">
        <f t="shared" ca="1" si="966"/>
        <v>-2.5318306536853137E-4</v>
      </c>
      <c r="DN486" s="223">
        <f t="shared" ca="1" si="967"/>
        <v>2.5928492257471441E-4</v>
      </c>
      <c r="DO486" s="223">
        <f t="shared" ca="1" si="968"/>
        <v>-2.6398169232034005E-4</v>
      </c>
      <c r="DP486" s="223">
        <f t="shared" ca="1" si="969"/>
        <v>2.6724792240321622E-4</v>
      </c>
      <c r="DQ486" s="223">
        <f t="shared" ca="1" si="970"/>
        <v>-2.6906591283952909E-4</v>
      </c>
      <c r="DR486" s="223">
        <f t="shared" ca="1" si="971"/>
        <v>2.6942581178158895E-4</v>
      </c>
      <c r="DS486" s="223">
        <f t="shared" ca="1" si="972"/>
        <v>-2.68325668905846E-4</v>
      </c>
      <c r="DT486" s="223">
        <f t="shared" ca="1" si="973"/>
        <v>2.6577144598186335E-4</v>
      </c>
      <c r="DU486" s="223">
        <f t="shared" ca="1" si="974"/>
        <v>-2.6177698456497048E-4</v>
      </c>
      <c r="DV486" s="223">
        <f t="shared" ca="1" si="975"/>
        <v>2.5636393098767618E-4</v>
      </c>
      <c r="DW486" s="223">
        <f t="shared" ca="1" si="976"/>
        <v>-2.4956161905632273E-4</v>
      </c>
      <c r="DX486" s="223">
        <f t="shared" ca="1" si="977"/>
        <v>2.4140691108862577E-4</v>
      </c>
      <c r="DY486" s="223">
        <f t="shared" ca="1" si="978"/>
        <v>-2.3194399815361223E-4</v>
      </c>
      <c r="DZ486" s="223">
        <f t="shared" ca="1" si="979"/>
        <v>2.2122416059636851E-4</v>
      </c>
      <c r="EA486" s="223">
        <f t="shared" ca="1" si="980"/>
        <v>-2.093054901454122E-4</v>
      </c>
      <c r="EB486" s="223">
        <f t="shared" ca="1" si="981"/>
        <v>1.9625257510858177E-4</v>
      </c>
      <c r="EC486" s="223">
        <f t="shared" ca="1" si="982"/>
        <v>-1.8213615036340064E-4</v>
      </c>
      <c r="ED486" s="223">
        <f t="shared" ca="1" si="983"/>
        <v>1.670327140386469E-4</v>
      </c>
      <c r="EE486" s="223">
        <f t="shared" ca="1" si="984"/>
        <v>-1.5102411296436574E-4</v>
      </c>
      <c r="EF486" s="223">
        <f t="shared" ca="1" si="985"/>
        <v>1.3419709913680582E-4</v>
      </c>
      <c r="EG486" s="223">
        <f t="shared" ca="1" si="986"/>
        <v>-1.1664285960183527E-4</v>
      </c>
      <c r="EH486" s="223">
        <f t="shared" ca="1" si="987"/>
        <v>9.8456522304439384E-5</v>
      </c>
      <c r="EI486" s="223">
        <f t="shared" ca="1" si="988"/>
        <v>-7.9736640582144658E-5</v>
      </c>
      <c r="EJ486" s="223">
        <f t="shared" ca="1" si="989"/>
        <v>6.0584659095943853E-5</v>
      </c>
      <c r="EK486" s="223">
        <f t="shared" ca="1" si="990"/>
        <v>-4.1104364092888507E-5</v>
      </c>
      <c r="EL486" s="223">
        <f t="shared" ca="1" si="991"/>
        <v>2.140132097943927E-5</v>
      </c>
      <c r="EM486" s="223">
        <f t="shared" ca="1" si="992"/>
        <v>-1.5823022533207871E-6</v>
      </c>
      <c r="EN486" s="223">
        <f t="shared" ca="1" si="993"/>
        <v>-1.8245291105803267E-5</v>
      </c>
      <c r="EO486" s="223">
        <f t="shared" ca="1" si="994"/>
        <v>3.7974011651605149E-5</v>
      </c>
      <c r="EP486" s="223">
        <f t="shared" ca="1" si="995"/>
        <v>-5.7496947738099106E-5</v>
      </c>
      <c r="EQ486" s="223">
        <f t="shared" ca="1" si="996"/>
        <v>7.6708302883114095E-5</v>
      </c>
      <c r="ER486" s="223">
        <f t="shared" ca="1" si="997"/>
        <v>-9.550396908859714E-5</v>
      </c>
      <c r="ES486" s="223">
        <f t="shared" ca="1" si="998"/>
        <v>1.1378209101087496E-4</v>
      </c>
      <c r="ET486" s="223">
        <f t="shared" ca="1" si="999"/>
        <v>-1.3144361792358634E-4</v>
      </c>
      <c r="EU486" s="223">
        <f t="shared" ca="1" si="1000"/>
        <v>1.4839284048215036E-4</v>
      </c>
      <c r="EV486" s="223">
        <f t="shared" ca="1" si="1001"/>
        <v>-1.6453790938099707E-4</v>
      </c>
      <c r="EW486" s="223">
        <f t="shared" ca="1" si="1002"/>
        <v>1.7979133309291257E-4</v>
      </c>
      <c r="EX486" s="223">
        <f t="shared" ca="1" si="1003"/>
        <v>-1.9407045199320539E-4</v>
      </c>
      <c r="EY486" s="223">
        <f t="shared" ca="1" si="1004"/>
        <v>2.0729788629937455E-4</v>
      </c>
      <c r="EZ486" s="223">
        <f t="shared" ca="1" si="1005"/>
        <v>-2.1940195539884647E-4</v>
      </c>
      <c r="FA486" s="223">
        <f t="shared" ca="1" si="1006"/>
        <v>2.3031706629246158E-4</v>
      </c>
      <c r="FB486" s="223">
        <f t="shared" ca="1" si="1007"/>
        <v>-2.3998406904856371E-4</v>
      </c>
      <c r="FC486" s="223">
        <f t="shared" ca="1" si="1008"/>
        <v>2.4835057734164313E-4</v>
      </c>
      <c r="FD486" s="223">
        <f t="shared" ca="1" si="1009"/>
        <v>-2.5537125233836343E-4</v>
      </c>
      <c r="FE486" s="223">
        <f t="shared" ca="1" si="1010"/>
        <v>2.6100804839262771E-4</v>
      </c>
      <c r="FF486" s="223">
        <f t="shared" ca="1" si="1011"/>
        <v>-2.6523041921823113E-4</v>
      </c>
      <c r="FG486" s="223">
        <f t="shared" ca="1" si="1012"/>
        <v>2.6801548342183249E-4</v>
      </c>
      <c r="FH486" s="223">
        <f t="shared" ca="1" si="1013"/>
        <v>-2.6934814849920722E-4</v>
      </c>
      <c r="FI486" s="223">
        <f t="shared" ca="1" si="1014"/>
        <v>2.6922119262283537E-4</v>
      </c>
      <c r="FJ486" s="223">
        <f t="shared" ca="1" si="1015"/>
        <v>-2.6763530377761088E-4</v>
      </c>
      <c r="FK486" s="223">
        <f t="shared" ca="1" si="1016"/>
        <v>2.6459907603259148E-4</v>
      </c>
      <c r="FL486" s="223">
        <f t="shared" ca="1" si="1017"/>
        <v>-2.6012896296899425E-4</v>
      </c>
      <c r="FM486" s="223">
        <f t="shared" ca="1" si="1018"/>
        <v>2.5424918851681312E-4</v>
      </c>
      <c r="FN486" s="223">
        <f t="shared" ca="1" si="1019"/>
        <v>-2.4699161568324956E-4</v>
      </c>
      <c r="FO486" s="223">
        <f t="shared" ca="1" si="1020"/>
        <v>2.383955738842927E-4</v>
      </c>
      <c r="FP486" s="223">
        <f t="shared" ca="1" si="1021"/>
        <v>-2.2850764581523969E-4</v>
      </c>
      <c r="FQ486" s="223">
        <f t="shared" ca="1" si="1022"/>
        <v>2.1738141501501272E-4</v>
      </c>
      <c r="FR486" s="223">
        <f t="shared" ca="1" si="1023"/>
        <v>-2.0507717549232403E-4</v>
      </c>
      <c r="FS486" s="223">
        <f t="shared" ca="1" si="1024"/>
        <v>1.9166160498721856E-4</v>
      </c>
      <c r="FT486" s="223">
        <f t="shared" ca="1" si="1025"/>
        <v>-1.7720740363862372E-4</v>
      </c>
      <c r="FU486" s="223">
        <f t="shared" ca="1" si="1026"/>
        <v>1.6179290001599745E-4</v>
      </c>
      <c r="FV486" s="223">
        <f t="shared" ca="1" si="1027"/>
        <v>-1.4550162665002365E-4</v>
      </c>
      <c r="FW486" s="223">
        <f t="shared" ca="1" si="1028"/>
        <v>1.2842186736259124E-4</v>
      </c>
      <c r="FX486" s="223">
        <f t="shared" ca="1" si="1029"/>
        <v>-1.1064617884911385E-4</v>
      </c>
      <c r="FY486" s="223">
        <f t="shared" ca="1" si="1030"/>
        <v>9.2270889105778255E-5</v>
      </c>
      <c r="FZ486" s="223">
        <f t="shared" ca="1" si="1031"/>
        <v>-7.3395575419786863E-5</v>
      </c>
      <c r="GA486" s="223">
        <f t="shared" ca="1" si="1032"/>
        <v>5.4122524751410654E-5</v>
      </c>
      <c r="GB486" s="223">
        <f t="shared" ca="1" si="1033"/>
        <v>-3.4556179432089195E-5</v>
      </c>
      <c r="GC486" s="223">
        <f t="shared" ca="1" si="1034"/>
        <v>1.4802571182387342E-5</v>
      </c>
      <c r="GD486" s="223">
        <f t="shared" ca="1" si="1035"/>
        <v>5.0312534830853923E-6</v>
      </c>
      <c r="GE486" s="223">
        <f t="shared" ca="1" si="1036"/>
        <v>-2.4837813350012388E-5</v>
      </c>
      <c r="GF486" s="223">
        <f t="shared" ca="1" si="1037"/>
        <v>4.4509774954382367E-5</v>
      </c>
      <c r="GG486" s="223">
        <f t="shared" ca="1" si="1038"/>
        <v>-6.3940534231831083E-5</v>
      </c>
      <c r="GH486" s="223">
        <f t="shared" ca="1" si="1039"/>
        <v>8.3024794214302028E-5</v>
      </c>
      <c r="GI486" s="223">
        <f t="shared" ca="1" si="1040"/>
        <v>-1.0165913564341161E-4</v>
      </c>
      <c r="GJ486" s="223">
        <f t="shared" ca="1" si="1041"/>
        <v>1.1974257740848481E-4</v>
      </c>
      <c r="GK486" s="223">
        <f t="shared" ca="1" si="1042"/>
        <v>-1.3717712377177076E-4</v>
      </c>
      <c r="GL486" s="223">
        <f t="shared" ca="1" si="1043"/>
        <v>1.538682954159521E-4</v>
      </c>
      <c r="GM486" s="223">
        <f t="shared" ca="1" si="1044"/>
        <v>-1.6972564143572205E-4</v>
      </c>
      <c r="GN486" s="223">
        <f t="shared" ca="1" si="1045"/>
        <v>1.8466322949907757E-4</v>
      </c>
      <c r="GO486" s="223">
        <f t="shared" ca="1" si="1046"/>
        <v>-1.9860011152207147E-4</v>
      </c>
      <c r="GP486" s="223">
        <f t="shared" ca="1" si="1047"/>
        <v>2.114607623334933E-4</v>
      </c>
      <c r="GQ486" s="223">
        <f t="shared" ca="1" si="1048"/>
        <v>-2.2317548895231539E-4</v>
      </c>
      <c r="GR486" s="223">
        <f t="shared" ca="1" si="1049"/>
        <v>2.3368080825999577E-4</v>
      </c>
      <c r="GS486" s="223">
        <f t="shared" ca="1" si="1050"/>
        <v>-2.429197910209977E-4</v>
      </c>
      <c r="GT486" s="223">
        <f t="shared" ca="1" si="1051"/>
        <v>2.5084237038724966E-4</v>
      </c>
      <c r="GU486" s="223">
        <f t="shared" ca="1" si="1052"/>
        <v>-2.5740561321473284E-4</v>
      </c>
      <c r="GV486" s="223">
        <f t="shared" ca="1" si="1053"/>
        <v>2.6257395272190863E-4</v>
      </c>
      <c r="GW486" s="223">
        <f t="shared" ca="1" si="1054"/>
        <v>-2.6631938122918916E-4</v>
      </c>
      <c r="GX486" s="223">
        <f t="shared" ca="1" si="1055"/>
        <v>2.686216019349797E-4</v>
      </c>
      <c r="GY486" s="223">
        <f t="shared" ca="1" si="1056"/>
        <v>-2.6946813890580513E-4</v>
      </c>
      <c r="GZ486" s="223">
        <f t="shared" ca="1" si="1057"/>
        <v>2.6885440468447442E-4</v>
      </c>
      <c r="HA486" s="223">
        <f t="shared" ca="1" si="1058"/>
        <v>-2.6678372514990847E-4</v>
      </c>
      <c r="HB486" s="223">
        <f t="shared" ca="1" si="1059"/>
        <v>2.6326732149391414E-4</v>
      </c>
      <c r="HC486" s="223">
        <f t="shared" ca="1" si="1060"/>
        <v>-2.5832424941257381E-4</v>
      </c>
      <c r="HD486" s="223">
        <f t="shared" ca="1" si="1061"/>
        <v>2.5198129584177683E-4</v>
      </c>
      <c r="HE486" s="223">
        <f t="shared" ca="1" si="1062"/>
        <v>-2.4427283379649362E-4</v>
      </c>
      <c r="HF486" s="223">
        <f t="shared" ca="1" si="1063"/>
        <v>2.3524063610042882E-4</v>
      </c>
      <c r="HG486" s="223">
        <f t="shared" ca="1" si="1064"/>
        <v>-2.2493364901547068E-4</v>
      </c>
      <c r="HH486" s="223">
        <f t="shared" ca="1" si="1065"/>
        <v>2.1340772699765705E-4</v>
      </c>
      <c r="HI486" s="223">
        <f t="shared" ca="1" si="1066"/>
        <v>-2.007253300170384E-4</v>
      </c>
      <c r="HJ486" s="223">
        <f t="shared" ca="1" si="1067"/>
        <v>1.8695518508168892E-4</v>
      </c>
      <c r="HK486" s="223">
        <f t="shared" ca="1" si="1068"/>
        <v>-1.7217191380009469E-4</v>
      </c>
      <c r="HL486" s="223">
        <f t="shared" ca="1" si="1069"/>
        <v>1.5645562800021691E-4</v>
      </c>
      <c r="HM486" s="223">
        <f t="shared" ca="1" si="1070"/>
        <v>-1.3989149559645686E-4</v>
      </c>
      <c r="HN486" s="223">
        <f t="shared" ca="1" si="1071"/>
        <v>1.2256927905749391E-4</v>
      </c>
      <c r="HO486" s="223">
        <f t="shared" ca="1" si="1072"/>
        <v>-1.0458284897559489E-4</v>
      </c>
      <c r="HP486" s="223">
        <f t="shared" ca="1" si="1073"/>
        <v>8.602967537376505E-5</v>
      </c>
      <c r="HQ486" s="223">
        <f t="shared" ca="1" si="1074"/>
        <v>-6.7010299507248278E-5</v>
      </c>
      <c r="HR486" s="223">
        <f t="shared" ca="1" si="1075"/>
        <v>4.76277890217538E-5</v>
      </c>
      <c r="HS486" s="223">
        <f t="shared" ca="1" si="1076"/>
        <v>-2.7987179420954034E-5</v>
      </c>
      <c r="HT486" s="223">
        <f t="shared" ca="1" si="1077"/>
        <v>8.1949048699895622E-6</v>
      </c>
      <c r="HU486" s="223">
        <f t="shared" ca="1" si="1078"/>
        <v>1.1641778580493458E-5</v>
      </c>
      <c r="HV486" s="223">
        <f t="shared" ca="1" si="1079"/>
        <v>-3.1415374224174594E-5</v>
      </c>
      <c r="HW486" s="223">
        <f t="shared" ca="1" si="1080"/>
        <v>5.1018727233024524E-5</v>
      </c>
      <c r="HX486" s="223">
        <f t="shared" ca="1" si="1081"/>
        <v>-7.0345605338602532E-5</v>
      </c>
      <c r="HY486" s="223">
        <f t="shared" ca="1" si="1082"/>
        <v>8.9291274513923077E-5</v>
      </c>
      <c r="HZ486" s="223">
        <f t="shared" ca="1" si="1083"/>
        <v>-1.0775306653622268E-4</v>
      </c>
      <c r="IA486" s="223">
        <f t="shared" ca="1" si="1084"/>
        <v>1.2563093535495452E-4</v>
      </c>
      <c r="IB486" s="223">
        <f t="shared" ca="1" si="1085"/>
        <v>-1.4282799925000438E-4</v>
      </c>
      <c r="IC486" s="223">
        <f t="shared" ca="1" si="1086"/>
        <v>1.5925106584212641E-4</v>
      </c>
      <c r="ID486" s="223">
        <f t="shared" ca="1" si="1087"/>
        <v>-1.7481113711052032E-4</v>
      </c>
      <c r="IE486" s="223">
        <f t="shared" ca="1" si="1088"/>
        <v>1.1767384000073188E-4</v>
      </c>
      <c r="IF486" s="223">
        <f t="shared" ca="1" si="1089"/>
        <v>-2.0301014176991378E-4</v>
      </c>
      <c r="IG486" s="223">
        <f t="shared" ca="1" si="1090"/>
        <v>2.1549626231142838E-4</v>
      </c>
      <c r="IH486" s="223">
        <f t="shared" ca="1" si="1091"/>
        <v>-2.2681458993631655E-4</v>
      </c>
      <c r="II486" s="223">
        <f t="shared" ca="1" si="1092"/>
        <v>2.3690378964652948E-4</v>
      </c>
      <c r="IJ486" s="223">
        <f t="shared" ca="1" si="1093"/>
        <v>-2.4570918719468281E-4</v>
      </c>
      <c r="IK486" s="223">
        <f t="shared" ca="1" si="1094"/>
        <v>2.5318306536854031E-4</v>
      </c>
      <c r="IL486" s="223">
        <f t="shared" ca="1" si="1095"/>
        <v>-2.5928492257472157E-4</v>
      </c>
      <c r="IM486" s="223">
        <f t="shared" ca="1" si="1096"/>
        <v>2.639816923203453E-4</v>
      </c>
      <c r="IN486" s="223">
        <f t="shared" ca="1" si="1097"/>
        <v>-2.6724792240321563E-4</v>
      </c>
      <c r="IO486" s="223">
        <f t="shared" ca="1" si="1098"/>
        <v>2.6906591283952887E-4</v>
      </c>
      <c r="IP486" s="223">
        <f t="shared" ca="1" si="1099"/>
        <v>-2.69425811781589E-4</v>
      </c>
      <c r="IQ486" s="223">
        <f t="shared" ca="1" si="1100"/>
        <v>2.6832566890584643E-4</v>
      </c>
      <c r="IR486" s="223">
        <f t="shared" ca="1" si="1101"/>
        <v>-2.6577144598186411E-4</v>
      </c>
      <c r="IS486" s="223">
        <f t="shared" ca="1" si="1102"/>
        <v>2.6177698456497151E-4</v>
      </c>
      <c r="IT486" s="223">
        <f t="shared" ca="1" si="1103"/>
        <v>-2.5636393098767753E-4</v>
      </c>
      <c r="IU486" s="223">
        <f t="shared" ca="1" si="1104"/>
        <v>2.4956161905631861E-4</v>
      </c>
      <c r="IV486" s="223">
        <f t="shared" ca="1" si="1105"/>
        <v>-2.4140691108862094E-4</v>
      </c>
      <c r="IW486" s="223">
        <f t="shared" ca="1" si="1106"/>
        <v>2.3194399815360672E-4</v>
      </c>
      <c r="IX486" s="223">
        <f t="shared" ca="1" si="1107"/>
        <v>-2.2122416059636233E-4</v>
      </c>
      <c r="IY486" s="223">
        <f t="shared" ca="1" si="1108"/>
        <v>2.0930549014540537E-4</v>
      </c>
      <c r="IZ486" s="223">
        <f t="shared" ca="1" si="1109"/>
        <v>-1.9625257510857435E-4</v>
      </c>
      <c r="JA486" s="223">
        <f t="shared" ca="1" si="1110"/>
        <v>1.8213615036339261E-4</v>
      </c>
      <c r="JB486" s="223">
        <f t="shared" ca="1" si="1111"/>
        <v>-1.6703271403863839E-4</v>
      </c>
    </row>
    <row r="487" spans="2:262">
      <c r="B487" s="230">
        <v>126</v>
      </c>
      <c r="C487" s="229">
        <f t="shared" si="1112"/>
        <v>2.4609375000000018E-3</v>
      </c>
      <c r="D487" s="226">
        <f t="shared" ca="1" si="855"/>
        <v>23.448510768726159</v>
      </c>
      <c r="E487" s="225">
        <f ca="1">EB361</f>
        <v>-0.55148923127384242</v>
      </c>
      <c r="F487" s="224">
        <v>126</v>
      </c>
      <c r="G487" s="223">
        <f t="shared" ca="1" si="856"/>
        <v>1.391372636665001E-4</v>
      </c>
      <c r="H487" s="223">
        <f t="shared" ca="1" si="857"/>
        <v>-1.2627725033530427E-4</v>
      </c>
      <c r="I487" s="223">
        <f t="shared" ca="1" si="858"/>
        <v>1.1311302404746985E-4</v>
      </c>
      <c r="J487" s="223">
        <f t="shared" ca="1" si="859"/>
        <v>-9.9676298577174282E-5</v>
      </c>
      <c r="K487" s="223">
        <f t="shared" ca="1" si="860"/>
        <v>8.5999444172993702E-5</v>
      </c>
      <c r="L487" s="223">
        <f t="shared" ca="1" si="861"/>
        <v>-7.2115409575138707E-5</v>
      </c>
      <c r="M487" s="223">
        <f t="shared" ca="1" si="862"/>
        <v>5.8057642639053873E-5</v>
      </c>
      <c r="N487" s="223">
        <f t="shared" ca="1" si="863"/>
        <v>-4.3860009756601617E-5</v>
      </c>
      <c r="O487" s="223">
        <f t="shared" ca="1" si="864"/>
        <v>2.9556714268962593E-5</v>
      </c>
      <c r="P487" s="223">
        <f t="shared" ca="1" si="865"/>
        <v>-1.518221406778824E-5</v>
      </c>
      <c r="Q487" s="223">
        <f t="shared" ca="1" si="866"/>
        <v>7.7113858311969423E-7</v>
      </c>
      <c r="R487" s="223">
        <f t="shared" ca="1" si="867"/>
        <v>1.3641794641940384E-5</v>
      </c>
      <c r="S487" s="223">
        <f t="shared" ca="1" si="868"/>
        <v>-2.8021863588827952E-5</v>
      </c>
      <c r="T487" s="223">
        <f t="shared" ca="1" si="869"/>
        <v>4.2334425411902569E-5</v>
      </c>
      <c r="U487" s="223">
        <f t="shared" ca="1" si="870"/>
        <v>-5.6544999896104289E-5</v>
      </c>
      <c r="V487" s="223">
        <f t="shared" ca="1" si="871"/>
        <v>7.0619352522799224E-5</v>
      </c>
      <c r="W487" s="223">
        <f t="shared" ca="1" si="872"/>
        <v>-8.4523576943741985E-5</v>
      </c>
      <c r="X487" s="223">
        <f t="shared" ca="1" si="873"/>
        <v>9.8224176664436295E-5</v>
      </c>
      <c r="Y487" s="223">
        <f t="shared" ca="1" si="874"/>
        <v>-1.1168814574012223E-4</v>
      </c>
      <c r="Z487" s="223">
        <f t="shared" ca="1" si="875"/>
        <v>1.2488304828999603E-4</v>
      </c>
      <c r="AA487" s="223">
        <f t="shared" ca="1" si="876"/>
        <v>-1.3777709663807423E-4</v>
      </c>
      <c r="AB487" s="223">
        <f t="shared" ca="1" si="877"/>
        <v>1.5033922789250471E-4</v>
      </c>
      <c r="AC487" s="223">
        <f t="shared" ca="1" si="878"/>
        <v>-1.6253917877878107E-4</v>
      </c>
      <c r="AD487" s="223">
        <f t="shared" ca="1" si="879"/>
        <v>1.7434755854662864E-4</v>
      </c>
      <c r="AE487" s="223">
        <f t="shared" ca="1" si="880"/>
        <v>-1.8573591977489483E-4</v>
      </c>
      <c r="AF487" s="223">
        <f t="shared" ca="1" si="881"/>
        <v>1.9667682690387809E-4</v>
      </c>
      <c r="AG487" s="223">
        <f t="shared" ca="1" si="882"/>
        <v>-2.0714392232999441E-4</v>
      </c>
      <c r="AH487" s="223">
        <f t="shared" ca="1" si="883"/>
        <v>2.1711198990355016E-4</v>
      </c>
      <c r="AI487" s="223">
        <f t="shared" ca="1" si="884"/>
        <v>-2.2655701567666692E-4</v>
      </c>
      <c r="AJ487" s="223">
        <f t="shared" ca="1" si="885"/>
        <v>2.3545624575496764E-4</v>
      </c>
      <c r="AK487" s="223">
        <f t="shared" ca="1" si="886"/>
        <v>-2.4378824111371319E-4</v>
      </c>
      <c r="AL487" s="223">
        <f t="shared" ca="1" si="887"/>
        <v>2.5153292924628778E-4</v>
      </c>
      <c r="AM487" s="223">
        <f t="shared" ca="1" si="888"/>
        <v>-2.5867165252062551E-4</v>
      </c>
      <c r="AN487" s="223">
        <f t="shared" ca="1" si="889"/>
        <v>2.6518721312708006E-4</v>
      </c>
      <c r="AO487" s="223">
        <f t="shared" ca="1" si="890"/>
        <v>-2.7106391450945492E-4</v>
      </c>
      <c r="AP487" s="223">
        <f t="shared" ca="1" si="891"/>
        <v>2.7628759917938168E-4</v>
      </c>
      <c r="AQ487" s="223">
        <f t="shared" ca="1" si="892"/>
        <v>-2.8084568282294846E-4</v>
      </c>
      <c r="AR487" s="223">
        <f t="shared" ca="1" si="893"/>
        <v>2.8472718461741958E-4</v>
      </c>
      <c r="AS487" s="223">
        <f t="shared" ca="1" si="894"/>
        <v>-2.879227536849914E-4</v>
      </c>
      <c r="AT487" s="223">
        <f t="shared" ca="1" si="895"/>
        <v>2.9042469161988122E-4</v>
      </c>
      <c r="AU487" s="223">
        <f t="shared" ca="1" si="896"/>
        <v>-2.9222697103446017E-4</v>
      </c>
      <c r="AV487" s="223">
        <f t="shared" ca="1" si="897"/>
        <v>2.9332525007975718E-4</v>
      </c>
      <c r="AW487" s="223">
        <f t="shared" ca="1" si="898"/>
        <v>-2.9371688290535491E-4</v>
      </c>
      <c r="AX487" s="223">
        <f t="shared" ca="1" si="899"/>
        <v>2.9340092603347308E-4</v>
      </c>
      <c r="AY487" s="223">
        <f t="shared" ca="1" si="900"/>
        <v>-2.9237814063189023E-4</v>
      </c>
      <c r="AZ487" s="223">
        <f t="shared" ca="1" si="901"/>
        <v>2.9065099068022534E-4</v>
      </c>
      <c r="BA487" s="223">
        <f t="shared" ca="1" si="902"/>
        <v>-2.8822363703399055E-4</v>
      </c>
      <c r="BB487" s="223">
        <f t="shared" ca="1" si="903"/>
        <v>2.8510192740073336E-4</v>
      </c>
      <c r="BC487" s="223">
        <f t="shared" ca="1" si="904"/>
        <v>-2.8129338225238866E-4</v>
      </c>
      <c r="BD487" s="223">
        <f t="shared" ca="1" si="905"/>
        <v>2.7680717670780508E-4</v>
      </c>
      <c r="BE487" s="223">
        <f t="shared" ca="1" si="906"/>
        <v>-2.7165411842909002E-4</v>
      </c>
      <c r="BF487" s="223">
        <f t="shared" ca="1" si="907"/>
        <v>2.6584662158498555E-4</v>
      </c>
      <c r="BG487" s="223">
        <f t="shared" ca="1" si="908"/>
        <v>-2.593986769440724E-4</v>
      </c>
      <c r="BH487" s="223">
        <f t="shared" ca="1" si="909"/>
        <v>2.523258181697563E-4</v>
      </c>
      <c r="BI487" s="223">
        <f t="shared" ca="1" si="910"/>
        <v>-2.4464508439834209E-4</v>
      </c>
      <c r="BJ487" s="223">
        <f t="shared" ca="1" si="911"/>
        <v>2.3637497919023397E-4</v>
      </c>
      <c r="BK487" s="223">
        <f t="shared" ca="1" si="912"/>
        <v>-2.2753542595324868E-4</v>
      </c>
      <c r="BL487" s="223">
        <f t="shared" ca="1" si="913"/>
        <v>2.181477199453977E-4</v>
      </c>
      <c r="BM487" s="223">
        <f t="shared" ca="1" si="914"/>
        <v>-2.0823447697270912E-4</v>
      </c>
      <c r="BN487" s="223">
        <f t="shared" ca="1" si="915"/>
        <v>1.9781957890581303E-4</v>
      </c>
      <c r="BO487" s="223">
        <f t="shared" ca="1" si="916"/>
        <v>-1.8692811614637799E-4</v>
      </c>
      <c r="BP487" s="223">
        <f t="shared" ca="1" si="917"/>
        <v>1.7558632718218343E-4</v>
      </c>
      <c r="BQ487" s="223">
        <f t="shared" ca="1" si="918"/>
        <v>-1.6382153537625443E-4</v>
      </c>
      <c r="BR487" s="223">
        <f t="shared" ca="1" si="919"/>
        <v>1.5166208314253913E-4</v>
      </c>
      <c r="BS487" s="223">
        <f t="shared" ca="1" si="920"/>
        <v>-1.3913726366650408E-4</v>
      </c>
      <c r="BT487" s="223">
        <f t="shared" ca="1" si="921"/>
        <v>1.2627725033530408E-4</v>
      </c>
      <c r="BU487" s="223">
        <f t="shared" ca="1" si="922"/>
        <v>-1.1311302404747302E-4</v>
      </c>
      <c r="BV487" s="223">
        <f t="shared" ca="1" si="923"/>
        <v>9.9676298577173144E-5</v>
      </c>
      <c r="BW487" s="223">
        <f t="shared" ca="1" si="924"/>
        <v>-8.5999444172996019E-5</v>
      </c>
      <c r="BX487" s="223">
        <f t="shared" ca="1" si="925"/>
        <v>7.2115409575136525E-5</v>
      </c>
      <c r="BY487" s="223">
        <f t="shared" ca="1" si="926"/>
        <v>-5.8057642639054713E-5</v>
      </c>
      <c r="BZ487" s="223">
        <f t="shared" ca="1" si="927"/>
        <v>4.3860009756598365E-5</v>
      </c>
      <c r="CA487" s="223">
        <f t="shared" ca="1" si="928"/>
        <v>-2.9556714268963447E-5</v>
      </c>
      <c r="CB487" s="223">
        <f t="shared" ca="1" si="929"/>
        <v>1.5182214067792238E-5</v>
      </c>
      <c r="CC487" s="223">
        <f t="shared" ca="1" si="930"/>
        <v>-7.711385831184745E-7</v>
      </c>
      <c r="CD487" s="223">
        <f t="shared" ca="1" si="931"/>
        <v>-1.364179464193743E-5</v>
      </c>
      <c r="CE487" s="223">
        <f t="shared" ca="1" si="932"/>
        <v>2.8021863588829186E-5</v>
      </c>
      <c r="CF487" s="223">
        <f t="shared" ca="1" si="933"/>
        <v>-4.2334425411901728E-5</v>
      </c>
      <c r="CG487" s="223">
        <f t="shared" ca="1" si="934"/>
        <v>5.6544999896107514E-5</v>
      </c>
      <c r="CH487" s="223">
        <f t="shared" ca="1" si="935"/>
        <v>-7.061935252279837E-5</v>
      </c>
      <c r="CI487" s="223">
        <f t="shared" ca="1" si="936"/>
        <v>8.4523576943737173E-5</v>
      </c>
      <c r="CJ487" s="223">
        <f t="shared" ca="1" si="937"/>
        <v>-9.8224176664435441E-5</v>
      </c>
      <c r="CK487" s="223">
        <f t="shared" ca="1" si="938"/>
        <v>1.1168814574011954E-4</v>
      </c>
      <c r="CL487" s="223">
        <f t="shared" ca="1" si="939"/>
        <v>-1.2488304828998958E-4</v>
      </c>
      <c r="CM487" s="223">
        <f t="shared" ca="1" si="940"/>
        <v>1.3777709663808079E-4</v>
      </c>
      <c r="CN487" s="223">
        <f t="shared" ca="1" si="941"/>
        <v>-1.5033922789250756E-4</v>
      </c>
      <c r="CO487" s="223">
        <f t="shared" ca="1" si="942"/>
        <v>1.6253917877878036E-4</v>
      </c>
      <c r="CP487" s="223">
        <f t="shared" ca="1" si="943"/>
        <v>-1.7434755854662458E-4</v>
      </c>
      <c r="CQ487" s="223">
        <f t="shared" ca="1" si="944"/>
        <v>1.8573591977488768E-4</v>
      </c>
      <c r="CR487" s="223">
        <f t="shared" ca="1" si="945"/>
        <v>-1.9667682690388056E-4</v>
      </c>
      <c r="CS487" s="223">
        <f t="shared" ca="1" si="946"/>
        <v>2.0714392232999381E-4</v>
      </c>
      <c r="CT487" s="223">
        <f t="shared" ca="1" si="947"/>
        <v>-2.1711198990354962E-4</v>
      </c>
      <c r="CU487" s="223">
        <f t="shared" ca="1" si="948"/>
        <v>2.265570156766637E-4</v>
      </c>
      <c r="CV487" s="223">
        <f t="shared" ca="1" si="949"/>
        <v>-2.3545624575497211E-4</v>
      </c>
      <c r="CW487" s="223">
        <f t="shared" ca="1" si="950"/>
        <v>2.43788241113715E-4</v>
      </c>
      <c r="CX487" s="223">
        <f t="shared" ca="1" si="951"/>
        <v>-2.5153292924628734E-4</v>
      </c>
      <c r="CY487" s="223">
        <f t="shared" ca="1" si="952"/>
        <v>2.5867165252062307E-4</v>
      </c>
      <c r="CZ487" s="223">
        <f t="shared" ca="1" si="953"/>
        <v>-2.6518721312707616E-4</v>
      </c>
      <c r="DA487" s="223">
        <f t="shared" ca="1" si="954"/>
        <v>2.7106391450945622E-4</v>
      </c>
      <c r="DB487" s="223">
        <f t="shared" ca="1" si="955"/>
        <v>-2.7628759917938141E-4</v>
      </c>
      <c r="DC487" s="223">
        <f t="shared" ca="1" si="956"/>
        <v>2.8084568282294819E-4</v>
      </c>
      <c r="DD487" s="223">
        <f t="shared" ca="1" si="957"/>
        <v>-2.8472718461741838E-4</v>
      </c>
      <c r="DE487" s="223">
        <f t="shared" ca="1" si="958"/>
        <v>2.8792275368499286E-4</v>
      </c>
      <c r="DF487" s="223">
        <f t="shared" ca="1" si="959"/>
        <v>-2.9042469161988176E-4</v>
      </c>
      <c r="DG487" s="223">
        <f t="shared" ca="1" si="960"/>
        <v>2.9222697103446012E-4</v>
      </c>
      <c r="DH487" s="223">
        <f t="shared" ca="1" si="961"/>
        <v>-2.9332525007975713E-4</v>
      </c>
      <c r="DI487" s="223">
        <f t="shared" ca="1" si="962"/>
        <v>2.9371688290535491E-4</v>
      </c>
      <c r="DJ487" s="223">
        <f t="shared" ca="1" si="963"/>
        <v>-2.9340092603347275E-4</v>
      </c>
      <c r="DK487" s="223">
        <f t="shared" ca="1" si="964"/>
        <v>2.9237814063189029E-4</v>
      </c>
      <c r="DL487" s="223">
        <f t="shared" ca="1" si="965"/>
        <v>-2.9065099068022551E-4</v>
      </c>
      <c r="DM487" s="223">
        <f t="shared" ca="1" si="966"/>
        <v>2.8822363703399228E-4</v>
      </c>
      <c r="DN487" s="223">
        <f t="shared" ca="1" si="967"/>
        <v>-2.8510192740073559E-4</v>
      </c>
      <c r="DO487" s="223">
        <f t="shared" ca="1" si="968"/>
        <v>2.8129338225238649E-4</v>
      </c>
      <c r="DP487" s="223">
        <f t="shared" ca="1" si="969"/>
        <v>-2.7680717670780541E-4</v>
      </c>
      <c r="DQ487" s="223">
        <f t="shared" ca="1" si="970"/>
        <v>2.716541184290904E-4</v>
      </c>
      <c r="DR487" s="223">
        <f t="shared" ca="1" si="971"/>
        <v>-2.6584662158498946E-4</v>
      </c>
      <c r="DS487" s="223">
        <f t="shared" ca="1" si="972"/>
        <v>2.5939867694406882E-4</v>
      </c>
      <c r="DT487" s="223">
        <f t="shared" ca="1" si="973"/>
        <v>-2.5232581816975674E-4</v>
      </c>
      <c r="DU487" s="223">
        <f t="shared" ca="1" si="974"/>
        <v>2.4464508439834252E-4</v>
      </c>
      <c r="DV487" s="223">
        <f t="shared" ca="1" si="975"/>
        <v>-2.3637497919023448E-4</v>
      </c>
      <c r="DW487" s="223">
        <f t="shared" ca="1" si="976"/>
        <v>2.275354259532545E-4</v>
      </c>
      <c r="DX487" s="223">
        <f t="shared" ca="1" si="977"/>
        <v>-2.1814771994539269E-4</v>
      </c>
      <c r="DY487" s="223">
        <f t="shared" ca="1" si="978"/>
        <v>2.0823447697270971E-4</v>
      </c>
      <c r="DZ487" s="223">
        <f t="shared" ca="1" si="979"/>
        <v>-1.9781957890581368E-4</v>
      </c>
      <c r="EA487" s="223">
        <f t="shared" ca="1" si="980"/>
        <v>1.869281161463851E-4</v>
      </c>
      <c r="EB487" s="223">
        <f t="shared" ca="1" si="981"/>
        <v>-1.7558632718217744E-4</v>
      </c>
      <c r="EC487" s="223">
        <f t="shared" ca="1" si="982"/>
        <v>1.6382153537625516E-4</v>
      </c>
      <c r="ED487" s="223">
        <f t="shared" ca="1" si="983"/>
        <v>-1.5166208314253989E-4</v>
      </c>
      <c r="EE487" s="223">
        <f t="shared" ca="1" si="984"/>
        <v>1.3913726366650484E-4</v>
      </c>
      <c r="EF487" s="223">
        <f t="shared" ca="1" si="985"/>
        <v>-1.2627725033531243E-4</v>
      </c>
      <c r="EG487" s="223">
        <f t="shared" ca="1" si="986"/>
        <v>1.1311302404746615E-4</v>
      </c>
      <c r="EH487" s="223">
        <f t="shared" ca="1" si="987"/>
        <v>-9.9676298577173957E-5</v>
      </c>
      <c r="EI487" s="223">
        <f t="shared" ca="1" si="988"/>
        <v>8.5999444172996846E-5</v>
      </c>
      <c r="EJ487" s="223">
        <f t="shared" ca="1" si="989"/>
        <v>-7.211540957514547E-5</v>
      </c>
      <c r="EK487" s="223">
        <f t="shared" ca="1" si="990"/>
        <v>5.8057642639047381E-5</v>
      </c>
      <c r="EL487" s="223">
        <f t="shared" ca="1" si="991"/>
        <v>-4.3860009756599205E-5</v>
      </c>
      <c r="EM487" s="223">
        <f t="shared" ca="1" si="992"/>
        <v>2.9556714268964287E-5</v>
      </c>
      <c r="EN487" s="223">
        <f t="shared" ca="1" si="993"/>
        <v>-1.5182214067793078E-5</v>
      </c>
      <c r="EO487" s="223">
        <f t="shared" ca="1" si="994"/>
        <v>7.7113858312766312E-7</v>
      </c>
      <c r="EP487" s="223">
        <f t="shared" ca="1" si="995"/>
        <v>1.3641794641944911E-5</v>
      </c>
      <c r="EQ487" s="223">
        <f t="shared" ca="1" si="996"/>
        <v>-2.8021863588828291E-5</v>
      </c>
      <c r="ER487" s="223">
        <f t="shared" ca="1" si="997"/>
        <v>4.2334425411900874E-5</v>
      </c>
      <c r="ES487" s="223">
        <f t="shared" ca="1" si="998"/>
        <v>-5.6544999896098488E-5</v>
      </c>
      <c r="ET487" s="223">
        <f t="shared" ca="1" si="999"/>
        <v>7.061935252280562E-5</v>
      </c>
      <c r="EU487" s="223">
        <f t="shared" ca="1" si="1000"/>
        <v>-8.4523576943744316E-5</v>
      </c>
      <c r="EV487" s="223">
        <f t="shared" ca="1" si="1001"/>
        <v>9.8224176664434682E-5</v>
      </c>
      <c r="EW487" s="223">
        <f t="shared" ca="1" si="1002"/>
        <v>-1.1168814574011872E-4</v>
      </c>
      <c r="EX487" s="223">
        <f t="shared" ca="1" si="1003"/>
        <v>1.2488304828998879E-4</v>
      </c>
      <c r="EY487" s="223">
        <f t="shared" ca="1" si="1004"/>
        <v>-1.3777709663808009E-4</v>
      </c>
      <c r="EZ487" s="223">
        <f t="shared" ca="1" si="1005"/>
        <v>1.5033922789250683E-4</v>
      </c>
      <c r="FA487" s="223">
        <f t="shared" ca="1" si="1006"/>
        <v>-1.6253917877877961E-4</v>
      </c>
      <c r="FB487" s="223">
        <f t="shared" ca="1" si="1007"/>
        <v>1.743475585466239E-4</v>
      </c>
      <c r="FC487" s="223">
        <f t="shared" ca="1" si="1008"/>
        <v>-1.8573591977488703E-4</v>
      </c>
      <c r="FD487" s="223">
        <f t="shared" ca="1" si="1009"/>
        <v>1.9667682690387991E-4</v>
      </c>
      <c r="FE487" s="223">
        <f t="shared" ca="1" si="1010"/>
        <v>-2.0714392232999319E-4</v>
      </c>
      <c r="FF487" s="223">
        <f t="shared" ca="1" si="1011"/>
        <v>2.1711198990354903E-4</v>
      </c>
      <c r="FG487" s="223">
        <f t="shared" ca="1" si="1012"/>
        <v>-2.2655701567666315E-4</v>
      </c>
      <c r="FH487" s="223">
        <f t="shared" ca="1" si="1013"/>
        <v>2.3545624575497157E-4</v>
      </c>
      <c r="FI487" s="223">
        <f t="shared" ca="1" si="1014"/>
        <v>-2.4378824111371454E-4</v>
      </c>
      <c r="FJ487" s="223">
        <f t="shared" ca="1" si="1015"/>
        <v>2.5153292924628686E-4</v>
      </c>
      <c r="FK487" s="223">
        <f t="shared" ca="1" si="1016"/>
        <v>-2.5867165252062269E-4</v>
      </c>
      <c r="FL487" s="223">
        <f t="shared" ca="1" si="1017"/>
        <v>2.6518721312707578E-4</v>
      </c>
      <c r="FM487" s="223">
        <f t="shared" ca="1" si="1018"/>
        <v>-2.7106391450945595E-4</v>
      </c>
      <c r="FN487" s="223">
        <f t="shared" ca="1" si="1019"/>
        <v>2.7628759917938108E-4</v>
      </c>
      <c r="FO487" s="223">
        <f t="shared" ca="1" si="1020"/>
        <v>-2.8084568282294792E-4</v>
      </c>
      <c r="FP487" s="223">
        <f t="shared" ca="1" si="1021"/>
        <v>2.8472718461741817E-4</v>
      </c>
      <c r="FQ487" s="223">
        <f t="shared" ca="1" si="1022"/>
        <v>-2.879227536849927E-4</v>
      </c>
      <c r="FR487" s="223">
        <f t="shared" ca="1" si="1023"/>
        <v>2.9042469161987916E-4</v>
      </c>
      <c r="FS487" s="223">
        <f t="shared" ca="1" si="1024"/>
        <v>-2.9222697103446001E-4</v>
      </c>
      <c r="FT487" s="223">
        <f t="shared" ca="1" si="1025"/>
        <v>2.93325250079758E-4</v>
      </c>
      <c r="FU487" s="223">
        <f t="shared" ca="1" si="1026"/>
        <v>-2.9371688290535491E-4</v>
      </c>
      <c r="FV487" s="223">
        <f t="shared" ca="1" si="1027"/>
        <v>2.9340092603347275E-4</v>
      </c>
      <c r="FW487" s="223">
        <f t="shared" ca="1" si="1028"/>
        <v>-2.9237814063189202E-4</v>
      </c>
      <c r="FX487" s="223">
        <f t="shared" ca="1" si="1029"/>
        <v>2.9065099068022562E-4</v>
      </c>
      <c r="FY487" s="223">
        <f t="shared" ca="1" si="1030"/>
        <v>-2.8822363703398925E-4</v>
      </c>
      <c r="FZ487" s="223">
        <f t="shared" ca="1" si="1031"/>
        <v>2.8510192740073575E-4</v>
      </c>
      <c r="GA487" s="223">
        <f t="shared" ca="1" si="1032"/>
        <v>-2.812933822523867E-4</v>
      </c>
      <c r="GB487" s="223">
        <f t="shared" ca="1" si="1033"/>
        <v>2.7680717670781126E-4</v>
      </c>
      <c r="GC487" s="223">
        <f t="shared" ca="1" si="1034"/>
        <v>-2.7165411842909072E-4</v>
      </c>
      <c r="GD487" s="223">
        <f t="shared" ca="1" si="1035"/>
        <v>2.6584662158498273E-4</v>
      </c>
      <c r="GE487" s="223">
        <f t="shared" ca="1" si="1036"/>
        <v>-2.5939867694407706E-4</v>
      </c>
      <c r="GF487" s="223">
        <f t="shared" ca="1" si="1037"/>
        <v>2.5232581816975717E-4</v>
      </c>
      <c r="GG487" s="223">
        <f t="shared" ca="1" si="1038"/>
        <v>-2.4464508439833379E-4</v>
      </c>
      <c r="GH487" s="223">
        <f t="shared" ca="1" si="1039"/>
        <v>2.36374979190235E-4</v>
      </c>
      <c r="GI487" s="223">
        <f t="shared" ca="1" si="1040"/>
        <v>-2.275354259532445E-4</v>
      </c>
      <c r="GJ487" s="223">
        <f t="shared" ca="1" si="1041"/>
        <v>2.1814771994540448E-4</v>
      </c>
      <c r="GK487" s="223">
        <f t="shared" ca="1" si="1042"/>
        <v>-2.0823447697271031E-4</v>
      </c>
      <c r="GL487" s="223">
        <f t="shared" ca="1" si="1043"/>
        <v>1.97819578905802E-4</v>
      </c>
      <c r="GM487" s="223">
        <f t="shared" ca="1" si="1044"/>
        <v>-1.8692811614638575E-4</v>
      </c>
      <c r="GN487" s="223">
        <f t="shared" ca="1" si="1045"/>
        <v>1.7558632718217812E-4</v>
      </c>
      <c r="GO487" s="223">
        <f t="shared" ca="1" si="1046"/>
        <v>-1.6382153537626971E-4</v>
      </c>
      <c r="GP487" s="223">
        <f t="shared" ca="1" si="1047"/>
        <v>1.5166208314254062E-4</v>
      </c>
      <c r="GQ487" s="223">
        <f t="shared" ca="1" si="1048"/>
        <v>-1.3913726366649088E-4</v>
      </c>
      <c r="GR487" s="223">
        <f t="shared" ca="1" si="1049"/>
        <v>1.2627725033531319E-4</v>
      </c>
      <c r="GS487" s="223">
        <f t="shared" ca="1" si="1050"/>
        <v>-1.1311302404746694E-4</v>
      </c>
      <c r="GT487" s="223">
        <f t="shared" ca="1" si="1051"/>
        <v>9.9676298577190464E-5</v>
      </c>
      <c r="GU487" s="223">
        <f t="shared" ca="1" si="1052"/>
        <v>-8.59994441729977E-5</v>
      </c>
      <c r="GV487" s="223">
        <f t="shared" ca="1" si="1053"/>
        <v>7.2115409575130101E-5</v>
      </c>
      <c r="GW487" s="223">
        <f t="shared" ca="1" si="1054"/>
        <v>-5.8057642639064579E-5</v>
      </c>
      <c r="GX487" s="223">
        <f t="shared" ca="1" si="1055"/>
        <v>4.3860009756600072E-5</v>
      </c>
      <c r="GY487" s="223">
        <f t="shared" ca="1" si="1056"/>
        <v>-2.955671426898177E-5</v>
      </c>
      <c r="GZ487" s="223">
        <f t="shared" ca="1" si="1057"/>
        <v>1.5182214067793959E-5</v>
      </c>
      <c r="HA487" s="223">
        <f t="shared" ca="1" si="1058"/>
        <v>-7.7113858311186087E-7</v>
      </c>
      <c r="HB487" s="223">
        <f t="shared" ca="1" si="1059"/>
        <v>-1.3641794641927374E-5</v>
      </c>
      <c r="HC487" s="223">
        <f t="shared" ca="1" si="1060"/>
        <v>2.8021863588827451E-5</v>
      </c>
      <c r="HD487" s="223">
        <f t="shared" ca="1" si="1061"/>
        <v>-4.2334425411916528E-5</v>
      </c>
      <c r="HE487" s="223">
        <f t="shared" ca="1" si="1062"/>
        <v>5.6544999896097634E-5</v>
      </c>
      <c r="HF487" s="223">
        <f t="shared" ca="1" si="1063"/>
        <v>-7.0619352522804821E-5</v>
      </c>
      <c r="HG487" s="223">
        <f t="shared" ca="1" si="1064"/>
        <v>8.4523576943727511E-5</v>
      </c>
      <c r="HH487" s="223">
        <f t="shared" ca="1" si="1065"/>
        <v>-9.8224176664433828E-5</v>
      </c>
      <c r="HI487" s="223">
        <f t="shared" ca="1" si="1066"/>
        <v>1.1168814574013336E-4</v>
      </c>
      <c r="HJ487" s="223">
        <f t="shared" ca="1" si="1067"/>
        <v>-1.2488304828998803E-4</v>
      </c>
      <c r="HK487" s="223">
        <f t="shared" ca="1" si="1068"/>
        <v>1.3777709663807927E-4</v>
      </c>
      <c r="HL487" s="223">
        <f t="shared" ca="1" si="1069"/>
        <v>-1.5033922789249175E-4</v>
      </c>
      <c r="HM487" s="223">
        <f t="shared" ca="1" si="1070"/>
        <v>1.625391787787789E-4</v>
      </c>
      <c r="HN487" s="223">
        <f t="shared" ca="1" si="1071"/>
        <v>-1.7434755854663664E-4</v>
      </c>
      <c r="HO487" s="223">
        <f t="shared" ca="1" si="1072"/>
        <v>1.8573591977488638E-4</v>
      </c>
      <c r="HP487" s="223">
        <f t="shared" ca="1" si="1073"/>
        <v>-1.9667682690387926E-4</v>
      </c>
      <c r="HQ487" s="223">
        <f t="shared" ca="1" si="1074"/>
        <v>2.0714392232998072E-4</v>
      </c>
      <c r="HR487" s="223">
        <f t="shared" ca="1" si="1075"/>
        <v>-2.1711198990354848E-4</v>
      </c>
      <c r="HS487" s="223">
        <f t="shared" ca="1" si="1076"/>
        <v>2.2655701567667324E-4</v>
      </c>
      <c r="HT487" s="223">
        <f t="shared" ca="1" si="1077"/>
        <v>-2.3545624575496108E-4</v>
      </c>
      <c r="HU487" s="223">
        <f t="shared" ca="1" si="1078"/>
        <v>2.4378824111371405E-4</v>
      </c>
      <c r="HV487" s="223">
        <f t="shared" ca="1" si="1079"/>
        <v>-2.515329292462778E-4</v>
      </c>
      <c r="HW487" s="223">
        <f t="shared" ca="1" si="1080"/>
        <v>2.5867165252062226E-4</v>
      </c>
      <c r="HX487" s="223">
        <f t="shared" ca="1" si="1081"/>
        <v>-2.6518721312708261E-4</v>
      </c>
      <c r="HY487" s="223">
        <f t="shared" ca="1" si="1082"/>
        <v>2.7106391450944911E-4</v>
      </c>
      <c r="HZ487" s="223">
        <f t="shared" ca="1" si="1083"/>
        <v>-2.7628759917938081E-4</v>
      </c>
      <c r="IA487" s="223">
        <f t="shared" ca="1" si="1084"/>
        <v>2.8084568282295253E-4</v>
      </c>
      <c r="IB487" s="223">
        <f t="shared" ca="1" si="1085"/>
        <v>-2.847271846174179E-4</v>
      </c>
      <c r="IC487" s="223">
        <f t="shared" ca="1" si="1086"/>
        <v>2.8792275368499253E-4</v>
      </c>
      <c r="ID487" s="223">
        <f t="shared" ca="1" si="1087"/>
        <v>-2.90424691619879E-4</v>
      </c>
      <c r="IE487" s="223">
        <f t="shared" ca="1" si="1088"/>
        <v>3.1607384294500757E-4</v>
      </c>
      <c r="IF487" s="223">
        <f t="shared" ca="1" si="1089"/>
        <v>-2.9332525007975789E-4</v>
      </c>
      <c r="IG487" s="223">
        <f t="shared" ca="1" si="1090"/>
        <v>2.9371688290535491E-4</v>
      </c>
      <c r="IH487" s="223">
        <f t="shared" ca="1" si="1091"/>
        <v>-2.9340092603347286E-4</v>
      </c>
      <c r="II487" s="223">
        <f t="shared" ca="1" si="1092"/>
        <v>2.9237814063189202E-4</v>
      </c>
      <c r="IJ487" s="223">
        <f t="shared" ca="1" si="1093"/>
        <v>-2.9065099068022572E-4</v>
      </c>
      <c r="IK487" s="223">
        <f t="shared" ca="1" si="1094"/>
        <v>2.8822363703398941E-4</v>
      </c>
      <c r="IL487" s="223">
        <f t="shared" ca="1" si="1095"/>
        <v>-2.8510192740073597E-4</v>
      </c>
      <c r="IM487" s="223">
        <f t="shared" ca="1" si="1096"/>
        <v>2.8129338225238698E-4</v>
      </c>
      <c r="IN487" s="223">
        <f t="shared" ca="1" si="1097"/>
        <v>-2.7680717670781159E-4</v>
      </c>
      <c r="IO487" s="223">
        <f t="shared" ca="1" si="1098"/>
        <v>2.7165411842909105E-4</v>
      </c>
      <c r="IP487" s="223">
        <f t="shared" ca="1" si="1099"/>
        <v>-2.6584662158498306E-4</v>
      </c>
      <c r="IQ487" s="223">
        <f t="shared" ca="1" si="1100"/>
        <v>2.5939867694407749E-4</v>
      </c>
      <c r="IR487" s="223">
        <f t="shared" ca="1" si="1101"/>
        <v>-2.5232581816975761E-4</v>
      </c>
      <c r="IS487" s="223">
        <f t="shared" ca="1" si="1102"/>
        <v>2.4464508439833428E-4</v>
      </c>
      <c r="IT487" s="223">
        <f t="shared" ca="1" si="1103"/>
        <v>-2.3637497919023548E-4</v>
      </c>
      <c r="IU487" s="223">
        <f t="shared" ca="1" si="1104"/>
        <v>2.2753542595324504E-4</v>
      </c>
      <c r="IV487" s="223">
        <f t="shared" ca="1" si="1105"/>
        <v>-2.1814771994540505E-4</v>
      </c>
      <c r="IW487" s="223">
        <f t="shared" ca="1" si="1106"/>
        <v>2.0823447697271096E-4</v>
      </c>
      <c r="IX487" s="223">
        <f t="shared" ca="1" si="1107"/>
        <v>-1.9781957890580262E-4</v>
      </c>
      <c r="IY487" s="223">
        <f t="shared" ca="1" si="1108"/>
        <v>1.8692811614638642E-4</v>
      </c>
      <c r="IZ487" s="223">
        <f t="shared" ca="1" si="1109"/>
        <v>-1.7558632718217882E-4</v>
      </c>
      <c r="JA487" s="223">
        <f t="shared" ca="1" si="1110"/>
        <v>1.6382153537627042E-4</v>
      </c>
      <c r="JB487" s="223">
        <f t="shared" ca="1" si="1111"/>
        <v>-1.5166208314254135E-4</v>
      </c>
    </row>
    <row r="488" spans="2:262">
      <c r="B488" s="230">
        <v>127</v>
      </c>
      <c r="C488" s="229">
        <f t="shared" si="1112"/>
        <v>2.4804687500000018E-3</v>
      </c>
      <c r="D488" s="226">
        <f t="shared" ca="1" si="855"/>
        <v>23.456993841313651</v>
      </c>
      <c r="E488" s="225">
        <f ca="1">EC361</f>
        <v>-0.54300615868634927</v>
      </c>
      <c r="F488" s="224">
        <v>127</v>
      </c>
      <c r="G488" s="223">
        <f t="shared" ca="1" si="856"/>
        <v>1.6143668699476697E-4</v>
      </c>
      <c r="H488" s="223">
        <f t="shared" ca="1" si="857"/>
        <v>-1.5618527116738147E-4</v>
      </c>
      <c r="I488" s="223">
        <f t="shared" ca="1" si="858"/>
        <v>1.5083977517278794E-4</v>
      </c>
      <c r="J488" s="223">
        <f t="shared" ca="1" si="859"/>
        <v>-1.4540341893789322E-4</v>
      </c>
      <c r="K488" s="223">
        <f t="shared" ca="1" si="860"/>
        <v>1.3987947712041436E-4</v>
      </c>
      <c r="L488" s="223">
        <f t="shared" ca="1" si="861"/>
        <v>-1.342712771363479E-4</v>
      </c>
      <c r="M488" s="223">
        <f t="shared" ca="1" si="862"/>
        <v>1.2858219715566172E-4</v>
      </c>
      <c r="N488" s="223">
        <f t="shared" ca="1" si="863"/>
        <v>-1.2281566406740704E-4</v>
      </c>
      <c r="O488" s="223">
        <f t="shared" ca="1" si="864"/>
        <v>1.1697515141549161E-4</v>
      </c>
      <c r="P488" s="223">
        <f t="shared" ca="1" si="865"/>
        <v>-1.1106417730634611E-4</v>
      </c>
      <c r="Q488" s="223">
        <f t="shared" ca="1" si="866"/>
        <v>1.0508630228974841E-4</v>
      </c>
      <c r="R488" s="223">
        <f t="shared" ca="1" si="867"/>
        <v>-9.9045127214079519E-5</v>
      </c>
      <c r="S488" s="223">
        <f t="shared" ca="1" si="868"/>
        <v>9.2944291057314477E-5</v>
      </c>
      <c r="T488" s="223">
        <f t="shared" ca="1" si="869"/>
        <v>-8.678746873502739E-5</v>
      </c>
      <c r="U488" s="223">
        <f t="shared" ca="1" si="870"/>
        <v>8.0578368886766809E-5</v>
      </c>
      <c r="V488" s="223">
        <f t="shared" ca="1" si="871"/>
        <v>-7.4320731642108097E-5</v>
      </c>
      <c r="W488" s="223">
        <f t="shared" ca="1" si="872"/>
        <v>6.8018326367739391E-5</v>
      </c>
      <c r="X488" s="223">
        <f t="shared" ca="1" si="873"/>
        <v>-6.1674949396935735E-5</v>
      </c>
      <c r="Y488" s="223">
        <f t="shared" ca="1" si="874"/>
        <v>5.5294421742790325E-5</v>
      </c>
      <c r="Z488" s="223">
        <f t="shared" ca="1" si="875"/>
        <v>-4.8880586796578633E-5</v>
      </c>
      <c r="AA488" s="223">
        <f t="shared" ca="1" si="876"/>
        <v>4.2437308012643549E-5</v>
      </c>
      <c r="AB488" s="223">
        <f t="shared" ca="1" si="877"/>
        <v>-3.5968466581194814E-5</v>
      </c>
      <c r="AC488" s="223">
        <f t="shared" ca="1" si="878"/>
        <v>2.9477959090425164E-5</v>
      </c>
      <c r="AD488" s="223">
        <f t="shared" ca="1" si="879"/>
        <v>-2.2969695179347549E-5</v>
      </c>
      <c r="AE488" s="223">
        <f t="shared" ca="1" si="880"/>
        <v>1.6447595182789908E-5</v>
      </c>
      <c r="AF488" s="223">
        <f t="shared" ca="1" si="881"/>
        <v>-9.9155877699093114E-6</v>
      </c>
      <c r="AG488" s="223">
        <f t="shared" ca="1" si="882"/>
        <v>3.3776075777238823E-6</v>
      </c>
      <c r="AH488" s="223">
        <f t="shared" ca="1" si="883"/>
        <v>3.1624071589695388E-6</v>
      </c>
      <c r="AI488" s="223">
        <f t="shared" ca="1" si="884"/>
        <v>-9.700516979840385E-6</v>
      </c>
      <c r="AJ488" s="223">
        <f t="shared" ca="1" si="885"/>
        <v>1.623278357200828E-5</v>
      </c>
      <c r="AK488" s="223">
        <f t="shared" ca="1" si="886"/>
        <v>-2.2755272142335273E-5</v>
      </c>
      <c r="AL488" s="223">
        <f t="shared" ca="1" si="887"/>
        <v>2.9264053787598151E-5</v>
      </c>
      <c r="AM488" s="223">
        <f t="shared" ca="1" si="888"/>
        <v>-3.575520786111287E-5</v>
      </c>
      <c r="AN488" s="223">
        <f t="shared" ca="1" si="889"/>
        <v>4.2224824334385333E-5</v>
      </c>
      <c r="AO488" s="223">
        <f t="shared" ca="1" si="890"/>
        <v>-4.8669006152366666E-5</v>
      </c>
      <c r="AP488" s="223">
        <f t="shared" ca="1" si="891"/>
        <v>5.5083871580893166E-5</v>
      </c>
      <c r="AQ488" s="223">
        <f t="shared" ca="1" si="892"/>
        <v>-6.1465556544897972E-5</v>
      </c>
      <c r="AR488" s="223">
        <f t="shared" ca="1" si="893"/>
        <v>6.7810216955985325E-5</v>
      </c>
      <c r="AS488" s="223">
        <f t="shared" ca="1" si="894"/>
        <v>-7.4114031027965735E-5</v>
      </c>
      <c r="AT488" s="223">
        <f t="shared" ca="1" si="895"/>
        <v>8.0373201578956988E-5</v>
      </c>
      <c r="AU488" s="223">
        <f t="shared" ca="1" si="896"/>
        <v>-8.658395831866827E-5</v>
      </c>
      <c r="AV488" s="223">
        <f t="shared" ca="1" si="897"/>
        <v>9.2742560119463968E-5</v>
      </c>
      <c r="AW488" s="223">
        <f t="shared" ca="1" si="898"/>
        <v>-9.8845297269914976E-5</v>
      </c>
      <c r="AX488" s="223">
        <f t="shared" ca="1" si="899"/>
        <v>1.048884937093543E-4</v>
      </c>
      <c r="AY488" s="223">
        <f t="shared" ca="1" si="900"/>
        <v>-1.1086850924221649E-4</v>
      </c>
      <c r="AZ488" s="223">
        <f t="shared" ca="1" si="901"/>
        <v>1.1678174173075182E-4</v>
      </c>
      <c r="BA488" s="223">
        <f t="shared" ca="1" si="902"/>
        <v>-1.226246292648191E-4</v>
      </c>
      <c r="BB488" s="223">
        <f t="shared" ca="1" si="903"/>
        <v>1.2839365230745407E-4</v>
      </c>
      <c r="BC488" s="223">
        <f t="shared" ca="1" si="904"/>
        <v>-1.3408533581488029E-4</v>
      </c>
      <c r="BD488" s="223">
        <f t="shared" ca="1" si="905"/>
        <v>1.3969625132978519E-4</v>
      </c>
      <c r="BE488" s="223">
        <f t="shared" ca="1" si="906"/>
        <v>-1.4522301904646838E-4</v>
      </c>
      <c r="BF488" s="223">
        <f t="shared" ca="1" si="907"/>
        <v>1.506623098467164E-4</v>
      </c>
      <c r="BG488" s="223">
        <f t="shared" ca="1" si="908"/>
        <v>-1.560108473051394E-4</v>
      </c>
      <c r="BH488" s="223">
        <f t="shared" ca="1" si="909"/>
        <v>1.612654096627671E-4</v>
      </c>
      <c r="BI488" s="223">
        <f t="shared" ca="1" si="910"/>
        <v>-1.6642283176771604E-4</v>
      </c>
      <c r="BJ488" s="223">
        <f t="shared" ca="1" si="911"/>
        <v>1.714800069817586E-4</v>
      </c>
      <c r="BK488" s="223">
        <f t="shared" ca="1" si="912"/>
        <v>-1.7643388905164582E-4</v>
      </c>
      <c r="BL488" s="223">
        <f t="shared" ca="1" si="913"/>
        <v>1.8128149394405641E-4</v>
      </c>
      <c r="BM488" s="223">
        <f t="shared" ca="1" si="914"/>
        <v>-1.8601990164306671E-4</v>
      </c>
      <c r="BN488" s="223">
        <f t="shared" ca="1" si="915"/>
        <v>1.9064625790905942E-4</v>
      </c>
      <c r="BO488" s="223">
        <f t="shared" ca="1" si="916"/>
        <v>-1.9515777599801043E-4</v>
      </c>
      <c r="BP488" s="223">
        <f t="shared" ca="1" si="917"/>
        <v>1.9955173834011955E-4</v>
      </c>
      <c r="BQ488" s="223">
        <f t="shared" ca="1" si="918"/>
        <v>-2.0382549817677268E-4</v>
      </c>
      <c r="BR488" s="223">
        <f t="shared" ca="1" si="919"/>
        <v>2.0797648115485041E-4</v>
      </c>
      <c r="BS488" s="223">
        <f t="shared" ca="1" si="920"/>
        <v>-2.1200218687742199E-4</v>
      </c>
      <c r="BT488" s="223">
        <f t="shared" ca="1" si="921"/>
        <v>2.15900190409891E-4</v>
      </c>
      <c r="BU488" s="223">
        <f t="shared" ca="1" si="922"/>
        <v>-2.1966814374068519E-4</v>
      </c>
      <c r="BV488" s="223">
        <f t="shared" ca="1" si="923"/>
        <v>2.2330377719561095E-4</v>
      </c>
      <c r="BW488" s="223">
        <f t="shared" ca="1" si="924"/>
        <v>-2.2680490080502014E-4</v>
      </c>
      <c r="BX488" s="223">
        <f t="shared" ca="1" si="925"/>
        <v>2.3016940562296586E-4</v>
      </c>
      <c r="BY488" s="223">
        <f t="shared" ca="1" si="926"/>
        <v>-2.3339526499755278E-4</v>
      </c>
      <c r="BZ488" s="223">
        <f t="shared" ca="1" si="927"/>
        <v>2.3648053579171621E-4</v>
      </c>
      <c r="CA488" s="223">
        <f t="shared" ca="1" si="928"/>
        <v>-2.3942335955369552E-4</v>
      </c>
      <c r="CB488" s="223">
        <f t="shared" ca="1" si="929"/>
        <v>2.4222196363649575E-4</v>
      </c>
      <c r="CC488" s="223">
        <f t="shared" ca="1" si="930"/>
        <v>-2.4487466226566398E-4</v>
      </c>
      <c r="CD488" s="223">
        <f t="shared" ca="1" si="931"/>
        <v>2.4737985755473679E-4</v>
      </c>
      <c r="CE488" s="223">
        <f t="shared" ca="1" si="932"/>
        <v>-2.4973604046774723E-4</v>
      </c>
      <c r="CF488" s="223">
        <f t="shared" ca="1" si="933"/>
        <v>2.5194179172821195E-4</v>
      </c>
      <c r="CG488" s="223">
        <f t="shared" ca="1" si="934"/>
        <v>-2.5399578267405005E-4</v>
      </c>
      <c r="CH488" s="223">
        <f t="shared" ca="1" si="935"/>
        <v>2.5589677605791935E-4</v>
      </c>
      <c r="CI488" s="223">
        <f t="shared" ca="1" si="936"/>
        <v>-2.5764362679249003E-4</v>
      </c>
      <c r="CJ488" s="223">
        <f t="shared" ca="1" si="937"/>
        <v>2.5923528264019458E-4</v>
      </c>
      <c r="CK488" s="223">
        <f t="shared" ca="1" si="938"/>
        <v>-2.6067078484706821E-4</v>
      </c>
      <c r="CL488" s="223">
        <f t="shared" ca="1" si="939"/>
        <v>2.6194926872025713E-4</v>
      </c>
      <c r="CM488" s="223">
        <f t="shared" ca="1" si="940"/>
        <v>-2.6306996414888573E-4</v>
      </c>
      <c r="CN488" s="223">
        <f t="shared" ca="1" si="941"/>
        <v>2.6403219606792821E-4</v>
      </c>
      <c r="CO488" s="223">
        <f t="shared" ca="1" si="942"/>
        <v>-2.6483538486486111E-4</v>
      </c>
      <c r="CP488" s="223">
        <f t="shared" ca="1" si="943"/>
        <v>2.6547904672878262E-4</v>
      </c>
      <c r="CQ488" s="223">
        <f t="shared" ca="1" si="944"/>
        <v>-2.6596279394185704E-4</v>
      </c>
      <c r="CR488" s="223">
        <f t="shared" ca="1" si="945"/>
        <v>2.6628633511284933E-4</v>
      </c>
      <c r="CS488" s="223">
        <f t="shared" ca="1" si="946"/>
        <v>-2.6644947535265766E-4</v>
      </c>
      <c r="CT488" s="223">
        <f t="shared" ca="1" si="947"/>
        <v>2.6645211639170099E-4</v>
      </c>
      <c r="CU488" s="223">
        <f t="shared" ca="1" si="948"/>
        <v>-2.6629425663911614E-4</v>
      </c>
      <c r="CV488" s="223">
        <f t="shared" ca="1" si="949"/>
        <v>2.6597599118371605E-4</v>
      </c>
      <c r="CW488" s="223">
        <f t="shared" ca="1" si="950"/>
        <v>-2.6549751173670884E-4</v>
      </c>
      <c r="CX488" s="223">
        <f t="shared" ca="1" si="951"/>
        <v>2.6485910651622254E-4</v>
      </c>
      <c r="CY488" s="223">
        <f t="shared" ca="1" si="952"/>
        <v>-2.6406116007369237E-4</v>
      </c>
      <c r="CZ488" s="223">
        <f t="shared" ca="1" si="953"/>
        <v>2.631041530622146E-4</v>
      </c>
      <c r="DA488" s="223">
        <f t="shared" ca="1" si="954"/>
        <v>-2.6198866194703245E-4</v>
      </c>
      <c r="DB488" s="223">
        <f t="shared" ca="1" si="955"/>
        <v>2.6071535865827773E-4</v>
      </c>
      <c r="DC488" s="223">
        <f t="shared" ca="1" si="956"/>
        <v>-2.5928501018624561E-4</v>
      </c>
      <c r="DD488" s="223">
        <f t="shared" ca="1" si="957"/>
        <v>2.5769847811936484E-4</v>
      </c>
      <c r="DE488" s="223">
        <f t="shared" ca="1" si="958"/>
        <v>-2.5595671812523549E-4</v>
      </c>
      <c r="DF488" s="223">
        <f t="shared" ca="1" si="959"/>
        <v>2.540607793749415E-4</v>
      </c>
      <c r="DG488" s="223">
        <f t="shared" ca="1" si="960"/>
        <v>-2.5201180391110106E-4</v>
      </c>
      <c r="DH488" s="223">
        <f t="shared" ca="1" si="961"/>
        <v>2.4981102595990795E-4</v>
      </c>
      <c r="DI488" s="223">
        <f t="shared" ca="1" si="962"/>
        <v>-2.474597711877178E-4</v>
      </c>
      <c r="DJ488" s="223">
        <f t="shared" ca="1" si="963"/>
        <v>2.4495945590247538E-4</v>
      </c>
      <c r="DK488" s="223">
        <f t="shared" ca="1" si="964"/>
        <v>-2.4231158620062731E-4</v>
      </c>
      <c r="DL488" s="223">
        <f t="shared" ca="1" si="965"/>
        <v>2.3951775705985951E-4</v>
      </c>
      <c r="DM488" s="223">
        <f t="shared" ca="1" si="966"/>
        <v>-2.3657965137839127E-4</v>
      </c>
      <c r="DN488" s="223">
        <f t="shared" ca="1" si="967"/>
        <v>2.3349903896120868E-4</v>
      </c>
      <c r="DO488" s="223">
        <f t="shared" ca="1" si="968"/>
        <v>-2.3027777545405462E-4</v>
      </c>
      <c r="DP488" s="223">
        <f t="shared" ca="1" si="969"/>
        <v>2.2691780122560009E-4</v>
      </c>
      <c r="DQ488" s="223">
        <f t="shared" ca="1" si="970"/>
        <v>-2.2342114019869829E-4</v>
      </c>
      <c r="DR488" s="223">
        <f t="shared" ca="1" si="971"/>
        <v>2.1978989863118706E-4</v>
      </c>
      <c r="DS488" s="223">
        <f t="shared" ca="1" si="972"/>
        <v>-2.1602626384722263E-4</v>
      </c>
      <c r="DT488" s="223">
        <f t="shared" ca="1" si="973"/>
        <v>2.1213250291965007E-4</v>
      </c>
      <c r="DU488" s="223">
        <f t="shared" ca="1" si="974"/>
        <v>-2.081109613044731E-4</v>
      </c>
      <c r="DV488" s="223">
        <f t="shared" ca="1" si="975"/>
        <v>2.0396406142796693E-4</v>
      </c>
      <c r="DW488" s="223">
        <f t="shared" ca="1" si="976"/>
        <v>-1.996943012275738E-4</v>
      </c>
      <c r="DX488" s="223">
        <f t="shared" ca="1" si="977"/>
        <v>1.9530425264716202E-4</v>
      </c>
      <c r="DY488" s="223">
        <f t="shared" ca="1" si="978"/>
        <v>-1.9079656008786229E-4</v>
      </c>
      <c r="DZ488" s="223">
        <f t="shared" ca="1" si="979"/>
        <v>1.8617393881509799E-4</v>
      </c>
      <c r="EA488" s="223">
        <f t="shared" ca="1" si="980"/>
        <v>-1.8143917332309425E-4</v>
      </c>
      <c r="EB488" s="223">
        <f t="shared" ca="1" si="981"/>
        <v>1.7659511565751729E-4</v>
      </c>
      <c r="EC488" s="223">
        <f t="shared" ca="1" si="982"/>
        <v>-1.716446836975963E-4</v>
      </c>
      <c r="ED488" s="223">
        <f t="shared" ca="1" si="983"/>
        <v>1.6659085939841237E-4</v>
      </c>
      <c r="EE488" s="223">
        <f t="shared" ca="1" si="984"/>
        <v>-1.6143668699476012E-4</v>
      </c>
      <c r="EF488" s="223">
        <f t="shared" ca="1" si="985"/>
        <v>1.5618527116738077E-4</v>
      </c>
      <c r="EG488" s="223">
        <f t="shared" ca="1" si="986"/>
        <v>-1.508397751727814E-4</v>
      </c>
      <c r="EH488" s="223">
        <f t="shared" ca="1" si="987"/>
        <v>1.4540341893789292E-4</v>
      </c>
      <c r="EI488" s="223">
        <f t="shared" ca="1" si="988"/>
        <v>-1.3987947712040762E-4</v>
      </c>
      <c r="EJ488" s="223">
        <f t="shared" ca="1" si="989"/>
        <v>1.3427127713634842E-4</v>
      </c>
      <c r="EK488" s="223">
        <f t="shared" ca="1" si="990"/>
        <v>-1.2858219715565559E-4</v>
      </c>
      <c r="EL488" s="223">
        <f t="shared" ca="1" si="991"/>
        <v>1.2281566406740756E-4</v>
      </c>
      <c r="EM488" s="223">
        <f t="shared" ca="1" si="992"/>
        <v>-1.1697515141548533E-4</v>
      </c>
      <c r="EN488" s="223">
        <f t="shared" ca="1" si="993"/>
        <v>1.1106417730634668E-4</v>
      </c>
      <c r="EO488" s="223">
        <f t="shared" ca="1" si="994"/>
        <v>-1.0508630228974199E-4</v>
      </c>
      <c r="EP488" s="223">
        <f t="shared" ca="1" si="995"/>
        <v>9.9045127214081809E-5</v>
      </c>
      <c r="EQ488" s="223">
        <f t="shared" ca="1" si="996"/>
        <v>-9.2944291057309706E-5</v>
      </c>
      <c r="ER488" s="223">
        <f t="shared" ca="1" si="997"/>
        <v>8.6787468735029721E-5</v>
      </c>
      <c r="ES488" s="223">
        <f t="shared" ca="1" si="998"/>
        <v>-8.0578368886761957E-5</v>
      </c>
      <c r="ET488" s="223">
        <f t="shared" ca="1" si="999"/>
        <v>7.4320731642110483E-5</v>
      </c>
      <c r="EU488" s="223">
        <f t="shared" ca="1" si="1000"/>
        <v>-6.8018326367734458E-5</v>
      </c>
      <c r="EV488" s="223">
        <f t="shared" ca="1" si="1001"/>
        <v>6.1674949396938161E-5</v>
      </c>
      <c r="EW488" s="223">
        <f t="shared" ca="1" si="1002"/>
        <v>-5.5294421742785337E-5</v>
      </c>
      <c r="EX488" s="223">
        <f t="shared" ca="1" si="1003"/>
        <v>4.8880586796581072E-5</v>
      </c>
      <c r="EY488" s="223">
        <f t="shared" ca="1" si="1004"/>
        <v>-4.2437308012638521E-5</v>
      </c>
      <c r="EZ488" s="223">
        <f t="shared" ca="1" si="1005"/>
        <v>3.5968466581197267E-5</v>
      </c>
      <c r="FA488" s="223">
        <f t="shared" ca="1" si="1006"/>
        <v>-2.9477959090420109E-5</v>
      </c>
      <c r="FB488" s="223">
        <f t="shared" ca="1" si="1007"/>
        <v>2.296969517935381E-5</v>
      </c>
      <c r="FC488" s="223">
        <f t="shared" ca="1" si="1008"/>
        <v>-1.6447595182788593E-5</v>
      </c>
      <c r="FD488" s="223">
        <f t="shared" ca="1" si="1009"/>
        <v>9.9155877699155998E-6</v>
      </c>
      <c r="FE488" s="223">
        <f t="shared" ca="1" si="1010"/>
        <v>-3.3776075777225542E-6</v>
      </c>
      <c r="FF488" s="223">
        <f t="shared" ca="1" si="1011"/>
        <v>-3.1624071589632775E-6</v>
      </c>
      <c r="FG488" s="223">
        <f t="shared" ca="1" si="1012"/>
        <v>9.7005169798417131E-6</v>
      </c>
      <c r="FH488" s="223">
        <f t="shared" ca="1" si="1013"/>
        <v>-1.6232783572002046E-5</v>
      </c>
      <c r="FI488" s="223">
        <f t="shared" ca="1" si="1014"/>
        <v>2.2755272142336588E-5</v>
      </c>
      <c r="FJ488" s="223">
        <f t="shared" ca="1" si="1015"/>
        <v>-2.926405378759193E-5</v>
      </c>
      <c r="FK488" s="223">
        <f t="shared" ca="1" si="1016"/>
        <v>3.575520786111413E-5</v>
      </c>
      <c r="FL488" s="223">
        <f t="shared" ca="1" si="1017"/>
        <v>-4.2224824334394115E-5</v>
      </c>
      <c r="FM488" s="223">
        <f t="shared" ca="1" si="1018"/>
        <v>4.8669006152367953E-5</v>
      </c>
      <c r="FN488" s="223">
        <f t="shared" ca="1" si="1019"/>
        <v>-5.508387158090188E-5</v>
      </c>
      <c r="FO488" s="223">
        <f t="shared" ca="1" si="1020"/>
        <v>6.1465556544913977E-5</v>
      </c>
      <c r="FP488" s="223">
        <f t="shared" ca="1" si="1021"/>
        <v>-6.7810216955993931E-5</v>
      </c>
      <c r="FQ488" s="223">
        <f t="shared" ca="1" si="1022"/>
        <v>7.4114031027966995E-5</v>
      </c>
      <c r="FR488" s="223">
        <f t="shared" ca="1" si="1023"/>
        <v>-8.0373201578951025E-5</v>
      </c>
      <c r="FS488" s="223">
        <f t="shared" ca="1" si="1024"/>
        <v>8.6583958318680237E-5</v>
      </c>
      <c r="FT488" s="223">
        <f t="shared" ca="1" si="1025"/>
        <v>-9.2742560119472289E-5</v>
      </c>
      <c r="FU488" s="223">
        <f t="shared" ca="1" si="1026"/>
        <v>9.8845297269916182E-5</v>
      </c>
      <c r="FV488" s="223">
        <f t="shared" ca="1" si="1027"/>
        <v>-1.0488849370934853E-4</v>
      </c>
      <c r="FW488" s="223">
        <f t="shared" ca="1" si="1028"/>
        <v>1.1086850924223146E-4</v>
      </c>
      <c r="FX488" s="223">
        <f t="shared" ca="1" si="1029"/>
        <v>-1.1678174173075979E-4</v>
      </c>
      <c r="FY488" s="223">
        <f t="shared" ca="1" si="1030"/>
        <v>1.2262462926482026E-4</v>
      </c>
      <c r="FZ488" s="223">
        <f t="shared" ca="1" si="1031"/>
        <v>-1.2839365230744198E-4</v>
      </c>
      <c r="GA488" s="223">
        <f t="shared" ca="1" si="1032"/>
        <v>1.3408533581488796E-4</v>
      </c>
      <c r="GB488" s="223">
        <f t="shared" ca="1" si="1033"/>
        <v>-1.3969625132978633E-4</v>
      </c>
      <c r="GC488" s="223">
        <f t="shared" ca="1" si="1034"/>
        <v>1.4522301904646313E-4</v>
      </c>
      <c r="GD488" s="223">
        <f t="shared" ca="1" si="1035"/>
        <v>-1.5066230984670499E-4</v>
      </c>
      <c r="GE488" s="223">
        <f t="shared" ca="1" si="1036"/>
        <v>1.5601084730514661E-4</v>
      </c>
      <c r="GF488" s="223">
        <f t="shared" ca="1" si="1037"/>
        <v>-1.6126540966276813E-4</v>
      </c>
      <c r="GG488" s="223">
        <f t="shared" ca="1" si="1038"/>
        <v>1.6642283176771113E-4</v>
      </c>
      <c r="GH488" s="223">
        <f t="shared" ca="1" si="1039"/>
        <v>-1.7148000698174803E-4</v>
      </c>
      <c r="GI488" s="223">
        <f t="shared" ca="1" si="1040"/>
        <v>1.7643388905165248E-4</v>
      </c>
      <c r="GJ488" s="223">
        <f t="shared" ca="1" si="1041"/>
        <v>-1.8128149394405736E-4</v>
      </c>
      <c r="GK488" s="223">
        <f t="shared" ca="1" si="1042"/>
        <v>1.8601990164306224E-4</v>
      </c>
      <c r="GL488" s="223">
        <f t="shared" ca="1" si="1043"/>
        <v>-1.9064625790904974E-4</v>
      </c>
      <c r="GM488" s="223">
        <f t="shared" ca="1" si="1044"/>
        <v>1.9515777599801647E-4</v>
      </c>
      <c r="GN488" s="223">
        <f t="shared" ca="1" si="1045"/>
        <v>-1.9955173834012042E-4</v>
      </c>
      <c r="GO488" s="223">
        <f t="shared" ca="1" si="1046"/>
        <v>2.0382549817676862E-4</v>
      </c>
      <c r="GP488" s="223">
        <f t="shared" ca="1" si="1047"/>
        <v>-2.0797648115486071E-4</v>
      </c>
      <c r="GQ488" s="223">
        <f t="shared" ca="1" si="1048"/>
        <v>2.1200218687742739E-4</v>
      </c>
      <c r="GR488" s="223">
        <f t="shared" ca="1" si="1049"/>
        <v>-2.1590019040989175E-4</v>
      </c>
      <c r="GS488" s="223">
        <f t="shared" ca="1" si="1050"/>
        <v>2.1966814374068164E-4</v>
      </c>
      <c r="GT488" s="223">
        <f t="shared" ca="1" si="1051"/>
        <v>-2.2330377719561995E-4</v>
      </c>
      <c r="GU488" s="223">
        <f t="shared" ca="1" si="1052"/>
        <v>2.268049008050248E-4</v>
      </c>
      <c r="GV488" s="223">
        <f t="shared" ca="1" si="1053"/>
        <v>-2.3016940562296654E-4</v>
      </c>
      <c r="GW488" s="223">
        <f t="shared" ca="1" si="1054"/>
        <v>2.3339526499754974E-4</v>
      </c>
      <c r="GX488" s="223">
        <f t="shared" ca="1" si="1055"/>
        <v>-2.3648053579172377E-4</v>
      </c>
      <c r="GY488" s="223">
        <f t="shared" ca="1" si="1056"/>
        <v>2.3942335955369942E-4</v>
      </c>
      <c r="GZ488" s="223">
        <f t="shared" ca="1" si="1057"/>
        <v>-2.4222196363649632E-4</v>
      </c>
      <c r="HA488" s="223">
        <f t="shared" ca="1" si="1058"/>
        <v>2.4487466226566149E-4</v>
      </c>
      <c r="HB488" s="223">
        <f t="shared" ca="1" si="1059"/>
        <v>-2.4737985755474287E-4</v>
      </c>
      <c r="HC488" s="223">
        <f t="shared" ca="1" si="1060"/>
        <v>2.4973604046775032E-4</v>
      </c>
      <c r="HD488" s="223">
        <f t="shared" ca="1" si="1061"/>
        <v>-2.5194179172821244E-4</v>
      </c>
      <c r="HE488" s="223">
        <f t="shared" ca="1" si="1062"/>
        <v>2.5399578267404815E-4</v>
      </c>
      <c r="HF488" s="223">
        <f t="shared" ca="1" si="1063"/>
        <v>-2.558967760579239E-4</v>
      </c>
      <c r="HG488" s="223">
        <f t="shared" ca="1" si="1064"/>
        <v>2.5764362679249041E-4</v>
      </c>
      <c r="HH488" s="223">
        <f t="shared" ca="1" si="1065"/>
        <v>-2.5923528264019312E-4</v>
      </c>
      <c r="HI488" s="223">
        <f t="shared" ca="1" si="1066"/>
        <v>2.6067078484706533E-4</v>
      </c>
      <c r="HJ488" s="223">
        <f t="shared" ca="1" si="1067"/>
        <v>-2.6194926872026011E-4</v>
      </c>
      <c r="HK488" s="223">
        <f t="shared" ca="1" si="1068"/>
        <v>2.6306996414888589E-4</v>
      </c>
      <c r="HL488" s="223">
        <f t="shared" ca="1" si="1069"/>
        <v>-2.6403219606792837E-4</v>
      </c>
      <c r="HM488" s="223">
        <f t="shared" ca="1" si="1070"/>
        <v>2.6483538486485954E-4</v>
      </c>
      <c r="HN488" s="223">
        <f t="shared" ca="1" si="1071"/>
        <v>-2.6547904672878403E-4</v>
      </c>
      <c r="HO488" s="223">
        <f t="shared" ca="1" si="1072"/>
        <v>2.6596279394185715E-4</v>
      </c>
      <c r="HP488" s="223">
        <f t="shared" ca="1" si="1073"/>
        <v>-2.6628633511284938E-4</v>
      </c>
      <c r="HQ488" s="223">
        <f t="shared" ca="1" si="1074"/>
        <v>2.664494753526575E-4</v>
      </c>
      <c r="HR488" s="223">
        <f t="shared" ca="1" si="1075"/>
        <v>-2.6645211639170078E-4</v>
      </c>
      <c r="HS488" s="223">
        <f t="shared" ca="1" si="1076"/>
        <v>2.6629425663911603E-4</v>
      </c>
      <c r="HT488" s="223">
        <f t="shared" ca="1" si="1077"/>
        <v>-2.6597599118371594E-4</v>
      </c>
      <c r="HU488" s="223">
        <f t="shared" ca="1" si="1078"/>
        <v>2.6549751173671004E-4</v>
      </c>
      <c r="HV488" s="223">
        <f t="shared" ca="1" si="1079"/>
        <v>-2.6485910651622238E-4</v>
      </c>
      <c r="HW488" s="223">
        <f t="shared" ca="1" si="1080"/>
        <v>2.6406116007369215E-4</v>
      </c>
      <c r="HX488" s="223">
        <f t="shared" ca="1" si="1081"/>
        <v>-2.6310415306221677E-4</v>
      </c>
      <c r="HY488" s="223">
        <f t="shared" ca="1" si="1082"/>
        <v>2.6198866194702942E-4</v>
      </c>
      <c r="HZ488" s="223">
        <f t="shared" ca="1" si="1083"/>
        <v>-2.6071535865827746E-4</v>
      </c>
      <c r="IA488" s="223">
        <f t="shared" ca="1" si="1084"/>
        <v>2.5928501018624534E-4</v>
      </c>
      <c r="IB488" s="223">
        <f t="shared" ca="1" si="1085"/>
        <v>-2.5769847811936831E-4</v>
      </c>
      <c r="IC488" s="223">
        <f t="shared" ca="1" si="1086"/>
        <v>2.5595671812523094E-4</v>
      </c>
      <c r="ID488" s="223">
        <f t="shared" ca="1" si="1087"/>
        <v>-2.5406077937494107E-4</v>
      </c>
      <c r="IE488" s="223">
        <f t="shared" ca="1" si="1088"/>
        <v>2.9137124129968001E-4</v>
      </c>
      <c r="IF488" s="223">
        <f t="shared" ca="1" si="1089"/>
        <v>-2.4981102595991278E-4</v>
      </c>
      <c r="IG488" s="223">
        <f t="shared" ca="1" si="1090"/>
        <v>2.4745977118771168E-4</v>
      </c>
      <c r="IH488" s="223">
        <f t="shared" ca="1" si="1091"/>
        <v>-2.4495945590247484E-4</v>
      </c>
      <c r="II488" s="223">
        <f t="shared" ca="1" si="1092"/>
        <v>2.4231158620062677E-4</v>
      </c>
      <c r="IJ488" s="223">
        <f t="shared" ca="1" si="1093"/>
        <v>-2.3951775705986555E-4</v>
      </c>
      <c r="IK488" s="223">
        <f t="shared" ca="1" si="1094"/>
        <v>2.3657965137838371E-4</v>
      </c>
      <c r="IL488" s="223">
        <f t="shared" ca="1" si="1095"/>
        <v>-2.3349903896120809E-4</v>
      </c>
      <c r="IM488" s="223">
        <f t="shared" ca="1" si="1096"/>
        <v>2.3027777545405397E-4</v>
      </c>
      <c r="IN488" s="223">
        <f t="shared" ca="1" si="1097"/>
        <v>-2.2691780122560733E-4</v>
      </c>
      <c r="IO488" s="223">
        <f t="shared" ca="1" si="1098"/>
        <v>2.2342114019868932E-4</v>
      </c>
      <c r="IP488" s="223">
        <f t="shared" ca="1" si="1099"/>
        <v>-2.1978989863118633E-4</v>
      </c>
      <c r="IQ488" s="223">
        <f t="shared" ca="1" si="1100"/>
        <v>2.1602626384722187E-4</v>
      </c>
      <c r="IR488" s="223">
        <f t="shared" ca="1" si="1101"/>
        <v>-2.1213250291965847E-4</v>
      </c>
      <c r="IS488" s="223">
        <f t="shared" ca="1" si="1102"/>
        <v>2.0811096130446283E-4</v>
      </c>
      <c r="IT488" s="223">
        <f t="shared" ca="1" si="1103"/>
        <v>-2.0396406142796609E-4</v>
      </c>
      <c r="IU488" s="223">
        <f t="shared" ca="1" si="1104"/>
        <v>1.9969430122757293E-4</v>
      </c>
      <c r="IV488" s="223">
        <f t="shared" ca="1" si="1105"/>
        <v>-1.9530425264717143E-4</v>
      </c>
      <c r="IW488" s="223">
        <f t="shared" ca="1" si="1106"/>
        <v>1.9079656008785082E-4</v>
      </c>
      <c r="IX488" s="223">
        <f t="shared" ca="1" si="1107"/>
        <v>-1.8617393881509704E-4</v>
      </c>
      <c r="IY488" s="223">
        <f t="shared" ca="1" si="1108"/>
        <v>1.814391733230933E-4</v>
      </c>
      <c r="IZ488" s="223">
        <f t="shared" ca="1" si="1109"/>
        <v>-1.7659511565752765E-4</v>
      </c>
      <c r="JA488" s="223">
        <f t="shared" ca="1" si="1110"/>
        <v>1.7164468369758369E-4</v>
      </c>
      <c r="JB488" s="223">
        <f t="shared" ca="1" si="1111"/>
        <v>-1.6659085939841136E-4</v>
      </c>
    </row>
    <row r="489" spans="2:262">
      <c r="B489" s="230">
        <v>128</v>
      </c>
      <c r="C489" s="229">
        <f t="shared" si="1112"/>
        <v>2.5000000000000018E-3</v>
      </c>
      <c r="D489" s="226">
        <f t="shared" ca="1" si="855"/>
        <v>23.464893709021119</v>
      </c>
      <c r="E489" s="225">
        <f ca="1">ED361</f>
        <v>-0.53510629097887985</v>
      </c>
      <c r="F489" s="224">
        <v>128</v>
      </c>
      <c r="G489" s="223">
        <f t="shared" ca="1" si="856"/>
        <v>1.5167450184378758E-4</v>
      </c>
      <c r="H489" s="223">
        <f t="shared" ca="1" si="857"/>
        <v>-1.5167450184378755E-4</v>
      </c>
      <c r="I489" s="223">
        <f t="shared" ca="1" si="858"/>
        <v>1.5167450184378753E-4</v>
      </c>
      <c r="J489" s="223">
        <f t="shared" ca="1" si="859"/>
        <v>-1.516745018437875E-4</v>
      </c>
      <c r="K489" s="223">
        <f t="shared" ca="1" si="860"/>
        <v>1.5167450184378744E-4</v>
      </c>
      <c r="L489" s="223">
        <f t="shared" ca="1" si="861"/>
        <v>-1.5167450184378742E-4</v>
      </c>
      <c r="M489" s="223">
        <f t="shared" ca="1" si="862"/>
        <v>1.5167450184378739E-4</v>
      </c>
      <c r="N489" s="223">
        <f t="shared" ca="1" si="863"/>
        <v>-1.5167450184378736E-4</v>
      </c>
      <c r="O489" s="223">
        <f t="shared" ca="1" si="864"/>
        <v>1.5167450184378734E-4</v>
      </c>
      <c r="P489" s="223">
        <f t="shared" ca="1" si="865"/>
        <v>-1.5167450184378731E-4</v>
      </c>
      <c r="Q489" s="223">
        <f t="shared" ca="1" si="866"/>
        <v>1.5167450184378639E-4</v>
      </c>
      <c r="R489" s="223">
        <f t="shared" ca="1" si="867"/>
        <v>-1.5167450184378725E-4</v>
      </c>
      <c r="S489" s="223">
        <f t="shared" ca="1" si="868"/>
        <v>1.5167450184378809E-4</v>
      </c>
      <c r="T489" s="223">
        <f t="shared" ca="1" si="869"/>
        <v>-1.5167450184378717E-4</v>
      </c>
      <c r="U489" s="223">
        <f t="shared" ca="1" si="870"/>
        <v>1.5167450184378628E-4</v>
      </c>
      <c r="V489" s="223">
        <f t="shared" ca="1" si="871"/>
        <v>-1.5167450184378712E-4</v>
      </c>
      <c r="W489" s="223">
        <f t="shared" ca="1" si="872"/>
        <v>1.5167450184378796E-4</v>
      </c>
      <c r="X489" s="223">
        <f t="shared" ca="1" si="873"/>
        <v>-1.5167450184378706E-4</v>
      </c>
      <c r="Y489" s="223">
        <f t="shared" ca="1" si="874"/>
        <v>1.5167450184378614E-4</v>
      </c>
      <c r="Z489" s="223">
        <f t="shared" ca="1" si="875"/>
        <v>-1.5167450184378701E-4</v>
      </c>
      <c r="AA489" s="223">
        <f t="shared" ca="1" si="876"/>
        <v>1.5167450184378785E-4</v>
      </c>
      <c r="AB489" s="223">
        <f t="shared" ca="1" si="877"/>
        <v>-1.5167450184378517E-4</v>
      </c>
      <c r="AC489" s="223">
        <f t="shared" ca="1" si="878"/>
        <v>1.5167450184378603E-4</v>
      </c>
      <c r="AD489" s="223">
        <f t="shared" ca="1" si="879"/>
        <v>-1.5167450184378688E-4</v>
      </c>
      <c r="AE489" s="223">
        <f t="shared" ca="1" si="880"/>
        <v>1.5167450184378772E-4</v>
      </c>
      <c r="AF489" s="223">
        <f t="shared" ca="1" si="881"/>
        <v>-1.5167450184378858E-4</v>
      </c>
      <c r="AG489" s="223">
        <f t="shared" ca="1" si="882"/>
        <v>1.516745018437859E-4</v>
      </c>
      <c r="AH489" s="223">
        <f t="shared" ca="1" si="883"/>
        <v>-1.5167450184378677E-4</v>
      </c>
      <c r="AI489" s="223">
        <f t="shared" ca="1" si="884"/>
        <v>1.5167450184378761E-4</v>
      </c>
      <c r="AJ489" s="223">
        <f t="shared" ca="1" si="885"/>
        <v>-1.5167450184378492E-4</v>
      </c>
      <c r="AK489" s="223">
        <f t="shared" ca="1" si="886"/>
        <v>1.5167450184378579E-4</v>
      </c>
      <c r="AL489" s="223">
        <f t="shared" ca="1" si="887"/>
        <v>-1.5167450184378663E-4</v>
      </c>
      <c r="AM489" s="223">
        <f t="shared" ca="1" si="888"/>
        <v>1.516745018437875E-4</v>
      </c>
      <c r="AN489" s="223">
        <f t="shared" ca="1" si="889"/>
        <v>-1.5167450184378834E-4</v>
      </c>
      <c r="AO489" s="223">
        <f t="shared" ca="1" si="890"/>
        <v>1.5167450184378566E-4</v>
      </c>
      <c r="AP489" s="223">
        <f t="shared" ca="1" si="891"/>
        <v>-1.5167450184378652E-4</v>
      </c>
      <c r="AQ489" s="223">
        <f t="shared" ca="1" si="892"/>
        <v>1.5167450184378736E-4</v>
      </c>
      <c r="AR489" s="223">
        <f t="shared" ca="1" si="893"/>
        <v>-1.5167450184378471E-4</v>
      </c>
      <c r="AS489" s="223">
        <f t="shared" ca="1" si="894"/>
        <v>1.5167450184378555E-4</v>
      </c>
      <c r="AT489" s="223">
        <f t="shared" ca="1" si="895"/>
        <v>-1.5167450184378639E-4</v>
      </c>
      <c r="AU489" s="223">
        <f t="shared" ca="1" si="896"/>
        <v>1.5167450184378373E-4</v>
      </c>
      <c r="AV489" s="223">
        <f t="shared" ca="1" si="897"/>
        <v>-1.5167450184378809E-4</v>
      </c>
      <c r="AW489" s="223">
        <f t="shared" ca="1" si="898"/>
        <v>1.5167450184378541E-4</v>
      </c>
      <c r="AX489" s="223">
        <f t="shared" ca="1" si="899"/>
        <v>-1.5167450184378276E-4</v>
      </c>
      <c r="AY489" s="223">
        <f t="shared" ca="1" si="900"/>
        <v>1.5167450184378712E-4</v>
      </c>
      <c r="AZ489" s="223">
        <f t="shared" ca="1" si="901"/>
        <v>-1.5167450184378446E-4</v>
      </c>
      <c r="BA489" s="223">
        <f t="shared" ca="1" si="902"/>
        <v>1.5167450184378883E-4</v>
      </c>
      <c r="BB489" s="223">
        <f t="shared" ca="1" si="903"/>
        <v>-1.5167450184378614E-4</v>
      </c>
      <c r="BC489" s="223">
        <f t="shared" ca="1" si="904"/>
        <v>1.5167450184378349E-4</v>
      </c>
      <c r="BD489" s="223">
        <f t="shared" ca="1" si="905"/>
        <v>-1.5167450184378785E-4</v>
      </c>
      <c r="BE489" s="223">
        <f t="shared" ca="1" si="906"/>
        <v>1.5167450184378517E-4</v>
      </c>
      <c r="BF489" s="223">
        <f t="shared" ca="1" si="907"/>
        <v>-1.5167450184378956E-4</v>
      </c>
      <c r="BG489" s="223">
        <f t="shared" ca="1" si="908"/>
        <v>1.5167450184378688E-4</v>
      </c>
      <c r="BH489" s="223">
        <f t="shared" ca="1" si="909"/>
        <v>-1.5167450184378422E-4</v>
      </c>
      <c r="BI489" s="223">
        <f t="shared" ca="1" si="910"/>
        <v>1.5167450184378858E-4</v>
      </c>
      <c r="BJ489" s="223">
        <f t="shared" ca="1" si="911"/>
        <v>-1.516745018437859E-4</v>
      </c>
      <c r="BK489" s="223">
        <f t="shared" ca="1" si="912"/>
        <v>1.5167450184378324E-4</v>
      </c>
      <c r="BL489" s="223">
        <f t="shared" ca="1" si="913"/>
        <v>-1.5167450184378761E-4</v>
      </c>
      <c r="BM489" s="223">
        <f t="shared" ca="1" si="914"/>
        <v>1.5167450184378492E-4</v>
      </c>
      <c r="BN489" s="223">
        <f t="shared" ca="1" si="915"/>
        <v>-1.5167450184378227E-4</v>
      </c>
      <c r="BO489" s="223">
        <f t="shared" ca="1" si="916"/>
        <v>1.5167450184378663E-4</v>
      </c>
      <c r="BP489" s="223">
        <f t="shared" ca="1" si="917"/>
        <v>-1.5167450184378397E-4</v>
      </c>
      <c r="BQ489" s="223">
        <f t="shared" ca="1" si="918"/>
        <v>1.5167450184378834E-4</v>
      </c>
      <c r="BR489" s="223">
        <f t="shared" ca="1" si="919"/>
        <v>-1.5167450184378566E-4</v>
      </c>
      <c r="BS489" s="223">
        <f t="shared" ca="1" si="920"/>
        <v>1.51674501843783E-4</v>
      </c>
      <c r="BT489" s="223">
        <f t="shared" ca="1" si="921"/>
        <v>-1.5167450184378736E-4</v>
      </c>
      <c r="BU489" s="223">
        <f t="shared" ca="1" si="922"/>
        <v>1.5167450184378471E-4</v>
      </c>
      <c r="BV489" s="223">
        <f t="shared" ca="1" si="923"/>
        <v>-1.5167450184378907E-4</v>
      </c>
      <c r="BW489" s="223">
        <f t="shared" ca="1" si="924"/>
        <v>1.5167450184378639E-4</v>
      </c>
      <c r="BX489" s="223">
        <f t="shared" ca="1" si="925"/>
        <v>-1.5167450184378373E-4</v>
      </c>
      <c r="BY489" s="223">
        <f t="shared" ca="1" si="926"/>
        <v>1.5167450184378809E-4</v>
      </c>
      <c r="BZ489" s="223">
        <f t="shared" ca="1" si="927"/>
        <v>-1.5167450184378541E-4</v>
      </c>
      <c r="CA489" s="223">
        <f t="shared" ca="1" si="928"/>
        <v>1.5167450184378276E-4</v>
      </c>
      <c r="CB489" s="223">
        <f t="shared" ca="1" si="929"/>
        <v>-1.5167450184378712E-4</v>
      </c>
      <c r="CC489" s="223">
        <f t="shared" ca="1" si="930"/>
        <v>1.5167450184378446E-4</v>
      </c>
      <c r="CD489" s="223">
        <f t="shared" ca="1" si="931"/>
        <v>-1.5167450184378178E-4</v>
      </c>
      <c r="CE489" s="223">
        <f t="shared" ca="1" si="932"/>
        <v>1.5167450184378614E-4</v>
      </c>
      <c r="CF489" s="223">
        <f t="shared" ca="1" si="933"/>
        <v>-1.5167450184378349E-4</v>
      </c>
      <c r="CG489" s="223">
        <f t="shared" ca="1" si="934"/>
        <v>1.5167450184378785E-4</v>
      </c>
      <c r="CH489" s="223">
        <f t="shared" ca="1" si="935"/>
        <v>-1.5167450184378517E-4</v>
      </c>
      <c r="CI489" s="223">
        <f t="shared" ca="1" si="936"/>
        <v>1.5167450184378251E-4</v>
      </c>
      <c r="CJ489" s="223">
        <f t="shared" ca="1" si="937"/>
        <v>-1.5167450184377983E-4</v>
      </c>
      <c r="CK489" s="223">
        <f t="shared" ca="1" si="938"/>
        <v>1.5167450184379124E-4</v>
      </c>
      <c r="CL489" s="223">
        <f t="shared" ca="1" si="939"/>
        <v>-1.5167450184378858E-4</v>
      </c>
      <c r="CM489" s="223">
        <f t="shared" ca="1" si="940"/>
        <v>1.516745018437859E-4</v>
      </c>
      <c r="CN489" s="223">
        <f t="shared" ca="1" si="941"/>
        <v>-1.5167450184378324E-4</v>
      </c>
      <c r="CO489" s="223">
        <f t="shared" ca="1" si="942"/>
        <v>1.5167450184378056E-4</v>
      </c>
      <c r="CP489" s="223">
        <f t="shared" ca="1" si="943"/>
        <v>-1.516745018437779E-4</v>
      </c>
      <c r="CQ489" s="223">
        <f t="shared" ca="1" si="944"/>
        <v>1.5167450184378931E-4</v>
      </c>
      <c r="CR489" s="223">
        <f t="shared" ca="1" si="945"/>
        <v>-1.5167450184378663E-4</v>
      </c>
      <c r="CS489" s="223">
        <f t="shared" ca="1" si="946"/>
        <v>1.5167450184378397E-4</v>
      </c>
      <c r="CT489" s="223">
        <f t="shared" ca="1" si="947"/>
        <v>-1.5167450184378129E-4</v>
      </c>
      <c r="CU489" s="223">
        <f t="shared" ca="1" si="948"/>
        <v>1.5167450184377864E-4</v>
      </c>
      <c r="CV489" s="223">
        <f t="shared" ca="1" si="949"/>
        <v>-1.5167450184379005E-4</v>
      </c>
      <c r="CW489" s="223">
        <f t="shared" ca="1" si="950"/>
        <v>1.5167450184378736E-4</v>
      </c>
      <c r="CX489" s="223">
        <f t="shared" ca="1" si="951"/>
        <v>-1.5167450184378471E-4</v>
      </c>
      <c r="CY489" s="223">
        <f t="shared" ca="1" si="952"/>
        <v>1.5167450184378202E-4</v>
      </c>
      <c r="CZ489" s="223">
        <f t="shared" ca="1" si="953"/>
        <v>-1.5167450184377934E-4</v>
      </c>
      <c r="DA489" s="223">
        <f t="shared" ca="1" si="954"/>
        <v>1.5167450184379075E-4</v>
      </c>
      <c r="DB489" s="223">
        <f t="shared" ca="1" si="955"/>
        <v>-1.5167450184378809E-4</v>
      </c>
      <c r="DC489" s="223">
        <f t="shared" ca="1" si="956"/>
        <v>1.5167450184378541E-4</v>
      </c>
      <c r="DD489" s="223">
        <f t="shared" ca="1" si="957"/>
        <v>-1.5167450184378276E-4</v>
      </c>
      <c r="DE489" s="223">
        <f t="shared" ca="1" si="958"/>
        <v>1.5167450184378007E-4</v>
      </c>
      <c r="DF489" s="223">
        <f t="shared" ca="1" si="959"/>
        <v>-1.5167450184379148E-4</v>
      </c>
      <c r="DG489" s="223">
        <f t="shared" ca="1" si="960"/>
        <v>1.5167450184378883E-4</v>
      </c>
      <c r="DH489" s="223">
        <f t="shared" ca="1" si="961"/>
        <v>-1.5167450184378614E-4</v>
      </c>
      <c r="DI489" s="223">
        <f t="shared" ca="1" si="962"/>
        <v>1.5167450184378349E-4</v>
      </c>
      <c r="DJ489" s="223">
        <f t="shared" ca="1" si="963"/>
        <v>-1.516745018437808E-4</v>
      </c>
      <c r="DK489" s="223">
        <f t="shared" ca="1" si="964"/>
        <v>1.5167450184377815E-4</v>
      </c>
      <c r="DL489" s="223">
        <f t="shared" ca="1" si="965"/>
        <v>-1.5167450184378956E-4</v>
      </c>
      <c r="DM489" s="223">
        <f t="shared" ca="1" si="966"/>
        <v>1.5167450184378688E-4</v>
      </c>
      <c r="DN489" s="223">
        <f t="shared" ca="1" si="967"/>
        <v>-1.5167450184378422E-4</v>
      </c>
      <c r="DO489" s="223">
        <f t="shared" ca="1" si="968"/>
        <v>1.5167450184378154E-4</v>
      </c>
      <c r="DP489" s="223">
        <f t="shared" ca="1" si="969"/>
        <v>-1.5167450184377888E-4</v>
      </c>
      <c r="DQ489" s="223">
        <f t="shared" ca="1" si="970"/>
        <v>1.5167450184379029E-4</v>
      </c>
      <c r="DR489" s="223">
        <f t="shared" ca="1" si="971"/>
        <v>-1.5167450184378761E-4</v>
      </c>
      <c r="DS489" s="223">
        <f t="shared" ca="1" si="972"/>
        <v>1.5167450184378492E-4</v>
      </c>
      <c r="DT489" s="223">
        <f t="shared" ca="1" si="973"/>
        <v>-1.5167450184378227E-4</v>
      </c>
      <c r="DU489" s="223">
        <f t="shared" ca="1" si="974"/>
        <v>1.5167450184377958E-4</v>
      </c>
      <c r="DV489" s="223">
        <f t="shared" ca="1" si="975"/>
        <v>-1.5167450184377693E-4</v>
      </c>
      <c r="DW489" s="223">
        <f t="shared" ca="1" si="976"/>
        <v>1.5167450184378834E-4</v>
      </c>
      <c r="DX489" s="223">
        <f t="shared" ca="1" si="977"/>
        <v>-1.5167450184378566E-4</v>
      </c>
      <c r="DY489" s="223">
        <f t="shared" ca="1" si="978"/>
        <v>1.51674501843783E-4</v>
      </c>
      <c r="DZ489" s="223">
        <f t="shared" ca="1" si="979"/>
        <v>-1.5167450184378032E-4</v>
      </c>
      <c r="EA489" s="223">
        <f t="shared" ca="1" si="980"/>
        <v>1.5167450184377766E-4</v>
      </c>
      <c r="EB489" s="223">
        <f t="shared" ca="1" si="981"/>
        <v>-1.5167450184378907E-4</v>
      </c>
      <c r="EC489" s="223">
        <f t="shared" ca="1" si="982"/>
        <v>1.5167450184378639E-4</v>
      </c>
      <c r="ED489" s="223">
        <f t="shared" ca="1" si="983"/>
        <v>-1.5167450184378373E-4</v>
      </c>
      <c r="EE489" s="223">
        <f t="shared" ca="1" si="984"/>
        <v>1.5167450184378105E-4</v>
      </c>
      <c r="EF489" s="223">
        <f t="shared" ca="1" si="985"/>
        <v>-1.5167450184377839E-4</v>
      </c>
      <c r="EG489" s="223">
        <f t="shared" ca="1" si="986"/>
        <v>1.516745018437898E-4</v>
      </c>
      <c r="EH489" s="223">
        <f t="shared" ca="1" si="987"/>
        <v>-1.5167450184378712E-4</v>
      </c>
      <c r="EI489" s="223">
        <f t="shared" ca="1" si="988"/>
        <v>1.5167450184378446E-4</v>
      </c>
      <c r="EJ489" s="223">
        <f t="shared" ca="1" si="989"/>
        <v>-1.5167450184378178E-4</v>
      </c>
      <c r="EK489" s="223">
        <f t="shared" ca="1" si="990"/>
        <v>1.516745018437791E-4</v>
      </c>
      <c r="EL489" s="223">
        <f t="shared" ca="1" si="991"/>
        <v>-1.5167450184379051E-4</v>
      </c>
      <c r="EM489" s="223">
        <f t="shared" ca="1" si="992"/>
        <v>1.5167450184378785E-4</v>
      </c>
      <c r="EN489" s="223">
        <f t="shared" ca="1" si="993"/>
        <v>-1.5167450184378517E-4</v>
      </c>
      <c r="EO489" s="223">
        <f t="shared" ca="1" si="994"/>
        <v>1.5167450184378251E-4</v>
      </c>
      <c r="EP489" s="223">
        <f t="shared" ca="1" si="995"/>
        <v>-1.5167450184377983E-4</v>
      </c>
      <c r="EQ489" s="223">
        <f t="shared" ca="1" si="996"/>
        <v>1.5167450184377717E-4</v>
      </c>
      <c r="ER489" s="223">
        <f t="shared" ca="1" si="997"/>
        <v>-1.5167450184378858E-4</v>
      </c>
      <c r="ES489" s="223">
        <f t="shared" ca="1" si="998"/>
        <v>1.516745018437859E-4</v>
      </c>
      <c r="ET489" s="223">
        <f t="shared" ca="1" si="999"/>
        <v>-1.5167450184378324E-4</v>
      </c>
      <c r="EU489" s="223">
        <f t="shared" ca="1" si="1000"/>
        <v>1.5167450184378056E-4</v>
      </c>
      <c r="EV489" s="223">
        <f t="shared" ca="1" si="1001"/>
        <v>-1.516745018437779E-4</v>
      </c>
      <c r="EW489" s="223">
        <f t="shared" ca="1" si="1002"/>
        <v>1.5167450184378931E-4</v>
      </c>
      <c r="EX489" s="223">
        <f t="shared" ca="1" si="1003"/>
        <v>-1.5167450184378663E-4</v>
      </c>
      <c r="EY489" s="223">
        <f t="shared" ca="1" si="1004"/>
        <v>1.5167450184378397E-4</v>
      </c>
      <c r="EZ489" s="223">
        <f t="shared" ca="1" si="1005"/>
        <v>-1.5167450184378129E-4</v>
      </c>
      <c r="FA489" s="223">
        <f t="shared" ca="1" si="1006"/>
        <v>1.5167450184377864E-4</v>
      </c>
      <c r="FB489" s="223">
        <f t="shared" ca="1" si="1007"/>
        <v>-1.5167450184377595E-4</v>
      </c>
      <c r="FC489" s="223">
        <f t="shared" ca="1" si="1008"/>
        <v>1.5167450184378736E-4</v>
      </c>
      <c r="FD489" s="223">
        <f t="shared" ca="1" si="1009"/>
        <v>-1.5167450184378468E-4</v>
      </c>
      <c r="FE489" s="223">
        <f t="shared" ca="1" si="1010"/>
        <v>1.5167450184378202E-4</v>
      </c>
      <c r="FF489" s="223">
        <f t="shared" ca="1" si="1011"/>
        <v>-1.5167450184377934E-4</v>
      </c>
      <c r="FG489" s="223">
        <f t="shared" ca="1" si="1012"/>
        <v>1.5167450184377668E-4</v>
      </c>
      <c r="FH489" s="223">
        <f t="shared" ca="1" si="1013"/>
        <v>-1.5167450184378809E-4</v>
      </c>
      <c r="FI489" s="223">
        <f t="shared" ca="1" si="1014"/>
        <v>1.5167450184378541E-4</v>
      </c>
      <c r="FJ489" s="223">
        <f t="shared" ca="1" si="1015"/>
        <v>-1.5167450184378276E-4</v>
      </c>
      <c r="FK489" s="223">
        <f t="shared" ca="1" si="1016"/>
        <v>1.5167450184378007E-4</v>
      </c>
      <c r="FL489" s="223">
        <f t="shared" ca="1" si="1017"/>
        <v>-1.5167450184377742E-4</v>
      </c>
      <c r="FM489" s="223">
        <f t="shared" ca="1" si="1018"/>
        <v>1.5167450184377473E-4</v>
      </c>
      <c r="FN489" s="223">
        <f t="shared" ca="1" si="1019"/>
        <v>-1.5167450184377208E-4</v>
      </c>
      <c r="FO489" s="223">
        <f t="shared" ca="1" si="1020"/>
        <v>1.5167450184376939E-4</v>
      </c>
      <c r="FP489" s="223">
        <f t="shared" ca="1" si="1021"/>
        <v>-1.516745018437949E-4</v>
      </c>
      <c r="FQ489" s="223">
        <f t="shared" ca="1" si="1022"/>
        <v>1.5167450184379221E-4</v>
      </c>
      <c r="FR489" s="223">
        <f t="shared" ca="1" si="1023"/>
        <v>-1.5167450184378956E-4</v>
      </c>
      <c r="FS489" s="223">
        <f t="shared" ca="1" si="1024"/>
        <v>1.5167450184378688E-4</v>
      </c>
      <c r="FT489" s="223">
        <f t="shared" ca="1" si="1025"/>
        <v>-1.5167450184378422E-4</v>
      </c>
      <c r="FU489" s="223">
        <f t="shared" ca="1" si="1026"/>
        <v>1.5167450184378154E-4</v>
      </c>
      <c r="FV489" s="223">
        <f t="shared" ca="1" si="1027"/>
        <v>-1.5167450184377888E-4</v>
      </c>
      <c r="FW489" s="223">
        <f t="shared" ca="1" si="1028"/>
        <v>1.516745018437762E-4</v>
      </c>
      <c r="FX489" s="223">
        <f t="shared" ca="1" si="1029"/>
        <v>-1.5167450184377351E-4</v>
      </c>
      <c r="FY489" s="223">
        <f t="shared" ca="1" si="1030"/>
        <v>1.5167450184377086E-4</v>
      </c>
      <c r="FZ489" s="223">
        <f t="shared" ca="1" si="1031"/>
        <v>-1.5167450184376817E-4</v>
      </c>
      <c r="GA489" s="223">
        <f t="shared" ca="1" si="1032"/>
        <v>1.5167450184379368E-4</v>
      </c>
      <c r="GB489" s="223">
        <f t="shared" ca="1" si="1033"/>
        <v>-1.51674501843791E-4</v>
      </c>
      <c r="GC489" s="223">
        <f t="shared" ca="1" si="1034"/>
        <v>1.5167450184378834E-4</v>
      </c>
      <c r="GD489" s="223">
        <f t="shared" ca="1" si="1035"/>
        <v>-1.5167450184378566E-4</v>
      </c>
      <c r="GE489" s="223">
        <f t="shared" ca="1" si="1036"/>
        <v>1.51674501843783E-4</v>
      </c>
      <c r="GF489" s="223">
        <f t="shared" ca="1" si="1037"/>
        <v>-1.5167450184378032E-4</v>
      </c>
      <c r="GG489" s="223">
        <f t="shared" ca="1" si="1038"/>
        <v>1.5167450184377766E-4</v>
      </c>
      <c r="GH489" s="223">
        <f t="shared" ca="1" si="1039"/>
        <v>-1.5167450184377498E-4</v>
      </c>
      <c r="GI489" s="223">
        <f t="shared" ca="1" si="1040"/>
        <v>1.5167450184377232E-4</v>
      </c>
      <c r="GJ489" s="223">
        <f t="shared" ca="1" si="1041"/>
        <v>-1.5167450184376964E-4</v>
      </c>
      <c r="GK489" s="223">
        <f t="shared" ca="1" si="1042"/>
        <v>1.5167450184379514E-4</v>
      </c>
      <c r="GL489" s="223">
        <f t="shared" ca="1" si="1043"/>
        <v>-1.5167450184379246E-4</v>
      </c>
      <c r="GM489" s="223">
        <f t="shared" ca="1" si="1044"/>
        <v>1.516745018437898E-4</v>
      </c>
      <c r="GN489" s="223">
        <f t="shared" ca="1" si="1045"/>
        <v>-1.5167450184378712E-4</v>
      </c>
      <c r="GO489" s="223">
        <f t="shared" ca="1" si="1046"/>
        <v>1.5167450184378446E-4</v>
      </c>
      <c r="GP489" s="223">
        <f t="shared" ca="1" si="1047"/>
        <v>-1.5167450184378178E-4</v>
      </c>
      <c r="GQ489" s="223">
        <f t="shared" ca="1" si="1048"/>
        <v>1.516745018437791E-4</v>
      </c>
      <c r="GR489" s="223">
        <f t="shared" ca="1" si="1049"/>
        <v>-1.5167450184377644E-4</v>
      </c>
      <c r="GS489" s="223">
        <f t="shared" ca="1" si="1050"/>
        <v>1.5167450184377376E-4</v>
      </c>
      <c r="GT489" s="223">
        <f t="shared" ca="1" si="1051"/>
        <v>-1.516745018437711E-4</v>
      </c>
      <c r="GU489" s="223">
        <f t="shared" ca="1" si="1052"/>
        <v>1.5167450184376842E-4</v>
      </c>
      <c r="GV489" s="223">
        <f t="shared" ca="1" si="1053"/>
        <v>-1.5167450184379392E-4</v>
      </c>
      <c r="GW489" s="223">
        <f t="shared" ca="1" si="1054"/>
        <v>1.5167450184379124E-4</v>
      </c>
      <c r="GX489" s="223">
        <f t="shared" ca="1" si="1055"/>
        <v>-1.5167450184378858E-4</v>
      </c>
      <c r="GY489" s="223">
        <f t="shared" ca="1" si="1056"/>
        <v>1.516745018437859E-4</v>
      </c>
      <c r="GZ489" s="223">
        <f t="shared" ca="1" si="1057"/>
        <v>-1.5167450184378324E-4</v>
      </c>
      <c r="HA489" s="223">
        <f t="shared" ca="1" si="1058"/>
        <v>1.5167450184378056E-4</v>
      </c>
      <c r="HB489" s="223">
        <f t="shared" ca="1" si="1059"/>
        <v>-1.516745018437779E-4</v>
      </c>
      <c r="HC489" s="223">
        <f t="shared" ca="1" si="1060"/>
        <v>1.5167450184377522E-4</v>
      </c>
      <c r="HD489" s="223">
        <f t="shared" ca="1" si="1061"/>
        <v>-1.5167450184377256E-4</v>
      </c>
      <c r="HE489" s="223">
        <f t="shared" ca="1" si="1062"/>
        <v>1.5167450184376988E-4</v>
      </c>
      <c r="HF489" s="223">
        <f t="shared" ca="1" si="1063"/>
        <v>-1.5167450184379539E-4</v>
      </c>
      <c r="HG489" s="223">
        <f t="shared" ca="1" si="1064"/>
        <v>1.516745018437927E-4</v>
      </c>
      <c r="HH489" s="223">
        <f t="shared" ca="1" si="1065"/>
        <v>-1.5167450184379005E-4</v>
      </c>
      <c r="HI489" s="223">
        <f t="shared" ca="1" si="1066"/>
        <v>1.5167450184378736E-4</v>
      </c>
      <c r="HJ489" s="223">
        <f t="shared" ca="1" si="1067"/>
        <v>-1.5167450184378468E-4</v>
      </c>
      <c r="HK489" s="223">
        <f t="shared" ca="1" si="1068"/>
        <v>1.5167450184378202E-4</v>
      </c>
      <c r="HL489" s="223">
        <f t="shared" ca="1" si="1069"/>
        <v>-1.5167450184377934E-4</v>
      </c>
      <c r="HM489" s="223">
        <f t="shared" ca="1" si="1070"/>
        <v>1.5167450184377668E-4</v>
      </c>
      <c r="HN489" s="223">
        <f t="shared" ca="1" si="1071"/>
        <v>-1.51674501843774E-4</v>
      </c>
      <c r="HO489" s="223">
        <f t="shared" ca="1" si="1072"/>
        <v>1.5167450184377134E-4</v>
      </c>
      <c r="HP489" s="223">
        <f t="shared" ca="1" si="1073"/>
        <v>-1.5167450184376866E-4</v>
      </c>
      <c r="HQ489" s="223">
        <f t="shared" ca="1" si="1074"/>
        <v>1.5167450184379417E-4</v>
      </c>
      <c r="HR489" s="223">
        <f t="shared" ca="1" si="1075"/>
        <v>-1.5167450184379148E-4</v>
      </c>
      <c r="HS489" s="223">
        <f t="shared" ca="1" si="1076"/>
        <v>1.5167450184378883E-4</v>
      </c>
      <c r="HT489" s="223">
        <f t="shared" ca="1" si="1077"/>
        <v>-1.5167450184378614E-4</v>
      </c>
      <c r="HU489" s="223">
        <f t="shared" ca="1" si="1078"/>
        <v>1.5167450184378349E-4</v>
      </c>
      <c r="HV489" s="223">
        <f t="shared" ca="1" si="1079"/>
        <v>-1.516745018437808E-4</v>
      </c>
      <c r="HW489" s="223">
        <f t="shared" ca="1" si="1080"/>
        <v>1.5167450184377815E-4</v>
      </c>
      <c r="HX489" s="223">
        <f t="shared" ca="1" si="1081"/>
        <v>-1.5167450184377546E-4</v>
      </c>
      <c r="HY489" s="223">
        <f t="shared" ca="1" si="1082"/>
        <v>1.5167450184377281E-4</v>
      </c>
      <c r="HZ489" s="223">
        <f t="shared" ca="1" si="1083"/>
        <v>-1.5167450184377012E-4</v>
      </c>
      <c r="IA489" s="223">
        <f t="shared" ca="1" si="1084"/>
        <v>1.5167450184376744E-4</v>
      </c>
      <c r="IB489" s="223">
        <f t="shared" ca="1" si="1085"/>
        <v>-1.5167450184379295E-4</v>
      </c>
      <c r="IC489" s="223">
        <f t="shared" ca="1" si="1086"/>
        <v>1.5167450184379029E-4</v>
      </c>
      <c r="ID489" s="223">
        <f t="shared" ca="1" si="1087"/>
        <v>-1.5167450184378761E-4</v>
      </c>
      <c r="IE489" s="223">
        <f t="shared" ca="1" si="1088"/>
        <v>1.5167450184378349E-4</v>
      </c>
      <c r="IF489" s="223">
        <f t="shared" ca="1" si="1089"/>
        <v>-1.5167450184378227E-4</v>
      </c>
      <c r="IG489" s="223">
        <f t="shared" ca="1" si="1090"/>
        <v>1.5167450184377958E-4</v>
      </c>
      <c r="IH489" s="223">
        <f t="shared" ca="1" si="1091"/>
        <v>-1.5167450184377693E-4</v>
      </c>
      <c r="II489" s="223">
        <f t="shared" ca="1" si="1092"/>
        <v>1.5167450184377424E-4</v>
      </c>
      <c r="IJ489" s="223">
        <f t="shared" ca="1" si="1093"/>
        <v>-1.5167450184377159E-4</v>
      </c>
      <c r="IK489" s="223">
        <f t="shared" ca="1" si="1094"/>
        <v>1.516745018437689E-4</v>
      </c>
      <c r="IL489" s="223">
        <f t="shared" ca="1" si="1095"/>
        <v>-1.5167450184376625E-4</v>
      </c>
      <c r="IM489" s="223">
        <f t="shared" ca="1" si="1096"/>
        <v>1.5167450184379173E-4</v>
      </c>
      <c r="IN489" s="223">
        <f t="shared" ca="1" si="1097"/>
        <v>-1.5167450184378907E-4</v>
      </c>
      <c r="IO489" s="223">
        <f t="shared" ca="1" si="1098"/>
        <v>1.5167450184378639E-4</v>
      </c>
      <c r="IP489" s="223">
        <f t="shared" ca="1" si="1099"/>
        <v>-1.5167450184378373E-4</v>
      </c>
      <c r="IQ489" s="223">
        <f t="shared" ca="1" si="1100"/>
        <v>1.5167450184378105E-4</v>
      </c>
      <c r="IR489" s="223">
        <f t="shared" ca="1" si="1101"/>
        <v>-1.5167450184377839E-4</v>
      </c>
      <c r="IS489" s="223">
        <f t="shared" ca="1" si="1102"/>
        <v>1.5167450184377571E-4</v>
      </c>
      <c r="IT489" s="223">
        <f t="shared" ca="1" si="1103"/>
        <v>-1.5167450184377305E-4</v>
      </c>
      <c r="IU489" s="223">
        <f t="shared" ca="1" si="1104"/>
        <v>1.5167450184377037E-4</v>
      </c>
      <c r="IV489" s="223">
        <f t="shared" ca="1" si="1105"/>
        <v>-1.5167450184376768E-4</v>
      </c>
      <c r="IW489" s="223">
        <f t="shared" ca="1" si="1106"/>
        <v>1.5167450184379319E-4</v>
      </c>
      <c r="IX489" s="223">
        <f t="shared" ca="1" si="1107"/>
        <v>-1.5167450184379051E-4</v>
      </c>
      <c r="IY489" s="223">
        <f t="shared" ca="1" si="1108"/>
        <v>1.5167450184378785E-4</v>
      </c>
      <c r="IZ489" s="223">
        <f t="shared" ca="1" si="1109"/>
        <v>-1.5167450184378517E-4</v>
      </c>
      <c r="JA489" s="223">
        <f t="shared" ca="1" si="1110"/>
        <v>1.5167450184378251E-4</v>
      </c>
      <c r="JB489" s="223">
        <f t="shared" ca="1" si="1111"/>
        <v>-1.5167450184377983E-4</v>
      </c>
    </row>
    <row r="490" spans="2:262">
      <c r="B490" s="230">
        <v>129</v>
      </c>
      <c r="C490" s="229">
        <f t="shared" si="1112"/>
        <v>2.5195312500000018E-3</v>
      </c>
      <c r="D490" s="226">
        <f t="shared" ref="D490:D553" ca="1" si="1113">Vo_set2+E490</f>
        <v>23.473324561599672</v>
      </c>
      <c r="E490" s="225">
        <f ca="1">EE361</f>
        <v>-0.52667543840032927</v>
      </c>
      <c r="F490" s="224">
        <v>129</v>
      </c>
      <c r="G490" s="223">
        <f t="shared" ref="G490:G553" ca="1" si="1114">2*IMREAL(K229)*COS(2*PI()*B229*1/Nt_load2)-2*IMAGINARY(K229)*SIN(2*PI()*B229*1/Nt_load2)</f>
        <v>1.7113326038118663E-4</v>
      </c>
      <c r="H490" s="223">
        <f t="shared" ref="H490:H553" ca="1" si="1115">2*IMREAL(K229)*COS(2*PI()*B229*2/Nt_load2)-2*IMAGINARY(K229)*SIN(2*PI()*B229*2/Nt_load2)</f>
        <v>-1.760011389327654E-4</v>
      </c>
      <c r="I490" s="223">
        <f t="shared" ref="I490:I553" ca="1" si="1116">2*IMREAL(K229)*COS(2*PI()*B229*3/Nt_load2)-2*IMAGINARY(K229)*SIN(2*PI()*B229*3/Nt_load2)</f>
        <v>1.8076300097935773E-4</v>
      </c>
      <c r="J490" s="223">
        <f t="shared" ref="J490:J553" ca="1" si="1117">2*IMREAL(K229)*COS(2*PI()*B229*4/Nt_load2)-2*IMAGINARY(K229)*SIN(2*PI()*B229*4/Nt_load2)</f>
        <v>-1.8541597815332372E-4</v>
      </c>
      <c r="K490" s="223">
        <f t="shared" ref="K490:K553" ca="1" si="1118">2*IMREAL(K229)*COS(2*PI()*B229*5/Nt_load2)-2*IMAGINARY(K229)*SIN(2*PI()*B229*5/Nt_load2)</f>
        <v>1.899572676752001E-4</v>
      </c>
      <c r="L490" s="223">
        <f t="shared" ref="L490:L553" ca="1" si="1119">2*IMREAL(K229)*COS(2*PI()*B229*6/Nt_load2)-2*IMAGINARY(K229)*SIN(2*PI()*B229*6/Nt_load2)</f>
        <v>-1.943841340419894E-4</v>
      </c>
      <c r="M490" s="223">
        <f t="shared" ref="M490:M553" ca="1" si="1120">2*IMREAL(K229)*COS(2*PI()*B229*7/Nt_load2)-2*IMAGINARY(K229)*SIN(2*PI()*B229*7/Nt_load2)</f>
        <v>1.9869391067492203E-4</v>
      </c>
      <c r="N490" s="223">
        <f t="shared" ref="N490:N553" ca="1" si="1121">2*IMREAL(K229)*COS(2*PI()*B229*8/Nt_load2)-2*IMAGINARY(K229)*SIN(2*PI()*B229*8/Nt_load2)</f>
        <v>-2.0288400152570802E-4</v>
      </c>
      <c r="O490" s="223">
        <f t="shared" ref="O490:O553" ca="1" si="1122">2*IMREAL(K229)*COS(2*PI()*B229*9/Nt_load2)-2*IMAGINARY(K229)*SIN(2*PI()*B229*9/Nt_load2)</f>
        <v>2.0695188264029633E-4</v>
      </c>
      <c r="P490" s="223">
        <f t="shared" ref="P490:P553" ca="1" si="1123">2*IMREAL(K229)*COS(2*PI()*B229*10/Nt_load2)-2*IMAGINARY(K229)*SIN(2*PI()*B229*10/Nt_load2)</f>
        <v>-2.1089510367921152E-4</v>
      </c>
      <c r="Q490" s="223">
        <f t="shared" ref="Q490:Q553" ca="1" si="1124">2*IMREAL(K229)*COS(2*PI()*B229*11/Nt_load2)-2*IMAGINARY(K229)*SIN(2*PI()*B229*11/Nt_load2)</f>
        <v>2.1471128939354618E-4</v>
      </c>
      <c r="R490" s="223">
        <f t="shared" ref="R490:R553" ca="1" si="1125">2*IMREAL(K229)*COS(2*PI()*B229*12/Nt_load2)-2*IMAGINARY(K229)*SIN(2*PI()*B229*12/Nt_load2)</f>
        <v>-2.1839814105572346E-4</v>
      </c>
      <c r="S490" s="223">
        <f t="shared" ref="S490:S553" ca="1" si="1126">2*IMREAL(K229)*COS(2*PI()*B229*13/Nt_load2)-2*IMAGINARY(K229)*SIN(2*PI()*B229*13/Nt_load2)</f>
        <v>2.219534378441602E-4</v>
      </c>
      <c r="T490" s="223">
        <f t="shared" ref="T490:T553" ca="1" si="1127">2*IMREAL(K229)*COS(2*PI()*B229*14/Nt_load2)-2*IMAGINARY(K229)*SIN(2*PI()*B229*14/Nt_load2)</f>
        <v>-2.2537503818101322E-4</v>
      </c>
      <c r="U490" s="223">
        <f t="shared" ref="U490:U553" ca="1" si="1128">2*IMREAL(K229)*COS(2*PI()*B229*15/Nt_load2)-2*IMAGINARY(K229)*SIN(2*PI()*B229*15/Nt_load2)</f>
        <v>2.286608810221815E-4</v>
      </c>
      <c r="V490" s="223">
        <f t="shared" ref="V490:V553" ca="1" si="1129">2*IMREAL(K229)*COS(2*PI()*B229*16/Nt_load2)-2*IMAGINARY(K229)*SIN(2*PI()*B229*16/Nt_load2)</f>
        <v>-2.3180898709880307E-4</v>
      </c>
      <c r="W490" s="223">
        <f t="shared" ref="W490:W553" ca="1" si="1130">2*IMREAL(K229)*COS(2*PI()*B229*17/Nt_load2)-2*IMAGINARY(K229)*SIN(2*PI()*B229*17/Nt_load2)</f>
        <v>2.348174601094927E-4</v>
      </c>
      <c r="X490" s="223">
        <f t="shared" ref="X490:X553" ca="1" si="1131">2*IMREAL(K229)*COS(2*PI()*B229*18/Nt_load2)-2*IMAGINARY(K229)*SIN(2*PI()*B229*18/Nt_load2)</f>
        <v>-2.3768448786260269E-4</v>
      </c>
      <c r="Y490" s="223">
        <f t="shared" ref="Y490:Y553" ca="1" si="1132">2*IMREAL(K229)*COS(2*PI()*B229*19/Nt_load2)-2*IMAGINARY(K229)*SIN(2*PI()*B229*19/Nt_load2)</f>
        <v>2.4040834336781978E-4</v>
      </c>
      <c r="Z490" s="223">
        <f t="shared" ref="Z490:Z553" ca="1" si="1133">2*IMREAL(K229)*COS(2*PI()*B229*20/Nt_load2)-2*IMAGINARY(K229)*SIN(2*PI()*B229*20/Nt_load2)</f>
        <v>-2.4298738587643905E-4</v>
      </c>
      <c r="AA490" s="223">
        <f t="shared" ref="AA490:AA553" ca="1" si="1134">2*IMREAL(K229)*COS(2*PI()*B229*21/Nt_load2)-2*IMAGINARY(K229)*SIN(2*PI()*B229*21/Nt_load2)</f>
        <v>2.4542006186969062E-4</v>
      </c>
      <c r="AB490" s="223">
        <f t="shared" ref="AB490:AB553" ca="1" si="1135">2*IMREAL(K229)*COS(2*PI()*B229*22/Nt_load2)-2*IMAGINARY(K229)*SIN(2*PI()*B229*22/Nt_load2)</f>
        <v>-2.4770490599451776E-4</v>
      </c>
      <c r="AC490" s="223">
        <f t="shared" ref="AC490:AC553" ca="1" si="1136">2*IMREAL(K229)*COS(2*PI()*B229*23/Nt_load2)-2*IMAGINARY(K229)*SIN(2*PI()*B229*23/Nt_load2)</f>
        <v>2.4984054194625803E-4</v>
      </c>
      <c r="AD490" s="223">
        <f t="shared" ref="AD490:AD553" ca="1" si="1137">2*IMREAL(K229)*COS(2*PI()*B229*24/Nt_load2)-2*IMAGINARY(K229)*SIN(2*PI()*B229*24/Nt_load2)</f>
        <v>-2.5182568329766949E-4</v>
      </c>
      <c r="AE490" s="223">
        <f t="shared" ref="AE490:AE553" ca="1" si="1138">2*IMREAL(K229)*COS(2*PI()*B229*25/Nt_load2)-2*IMAGINARY(K229)*SIN(2*PI()*B229*25/Nt_load2)</f>
        <v>2.5365913427383011E-4</v>
      </c>
      <c r="AF490" s="223">
        <f t="shared" ref="AF490:AF553" ca="1" si="1139">2*IMREAL(K229)*COS(2*PI()*B229*26/Nt_load2)-2*IMAGINARY(K229)*SIN(2*PI()*B229*26/Nt_load2)</f>
        <v>-2.5533979047243115E-4</v>
      </c>
      <c r="AG490" s="223">
        <f t="shared" ref="AG490:AG553" ca="1" si="1140">2*IMREAL(K229)*COS(2*PI()*B229*27/Nt_load2)-2*IMAGINARY(K229)*SIN(2*PI()*B229*27/Nt_load2)</f>
        <v>2.5686663952902047E-4</v>
      </c>
      <c r="AH490" s="223">
        <f t="shared" ref="AH490:AH553" ca="1" si="1141">2*IMREAL(K229)*COS(2*PI()*B229*28/Nt_load2)-2*IMAGINARY(K229)*SIN(2*PI()*B229*28/Nt_load2)</f>
        <v>-2.5823876172682055E-4</v>
      </c>
      <c r="AI490" s="223">
        <f t="shared" ref="AI490:AI553" ca="1" si="1142">2*IMREAL(K229)*COS(2*PI()*B229*29/Nt_load2)-2*IMAGINARY(K229)*SIN(2*PI()*B229*29/Nt_load2)</f>
        <v>2.5945533055072505E-4</v>
      </c>
      <c r="AJ490" s="223">
        <f t="shared" ref="AJ490:AJ553" ca="1" si="1143">2*IMREAL(K229)*COS(2*PI()*B229*30/Nt_load2)-2*IMAGINARY(K229)*SIN(2*PI()*B229*30/Nt_load2)</f>
        <v>-2.6051561318516606E-4</v>
      </c>
      <c r="AK490" s="223">
        <f t="shared" ref="AK490:AK553" ca="1" si="1144">2*IMREAL(K229)*COS(2*PI()*B229*31/Nt_load2)-2*IMAGINARY(K229)*SIN(2*PI()*B229*31/Nt_load2)</f>
        <v>2.6141897095552998E-4</v>
      </c>
      <c r="AL490" s="223">
        <f t="shared" ref="AL490:AL553" ca="1" si="1145">2*IMREAL(K229)*COS(2*PI()*B229*32/Nt_load2)-2*IMAGINARY(K229)*SIN(2*PI()*B229*32/Nt_load2)</f>
        <v>-2.6216485971287577E-4</v>
      </c>
      <c r="AM490" s="223">
        <f t="shared" ref="AM490:AM553" ca="1" si="1146">2*IMREAL(K229)*COS(2*PI()*B229*33/Nt_load2)-2*IMAGINARY(K229)*SIN(2*PI()*B229*33/Nt_load2)</f>
        <v>2.6275283016170597E-4</v>
      </c>
      <c r="AN490" s="223">
        <f t="shared" ref="AN490:AN553" ca="1" si="1147">2*IMREAL(K229)*COS(2*PI()*B229*34/Nt_load2)-2*IMAGINARY(K229)*SIN(2*PI()*B229*34/Nt_load2)</f>
        <v>-2.6318252813060754E-4</v>
      </c>
      <c r="AO490" s="223">
        <f t="shared" ref="AO490:AO553" ca="1" si="1148">2*IMREAL(K229)*COS(2*PI()*B229*35/Nt_load2)-2*IMAGINARY(K229)*SIN(2*PI()*B229*35/Nt_load2)</f>
        <v>2.634536947855921E-4</v>
      </c>
      <c r="AP490" s="223">
        <f t="shared" ref="AP490:AP553" ca="1" si="1149">2*IMREAL(K229)*COS(2*PI()*B229*36/Nt_load2)-2*IMAGINARY(K229)*SIN(2*PI()*B229*36/Nt_load2)</f>
        <v>-2.6356616678600587E-4</v>
      </c>
      <c r="AQ490" s="223">
        <f t="shared" ref="AQ490:AQ553" ca="1" si="1150">2*IMREAL(K229)*COS(2*PI()*B229*37/Nt_load2)-2*IMAGINARY(K229)*SIN(2*PI()*B229*37/Nt_load2)</f>
        <v>2.6351987638292156E-4</v>
      </c>
      <c r="AR490" s="223">
        <f t="shared" ref="AR490:AR553" ca="1" si="1151">2*IMREAL(K229)*COS(2*PI()*B229*38/Nt_load2)-2*IMAGINARY(K229)*SIN(2*PI()*B229*38/Nt_load2)</f>
        <v>-2.6331485145994704E-4</v>
      </c>
      <c r="AS490" s="223">
        <f t="shared" ref="AS490:AS553" ca="1" si="1152">2*IMREAL(K229)*COS(2*PI()*B229*39/Nt_load2)-2*IMAGINARY(K229)*SIN(2*PI()*B229*39/Nt_load2)</f>
        <v>2.6295121551642945E-4</v>
      </c>
      <c r="AT490" s="223">
        <f t="shared" ref="AT490:AT553" ca="1" si="1153">2*IMREAL(K229)*COS(2*PI()*B229*40/Nt_load2)-2*IMAGINARY(K229)*SIN(2*PI()*B229*40/Nt_load2)</f>
        <v>-2.6242918759306424E-4</v>
      </c>
      <c r="AU490" s="223">
        <f t="shared" ref="AU490:AU553" ca="1" si="1154">2*IMREAL(K229)*COS(2*PI()*B229*41/Nt_load2)-2*IMAGINARY(K229)*SIN(2*PI()*B229*41/Nt_load2)</f>
        <v>2.6174908213995204E-4</v>
      </c>
      <c r="AV490" s="223">
        <f t="shared" ref="AV490:AV553" ca="1" si="1155">2*IMREAL(K229)*COS(2*PI()*B229*42/Nt_load2)-2*IMAGINARY(K229)*SIN(2*PI()*B229*42/Nt_load2)</f>
        <v>-2.6091130882718725E-4</v>
      </c>
      <c r="AW490" s="223">
        <f t="shared" ref="AW490:AW553" ca="1" si="1156">2*IMREAL(K229)*COS(2*PI()*B229*43/Nt_load2)-2*IMAGINARY(K229)*SIN(2*PI()*B229*43/Nt_load2)</f>
        <v>2.5991637229808706E-4</v>
      </c>
      <c r="AX490" s="223">
        <f t="shared" ref="AX490:AX553" ca="1" si="1157">2*IMREAL(K229)*COS(2*PI()*B229*44/Nt_load2)-2*IMAGINARY(K229)*SIN(2*PI()*B229*44/Nt_load2)</f>
        <v>-2.5876487186521504E-4</v>
      </c>
      <c r="AY490" s="223">
        <f t="shared" ref="AY490:AY553" ca="1" si="1158">2*IMREAL(K229)*COS(2*PI()*B229*45/Nt_load2)-2*IMAGINARY(K229)*SIN(2*PI()*B229*45/Nt_load2)</f>
        <v>2.5745750114937189E-4</v>
      </c>
      <c r="AZ490" s="223">
        <f t="shared" ref="AZ490:AZ553" ca="1" si="1159">2*IMREAL(K229)*COS(2*PI()*B229*46/Nt_load2)-2*IMAGINARY(K229)*SIN(2*PI()*B229*46/Nt_load2)</f>
        <v>-2.5599504766179228E-4</v>
      </c>
      <c r="BA490" s="223">
        <f t="shared" ref="BA490:BA553" ca="1" si="1160">2*IMREAL(K229)*COS(2*PI()*B229*47/Nt_load2)-2*IMAGINARY(K229)*SIN(2*PI()*B229*47/Nt_load2)</f>
        <v>2.5437839232977255E-4</v>
      </c>
      <c r="BB490" s="223">
        <f t="shared" ref="BB490:BB553" ca="1" si="1161">2*IMREAL(K229)*COS(2*PI()*B229*48/Nt_load2)-2*IMAGINARY(K229)*SIN(2*PI()*B229*48/Nt_load2)</f>
        <v>-2.5260850896603401E-4</v>
      </c>
      <c r="BC490" s="223">
        <f t="shared" ref="BC490:BC553" ca="1" si="1162">2*IMREAL(K229)*COS(2*PI()*B229*49/Nt_load2)-2*IMAGINARY(K229)*SIN(2*PI()*B229*49/Nt_load2)</f>
        <v>2.5068646368213708E-4</v>
      </c>
      <c r="BD490" s="223">
        <f t="shared" ref="BD490:BD553" ca="1" si="1163">2*IMREAL(K229)*COS(2*PI()*B229*50/Nt_load2)-2*IMAGINARY(K229)*SIN(2*PI()*B229*50/Nt_load2)</f>
        <v>-2.4861341424628654E-4</v>
      </c>
      <c r="BE490" s="223">
        <f t="shared" ref="BE490:BE553" ca="1" si="1164">2*IMREAL(K229)*COS(2*PI()*B229*51/Nt_load2)-2*IMAGINARY(K229)*SIN(2*PI()*B229*51/Nt_load2)</f>
        <v>2.4639060938594826E-4</v>
      </c>
      <c r="BF490" s="223">
        <f t="shared" ref="BF490:BF553" ca="1" si="1165">2*IMREAL(K229)*COS(2*PI()*B229*52/Nt_load2)-2*IMAGINARY(K229)*SIN(2*PI()*B229*52/Nt_load2)</f>
        <v>-2.4401938803565406E-4</v>
      </c>
      <c r="BG490" s="223">
        <f t="shared" ref="BG490:BG553" ca="1" si="1166">2*IMREAL(K229)*COS(2*PI()*B229*53/Nt_load2)-2*IMAGINARY(K229)*SIN(2*PI()*B229*53/Nt_load2)</f>
        <v>2.4150117853048277E-4</v>
      </c>
      <c r="BH490" s="223">
        <f t="shared" ref="BH490:BH553" ca="1" si="1167">2*IMREAL(K229)*COS(2*PI()*B229*54/Nt_load2)-2*IMAGINARY(K229)*SIN(2*PI()*B229*54/Nt_load2)</f>
        <v>-2.3883749774567252E-4</v>
      </c>
      <c r="BI490" s="223">
        <f t="shared" ref="BI490:BI553" ca="1" si="1168">2*IMREAL(K229)*COS(2*PI()*B229*55/Nt_load2)-2*IMAGINARY(K229)*SIN(2*PI()*B229*55/Nt_load2)</f>
        <v>2.3602995018292953E-4</v>
      </c>
      <c r="BJ490" s="223">
        <f t="shared" ref="BJ490:BJ553" ca="1" si="1169">2*IMREAL(K229)*COS(2*PI()*B229*56/Nt_load2)-2*IMAGINARY(K229)*SIN(2*PI()*B229*56/Nt_load2)</f>
        <v>-2.3308022700392449E-4</v>
      </c>
      <c r="BK490" s="223">
        <f t="shared" ref="BK490:BK553" ca="1" si="1170">2*IMREAL(K229)*COS(2*PI()*B229*57/Nt_load2)-2*IMAGINARY(K229)*SIN(2*PI()*B229*57/Nt_load2)</f>
        <v>2.2999010501160335E-4</v>
      </c>
      <c r="BL490" s="223">
        <f t="shared" ref="BL490:BL553" ca="1" si="1171">2*IMREAL(K229)*COS(2*PI()*B229*58/Nt_load2)-2*IMAGINARY(K229)*SIN(2*PI()*B229*58/Nt_load2)</f>
        <v>-2.2676144557991082E-4</v>
      </c>
      <c r="BM490" s="223">
        <f t="shared" ref="BM490:BM553" ca="1" si="1172">2*IMREAL(K229)*COS(2*PI()*B229*59/Nt_load2)-2*IMAGINARY(K229)*SIN(2*PI()*B229*59/Nt_load2)</f>
        <v>2.2339619353255389E-4</v>
      </c>
      <c r="BN490" s="223">
        <f t="shared" ref="BN490:BN553" ca="1" si="1173">2*IMREAL(K229)*COS(2*PI()*B229*60/Nt_load2)-2*IMAGINARY(K229)*SIN(2*PI()*B229*60/Nt_load2)</f>
        <v>-2.1989637597153458E-4</v>
      </c>
      <c r="BO490" s="223">
        <f t="shared" ref="BO490:BO553" ca="1" si="1174">2*IMREAL(K229)*COS(2*PI()*B229*61/Nt_load2)-2*IMAGINARY(K229)*SIN(2*PI()*B229*61/Nt_load2)</f>
        <v>2.1626410105608502E-4</v>
      </c>
      <c r="BP490" s="223">
        <f t="shared" ref="BP490:BP553" ca="1" si="1175">2*IMREAL(K229)*COS(2*PI()*B229*62/Nt_load2)-2*IMAGINARY(K229)*SIN(2*PI()*B229*62/Nt_load2)</f>
        <v>-2.1250155673279927E-4</v>
      </c>
      <c r="BQ490" s="223">
        <f t="shared" ref="BQ490:BQ553" ca="1" si="1176">2*IMREAL(K229)*COS(2*PI()*B229*63/Nt_load2)-2*IMAGINARY(K229)*SIN(2*PI()*B229*63/Nt_load2)</f>
        <v>2.0861100941767835E-4</v>
      </c>
      <c r="BR490" s="223">
        <f t="shared" ref="BR490:BR553" ca="1" si="1177">2*IMREAL(K229)*COS(2*PI()*B229*64/Nt_load2)-2*IMAGINARY(K229)*SIN(2*PI()*B229*64/Nt_load2)</f>
        <v>-2.0459480263095221E-4</v>
      </c>
      <c r="BS490" s="223">
        <f t="shared" ref="BS490:BS553" ca="1" si="1178">2*IMREAL(K229)*COS(2*PI()*B229*65/Nt_load2)-2*IMAGINARY(K229)*SIN(2*PI()*B229*65/Nt_load2)</f>
        <v>2.0045535558541356E-4</v>
      </c>
      <c r="BT490" s="223">
        <f t="shared" ref="BT490:BT553" ca="1" si="1179">2*IMREAL(K229)*COS(2*PI()*B229*66/Nt_load2)-2*IMAGINARY(K229)*SIN(2*PI()*B229*66/Nt_load2)</f>
        <v>-1.9619516172917869E-4</v>
      </c>
      <c r="BU490" s="223">
        <f t="shared" ref="BU490:BU553" ca="1" si="1180">2*IMREAL(K229)*COS(2*PI()*B229*67/Nt_load2)-2*IMAGINARY(K229)*SIN(2*PI()*B229*67/Nt_load2)</f>
        <v>1.9181678724373294E-4</v>
      </c>
      <c r="BV490" s="223">
        <f t="shared" ref="BV490:BV553" ca="1" si="1181">2*IMREAL(K229)*COS(2*PI()*B229*68/Nt_load2)-2*IMAGINARY(K229)*SIN(2*PI()*B229*68/Nt_load2)</f>
        <v>-1.8732286949813809E-4</v>
      </c>
      <c r="BW490" s="223">
        <f t="shared" ref="BW490:BW553" ca="1" si="1182">2*IMREAL(K229)*COS(2*PI()*B229*69/Nt_load2)-2*IMAGINARY(K229)*SIN(2*PI()*B229*69/Nt_load2)</f>
        <v>1.8271611546041079E-4</v>
      </c>
      <c r="BX490" s="223">
        <f t="shared" ref="BX490:BX553" ca="1" si="1183">2*IMREAL(K229)*COS(2*PI()*B229*70/Nt_load2)-2*IMAGINARY(K229)*SIN(2*PI()*B229*70/Nt_load2)</f>
        <v>-1.7799930006692568E-4</v>
      </c>
      <c r="BY490" s="223">
        <f t="shared" ref="BY490:BY553" ca="1" si="1184">2*IMREAL(K229)*COS(2*PI()*B229*71/Nt_load2)-2*IMAGINARY(K229)*SIN(2*PI()*B229*71/Nt_load2)</f>
        <v>1.7317526455090838E-4</v>
      </c>
      <c r="BZ490" s="223">
        <f t="shared" ref="BZ490:BZ553" ca="1" si="1185">2*IMREAL(K229)*COS(2*PI()*B229*72/Nt_load2)-2*IMAGINARY(K229)*SIN(2*PI()*B229*72/Nt_load2)</f>
        <v>-1.6824691473096032E-4</v>
      </c>
      <c r="CA490" s="223">
        <f t="shared" ref="CA490:CA553" ca="1" si="1186">2*IMREAL(K229)*COS(2*PI()*B229*73/Nt_load2)-2*IMAGINARY(K229)*SIN(2*PI()*B229*73/Nt_load2)</f>
        <v>1.6321721926073555E-4</v>
      </c>
      <c r="CB490" s="223">
        <f t="shared" ref="CB490:CB553" ca="1" si="1187">2*IMREAL(K229)*COS(2*PI()*B229*74/Nt_load2)-2*IMAGINARY(K229)*SIN(2*PI()*B229*74/Nt_load2)</f>
        <v>-1.5808920784071305E-4</v>
      </c>
      <c r="CC490" s="223">
        <f t="shared" ref="CC490:CC553" ca="1" si="1188">2*IMREAL(K229)*COS(2*PI()*B229*75/Nt_load2)-2*IMAGINARY(K229)*SIN(2*PI()*B229*75/Nt_load2)</f>
        <v>1.5286596939322346E-4</v>
      </c>
      <c r="CD490" s="223">
        <f t="shared" ref="CD490:CD553" ca="1" si="1189">2*IMREAL(K229)*COS(2*PI()*B229*76/Nt_load2)-2*IMAGINARY(K229)*SIN(2*PI()*B229*76/Nt_load2)</f>
        <v>-1.475506502018043E-4</v>
      </c>
      <c r="CE490" s="223">
        <f t="shared" ref="CE490:CE553" ca="1" si="1190">2*IMREAL(K229)*COS(2*PI()*B229*77/Nt_load2)-2*IMAGINARY(K229)*SIN(2*PI()*B229*77/Nt_load2)</f>
        <v>1.4214645201597164E-4</v>
      </c>
      <c r="CF490" s="223">
        <f t="shared" ref="CF490:CF553" ca="1" si="1191">2*IMREAL(K229)*COS(2*PI()*B229*78/Nt_load2)-2*IMAGINARY(K229)*SIN(2*PI()*B229*78/Nt_load2)</f>
        <v>-1.3665663012264268E-4</v>
      </c>
      <c r="CG490" s="223">
        <f t="shared" ref="CG490:CG553" ca="1" si="1192">2*IMREAL(K229)*COS(2*PI()*B229*79/Nt_load2)-2*IMAGINARY(K229)*SIN(2*PI()*B229*79/Nt_load2)</f>
        <v>1.3108449138524836E-4</v>
      </c>
      <c r="CH490" s="223">
        <f t="shared" ref="CH490:CH553" ca="1" si="1193">2*IMREAL(K229)*COS(2*PI()*B229*80/Nt_load2)-2*IMAGINARY(K229)*SIN(2*PI()*B229*80/Nt_load2)</f>
        <v>-1.2543339225181495E-4</v>
      </c>
      <c r="CI490" s="223">
        <f t="shared" ref="CI490:CI553" ca="1" si="1194">2*IMREAL(K229)*COS(2*PI()*B229*81/Nt_load2)-2*IMAGINARY(K229)*SIN(2*PI()*B229*81/Nt_load2)</f>
        <v>1.1970673673313914E-4</v>
      </c>
      <c r="CJ490" s="223">
        <f t="shared" ref="CJ490:CJ553" ca="1" si="1195">2*IMREAL(K229)*COS(2*PI()*B229*82/Nt_load2)-2*IMAGINARY(K229)*SIN(2*PI()*B229*82/Nt_load2)</f>
        <v>-1.1390797435237845E-4</v>
      </c>
      <c r="CK490" s="223">
        <f t="shared" ref="CK490:CK553" ca="1" si="1196">2*IMREAL(K229)*COS(2*PI()*B229*83/Nt_load2)-2*IMAGINARY(K229)*SIN(2*PI()*B229*83/Nt_load2)</f>
        <v>1.0804059806716135E-4</v>
      </c>
      <c r="CL490" s="223">
        <f t="shared" ref="CL490:CL553" ca="1" si="1197">2*IMREAL(K229)*COS(2*PI()*B229*84/Nt_load2)-2*IMAGINARY(K229)*SIN(2*PI()*B229*84/Nt_load2)</f>
        <v>-1.0210814216556672E-4</v>
      </c>
      <c r="CM490" s="223">
        <f t="shared" ref="CM490:CM553" ca="1" si="1198">2*IMREAL(K229)*COS(2*PI()*B229*85/Nt_load2)-2*IMAGINARY(K229)*SIN(2*PI()*B229*85/Nt_load2)</f>
        <v>9.6114180137200914E-5</v>
      </c>
      <c r="CN490" s="223">
        <f t="shared" ref="CN490:CN553" ca="1" si="1199">2*IMREAL(K229)*COS(2*PI()*B229*86/Nt_load2)-2*IMAGINARY(K229)*SIN(2*PI()*B229*86/Nt_load2)</f>
        <v>-9.0062322520661063E-5</v>
      </c>
      <c r="CO490" s="223">
        <f t="shared" ref="CO490:CO553" ca="1" si="1200">2*IMREAL(K229)*COS(2*PI()*B229*87/Nt_load2)-2*IMAGINARY(K229)*SIN(2*PI()*B229*87/Nt_load2)</f>
        <v>8.3956214728696135E-5</v>
      </c>
      <c r="CP490" s="223">
        <f t="shared" ref="CP490:CP553" ca="1" si="1201">2*IMREAL(K229)*COS(2*PI()*B229*88/Nt_load2)-2*IMAGINARY(K229)*SIN(2*PI()*B229*88/Nt_load2)</f>
        <v>-7.7799534852289592E-5</v>
      </c>
      <c r="CQ490" s="223">
        <f t="shared" ref="CQ490:CQ553" ca="1" si="1202">2*IMREAL(K229)*COS(2*PI()*B229*89/Nt_load2)-2*IMAGINARY(K229)*SIN(2*PI()*B229*89/Nt_load2)</f>
        <v>7.1595991445200008E-5</v>
      </c>
      <c r="CR490" s="223">
        <f t="shared" ref="CR490:CR553" ca="1" si="1203">2*IMREAL(K229)*COS(2*PI()*B229*90/Nt_load2)-2*IMAGINARY(K229)*SIN(2*PI()*B229*90/Nt_load2)</f>
        <v>-6.5349321290010317E-5</v>
      </c>
      <c r="CS490" s="223">
        <f t="shared" ref="CS490:CS553" ca="1" si="1204">2*IMREAL(K229)*COS(2*PI()*B229*91/Nt_load2)-2*IMAGINARY(K229)*SIN(2*PI()*B229*91/Nt_load2)</f>
        <v>5.9063287147244052E-5</v>
      </c>
      <c r="CT490" s="223">
        <f t="shared" ref="CT490:CT553" ca="1" si="1205">2*IMREAL(K229)*COS(2*PI()*B229*92/Nt_load2)-2*IMAGINARY(K229)*SIN(2*PI()*B229*92/Nt_load2)</f>
        <v>-5.274167548881884E-5</v>
      </c>
      <c r="CU490" s="223">
        <f t="shared" ref="CU490:CU553" ca="1" si="1206">2*IMREAL(K229)*COS(2*PI()*B229*93/Nt_load2)-2*IMAGINARY(K229)*SIN(2*PI()*B229*93/Nt_load2)</f>
        <v>4.6388294217217352E-5</v>
      </c>
      <c r="CV490" s="223">
        <f t="shared" ref="CV490:CV553" ca="1" si="1207">2*IMREAL(K229)*COS(2*PI()*B229*94/Nt_load2)-2*IMAGINARY(K229)*SIN(2*PI()*B229*94/Nt_load2)</f>
        <v>-4.0006970371749529E-5</v>
      </c>
      <c r="CW490" s="223">
        <f t="shared" ref="CW490:CW553" ca="1" si="1208">2*IMREAL(K229)*COS(2*PI()*B229*95/Nt_load2)-2*IMAGINARY(K229)*SIN(2*PI()*B229*95/Nt_load2)</f>
        <v>3.3601547823286672E-5</v>
      </c>
      <c r="CX490" s="223">
        <f t="shared" ref="CX490:CX553" ca="1" si="1209">2*IMREAL(K229)*COS(2*PI()*B229*96/Nt_load2)-2*IMAGINARY(K229)*SIN(2*PI()*B229*96/Nt_load2)</f>
        <v>-2.7175884958857913E-5</v>
      </c>
      <c r="CY490" s="223">
        <f t="shared" ref="CY490:CY553" ca="1" si="1210">2*IMREAL(K229)*COS(2*PI()*B229*97/Nt_load2)-2*IMAGINARY(K229)*SIN(2*PI()*B229*97/Nt_load2)</f>
        <v>2.0733852357516605E-5</v>
      </c>
      <c r="CZ490" s="223">
        <f t="shared" ref="CZ490:CZ553" ca="1" si="1211">2*IMREAL(K229)*COS(2*PI()*B229*98/Nt_load2)-2*IMAGINARY(K229)*SIN(2*PI()*B229*98/Nt_load2)</f>
        <v>-1.4279330458788931E-5</v>
      </c>
      <c r="DA490" s="223">
        <f t="shared" ref="DA490:DA553" ca="1" si="1212">2*IMREAL(K229)*COS(2*PI()*B229*99/Nt_load2)-2*IMAGINARY(K229)*SIN(2*PI()*B229*99/Nt_load2)</f>
        <v>7.8162072253313848E-6</v>
      </c>
      <c r="DB490" s="223">
        <f t="shared" ref="DB490:DB553" ca="1" si="1213">2*IMREAL(K229)*COS(2*PI()*B229*100/Nt_load2)-2*IMAGINARY(K229)*SIN(2*PI()*B229*100/Nt_load2)</f>
        <v>-1.3483758009081616E-6</v>
      </c>
      <c r="DC490" s="223">
        <f t="shared" ref="DC490:DC553" ca="1" si="1214">2*IMREAL(K229)*COS(2*PI()*B229*101/Nt_load2)-2*IMAGINARY(K229)*SIN(2*PI()*B229*101/Nt_load2)</f>
        <v>-5.1202678346785131E-6</v>
      </c>
      <c r="DD490" s="223">
        <f t="shared" ref="DD490:DD553" ca="1" si="1215">2*IMREAL(K229)*COS(2*PI()*B229*102/Nt_load2)-2*IMAGINARY(K229)*SIN(2*PI()*B229*102/Nt_load2)</f>
        <v>1.158582721238078E-5</v>
      </c>
      <c r="DE490" s="223">
        <f t="shared" ref="DE490:DE553" ca="1" si="1216">2*IMREAL(K229)*COS(2*PI()*B229*103/Nt_load2)-2*IMAGINARY(K229)*SIN(2*PI()*B229*103/Nt_load2)</f>
        <v>-1.8044407720992255E-5</v>
      </c>
      <c r="DF490" s="223">
        <f t="shared" ref="DF490:DF553" ca="1" si="1217">2*IMREAL(K229)*COS(2*PI()*B229*104/Nt_load2)-2*IMAGINARY(K229)*SIN(2*PI()*B229*104/Nt_load2)</f>
        <v>2.4492118953116422E-5</v>
      </c>
      <c r="DG490" s="223">
        <f t="shared" ref="DG490:DG553" ca="1" si="1218">2*IMREAL(K229)*COS(2*PI()*B229*105/Nt_load2)-2*IMAGINARY(K229)*SIN(2*PI()*B229*105/Nt_load2)</f>
        <v>-3.0925077048602598E-5</v>
      </c>
      <c r="DH490" s="223">
        <f t="shared" ref="DH490:DH553" ca="1" si="1219">2*IMREAL(K229)*COS(2*PI()*B229*106/Nt_load2)-2*IMAGINARY(K229)*SIN(2*PI()*B229*106/Nt_load2)</f>
        <v>3.7339407034022931E-5</v>
      </c>
      <c r="DI490" s="223">
        <f t="shared" ref="DI490:DI553" ca="1" si="1220">2*IMREAL(K229)*COS(2*PI()*B229*107/Nt_load2)-2*IMAGINARY(K229)*SIN(2*PI()*B229*107/Nt_load2)</f>
        <v>-4.3731245156871195E-5</v>
      </c>
      <c r="DJ490" s="223">
        <f t="shared" ref="DJ490:DJ553" ca="1" si="1221">2*IMREAL(K229)*COS(2*PI()*B229*108/Nt_load2)-2*IMAGINARY(K229)*SIN(2*PI()*B229*108/Nt_load2)</f>
        <v>5.0096741212853548E-5</v>
      </c>
      <c r="DK490" s="223">
        <f t="shared" ref="DK490:DK553" ca="1" si="1222">2*IMREAL(K229)*COS(2*PI()*B229*109/Nt_load2)-2*IMAGINARY(K229)*SIN(2*PI()*B229*109/Nt_load2)</f>
        <v>-5.6432060865167078E-5</v>
      </c>
      <c r="DL490" s="223">
        <f t="shared" ref="DL490:DL553" ca="1" si="1223">2*IMREAL(K229)*COS(2*PI()*B229*110/Nt_load2)-2*IMAGINARY(K229)*SIN(2*PI()*B229*110/Nt_load2)</f>
        <v>6.2733387954146046E-5</v>
      </c>
      <c r="DM490" s="223">
        <f t="shared" ref="DM490:DM553" ca="1" si="1224">2*IMREAL(K229)*COS(2*PI()*B229*111/Nt_load2)-2*IMAGINARY(K229)*SIN(2*PI()*B229*111/Nt_load2)</f>
        <v>-6.8996926795973911E-5</v>
      </c>
      <c r="DN490" s="223">
        <f t="shared" ref="DN490:DN553" ca="1" si="1225">2*IMREAL(K229)*COS(2*PI()*B229*112/Nt_load2)-2*IMAGINARY(K229)*SIN(2*PI()*B229*112/Nt_load2)</f>
        <v>7.5218904469061127E-5</v>
      </c>
      <c r="DO490" s="223">
        <f t="shared" ref="DO490:DO553" ca="1" si="1226">2*IMREAL(K229)*COS(2*PI()*B229*113/Nt_load2)-2*IMAGINARY(K229)*SIN(2*PI()*B229*113/Nt_load2)</f>
        <v>-8.1395573086712162E-5</v>
      </c>
      <c r="DP490" s="223">
        <f t="shared" ref="DP490:DP553" ca="1" si="1227">2*IMREAL(K229)*COS(2*PI()*B229*114/Nt_load2)-2*IMAGINARY(K229)*SIN(2*PI()*B229*114/Nt_load2)</f>
        <v>8.7523212054712245E-5</v>
      </c>
      <c r="DQ490" s="223">
        <f t="shared" ref="DQ490:DQ553" ca="1" si="1228">2*IMREAL(K229)*COS(2*PI()*B229*115/Nt_load2)-2*IMAGINARY(K229)*SIN(2*PI()*B229*115/Nt_load2)</f>
        <v>-9.3598130312460239E-5</v>
      </c>
      <c r="DR490" s="223">
        <f t="shared" ref="DR490:DR553" ca="1" si="1229">2*IMREAL(K229)*COS(2*PI()*B229*116/Nt_load2)-2*IMAGINARY(K229)*SIN(2*PI()*B229*116/Nt_load2)</f>
        <v>9.9616668556381605E-5</v>
      </c>
      <c r="DS490" s="223">
        <f t="shared" ref="DS490:DS553" ca="1" si="1230">2*IMREAL(K229)*COS(2*PI()*B229*117/Nt_load2)-2*IMAGINARY(K229)*SIN(2*PI()*B229*117/Nt_load2)</f>
        <v>-1.0557520144407176E-4</v>
      </c>
      <c r="DT490" s="223">
        <f t="shared" ref="DT490:DT553" ca="1" si="1231">2*IMREAL(K229)*COS(2*PI()*B229*118/Nt_load2)-2*IMAGINARY(K229)*SIN(2*PI()*B229*118/Nt_load2)</f>
        <v>1.1147013977812301E-4</v>
      </c>
      <c r="DU490" s="223">
        <f t="shared" ref="DU490:DU553" ca="1" si="1232">2*IMREAL(K229)*COS(2*PI()*B229*119/Nt_load2)-2*IMAGINARY(K229)*SIN(2*PI()*B229*119/Nt_load2)</f>
        <v>-1.1729793266810889E-4</v>
      </c>
      <c r="DV490" s="223">
        <f t="shared" ref="DV490:DV553" ca="1" si="1233">2*IMREAL(K229)*COS(2*PI()*B229*120/Nt_load2)-2*IMAGINARY(K229)*SIN(2*PI()*B229*120/Nt_load2)</f>
        <v>1.2305506966950769E-4</v>
      </c>
      <c r="DW490" s="223">
        <f t="shared" ref="DW490:DW553" ca="1" si="1234">2*IMREAL(K229)*COS(2*PI()*B229*121/Nt_load2)-2*IMAGINARY(K229)*SIN(2*PI()*B229*121/Nt_load2)</f>
        <v>-1.2873808289826295E-4</v>
      </c>
      <c r="DX490" s="223">
        <f t="shared" ref="DX490:DX553" ca="1" si="1235">2*IMREAL(K229)*COS(2*PI()*B229*122/Nt_load2)-2*IMAGINARY(K229)*SIN(2*PI()*B229*122/Nt_load2)</f>
        <v>1.3434354911970721E-4</v>
      </c>
      <c r="DY490" s="223">
        <f t="shared" ref="DY490:DY553" ca="1" si="1236">2*IMREAL(K229)*COS(2*PI()*B229*123/Nt_load2)-2*IMAGINARY(K229)*SIN(2*PI()*B229*123/Nt_load2)</f>
        <v>-1.3986809181059065E-4</v>
      </c>
      <c r="DZ490" s="223">
        <f t="shared" ref="DZ490:DZ553" ca="1" si="1237">2*IMREAL(K229)*COS(2*PI()*B229*124/Nt_load2)-2*IMAGINARY(K229)*SIN(2*PI()*B229*124/Nt_load2)</f>
        <v>1.4530838319295959E-4</v>
      </c>
      <c r="EA490" s="223">
        <f t="shared" ref="EA490:EA553" ca="1" si="1238">2*IMREAL(K229)*COS(2*PI()*B229*125/Nt_load2)-2*IMAGINARY(K229)*SIN(2*PI()*B229*125/Nt_load2)</f>
        <v>-1.5066114623873622E-4</v>
      </c>
      <c r="EB490" s="223">
        <f t="shared" ref="EB490:EB553" ca="1" si="1239">2*IMREAL(K229)*COS(2*PI()*B229*126/Nt_load2)-2*IMAGINARY(K229)*SIN(2*PI()*B229*126/Nt_load2)</f>
        <v>1.5592315664360169E-4</v>
      </c>
      <c r="EC490" s="223">
        <f t="shared" ref="EC490:EC553" ca="1" si="1240">2*IMREAL(K229)*COS(2*PI()*B229*127/Nt_load2)-2*IMAGINARY(K229)*SIN(2*PI()*B229*127/Nt_load2)</f>
        <v>-1.6109124476924733E-4</v>
      </c>
      <c r="ED490" s="223">
        <f t="shared" ref="ED490:ED553" ca="1" si="1241">2*IMREAL(K229)*COS(2*PI()*B229*128/Nt_load2)-2*IMAGINARY(K229)*SIN(2*PI()*B229*128/Nt_load2)</f>
        <v>1.6616229755263357E-4</v>
      </c>
      <c r="EE490" s="223">
        <f t="shared" ref="EE490:EE553" ca="1" si="1242">2*IMREAL(K229)*COS(2*PI()*B229*129/Nt_load2)-2*IMAGINARY(K229)*SIN(2*PI()*B229*129/Nt_load2)</f>
        <v>-1.7113326038118256E-4</v>
      </c>
      <c r="EF490" s="223">
        <f t="shared" ref="EF490:EF553" ca="1" si="1243">2*IMREAL(K229)*COS(2*PI()*B229*130/Nt_load2)-2*IMAGINARY(K229)*SIN(2*PI()*B229*130/Nt_load2)</f>
        <v>1.7600113893276263E-4</v>
      </c>
      <c r="EG490" s="223">
        <f t="shared" ref="EG490:EG553" ca="1" si="1244">2*IMREAL(K229)*COS(2*PI()*B229*131/Nt_load2)-2*IMAGINARY(K229)*SIN(2*PI()*B229*131/Nt_load2)</f>
        <v>-1.8076300097935607E-4</v>
      </c>
      <c r="EH490" s="223">
        <f t="shared" ref="EH490:EH553" ca="1" si="1245">2*IMREAL(K229)*COS(2*PI()*B229*132/Nt_load2)-2*IMAGINARY(K229)*SIN(2*PI()*B229*132/Nt_load2)</f>
        <v>1.8541597815332342E-4</v>
      </c>
      <c r="EI490" s="223">
        <f t="shared" ref="EI490:EI553" ca="1" si="1246">2*IMREAL(K229)*COS(2*PI()*B229*133/Nt_load2)-2*IMAGINARY(K229)*SIN(2*PI()*B229*133/Nt_load2)</f>
        <v>-1.8995726767519075E-4</v>
      </c>
      <c r="EJ490" s="223">
        <f t="shared" ref="EJ490:EJ553" ca="1" si="1247">2*IMREAL(K229)*COS(2*PI()*B229*134/Nt_load2)-2*IMAGINARY(K229)*SIN(2*PI()*B229*134/Nt_load2)</f>
        <v>1.9438413404198089E-4</v>
      </c>
      <c r="EK490" s="223">
        <f t="shared" ref="EK490:EK553" ca="1" si="1248">2*IMREAL(K229)*COS(2*PI()*B229*135/Nt_load2)-2*IMAGINARY(K229)*SIN(2*PI()*B229*135/Nt_load2)</f>
        <v>-1.9869391067491501E-4</v>
      </c>
      <c r="EL490" s="223">
        <f t="shared" ref="EL490:EL553" ca="1" si="1249">2*IMREAL(K229)*COS(2*PI()*B229*136/Nt_load2)-2*IMAGINARY(K229)*SIN(2*PI()*B229*136/Nt_load2)</f>
        <v>2.0288400152570238E-4</v>
      </c>
      <c r="EM490" s="223">
        <f t="shared" ref="EM490:EM553" ca="1" si="1250">2*IMREAL(K229)*COS(2*PI()*B229*137/Nt_load2)-2*IMAGINARY(K229)*SIN(2*PI()*B229*137/Nt_load2)</f>
        <v>-2.0695188264029205E-4</v>
      </c>
      <c r="EN490" s="223">
        <f t="shared" ref="EN490:EN553" ca="1" si="1251">2*IMREAL(K229)*COS(2*PI()*B229*138/Nt_load2)-2*IMAGINARY(K229)*SIN(2*PI()*B229*138/Nt_load2)</f>
        <v>2.1089510367920845E-4</v>
      </c>
      <c r="EO490" s="223">
        <f t="shared" ref="EO490:EO553" ca="1" si="1252">2*IMREAL(K229)*COS(2*PI()*B229*139/Nt_load2)-2*IMAGINARY(K229)*SIN(2*PI()*B229*139/Nt_load2)</f>
        <v>-2.1471128939354431E-4</v>
      </c>
      <c r="EP490" s="223">
        <f t="shared" ref="EP490:EP553" ca="1" si="1253">2*IMREAL(K229)*COS(2*PI()*B229*140/Nt_load2)-2*IMAGINARY(K229)*SIN(2*PI()*B229*140/Nt_load2)</f>
        <v>2.1839814105572167E-4</v>
      </c>
      <c r="EQ490" s="223">
        <f t="shared" ref="EQ490:EQ553" ca="1" si="1254">2*IMREAL(K229)*COS(2*PI()*B229*141/Nt_load2)-2*IMAGINARY(K229)*SIN(2*PI()*B229*141/Nt_load2)</f>
        <v>-2.2195343784415947E-4</v>
      </c>
      <c r="ER490" s="223">
        <f t="shared" ref="ER490:ER553" ca="1" si="1255">2*IMREAL(K229)*COS(2*PI()*B229*142/Nt_load2)-2*IMAGINARY(K229)*SIN(2*PI()*B229*142/Nt_load2)</f>
        <v>2.2537503818100571E-4</v>
      </c>
      <c r="ES490" s="223">
        <f t="shared" ref="ES490:ES553" ca="1" si="1256">2*IMREAL(K229)*COS(2*PI()*B229*143/Nt_load2)-2*IMAGINARY(K229)*SIN(2*PI()*B229*143/Nt_load2)</f>
        <v>-2.2866088102217519E-4</v>
      </c>
      <c r="ET490" s="223">
        <f t="shared" ref="ET490:ET553" ca="1" si="1257">2*IMREAL(K229)*COS(2*PI()*B229*144/Nt_load2)-2*IMAGINARY(K229)*SIN(2*PI()*B229*144/Nt_load2)</f>
        <v>2.31808987098798E-4</v>
      </c>
      <c r="EU490" s="223">
        <f t="shared" ref="EU490:EU553" ca="1" si="1258">2*IMREAL(K229)*COS(2*PI()*B229*145/Nt_load2)-2*IMAGINARY(K229)*SIN(2*PI()*B229*145/Nt_load2)</f>
        <v>-2.3481746010948866E-4</v>
      </c>
      <c r="EV490" s="223">
        <f t="shared" ref="EV490:EV553" ca="1" si="1259">2*IMREAL(K229)*COS(2*PI()*B229*146/Nt_load2)-2*IMAGINARY(K229)*SIN(2*PI()*B229*146/Nt_load2)</f>
        <v>2.3768448786259971E-4</v>
      </c>
      <c r="EW490" s="223">
        <f t="shared" ref="EW490:EW553" ca="1" si="1260">2*IMREAL(K229)*COS(2*PI()*B229*147/Nt_load2)-2*IMAGINARY(K229)*SIN(2*PI()*B229*147/Nt_load2)</f>
        <v>-2.4040834336781769E-4</v>
      </c>
      <c r="EX490" s="223">
        <f t="shared" ref="EX490:EX553" ca="1" si="1261">2*IMREAL(K229)*COS(2*PI()*B229*148/Nt_load2)-2*IMAGINARY(K229)*SIN(2*PI()*B229*148/Nt_load2)</f>
        <v>2.429873858764378E-4</v>
      </c>
      <c r="EY490" s="223">
        <f t="shared" ref="EY490:EY553" ca="1" si="1262">2*IMREAL(K229)*COS(2*PI()*B229*149/Nt_load2)-2*IMAGINARY(K229)*SIN(2*PI()*B229*149/Nt_load2)</f>
        <v>-2.4542006186968943E-4</v>
      </c>
      <c r="EZ490" s="223">
        <f t="shared" ref="EZ490:EZ553" ca="1" si="1263">2*IMREAL(K229)*COS(2*PI()*B229*150/Nt_load2)-2*IMAGINARY(K229)*SIN(2*PI()*B229*150/Nt_load2)</f>
        <v>2.4770490599451792E-4</v>
      </c>
      <c r="FA490" s="223">
        <f t="shared" ref="FA490:FA553" ca="1" si="1264">2*IMREAL(K229)*COS(2*PI()*B229*151/Nt_load2)-2*IMAGINARY(K229)*SIN(2*PI()*B229*151/Nt_load2)</f>
        <v>-2.4984054194625348E-4</v>
      </c>
      <c r="FB490" s="223">
        <f t="shared" ref="FB490:FB553" ca="1" si="1265">2*IMREAL(K229)*COS(2*PI()*B229*152/Nt_load2)-2*IMAGINARY(K229)*SIN(2*PI()*B229*152/Nt_load2)</f>
        <v>2.518256832976652E-4</v>
      </c>
      <c r="FC490" s="223">
        <f t="shared" ref="FC490:FC553" ca="1" si="1266">2*IMREAL(K229)*COS(2*PI()*B229*153/Nt_load2)-2*IMAGINARY(K229)*SIN(2*PI()*B229*153/Nt_load2)</f>
        <v>-2.5365913427382718E-4</v>
      </c>
      <c r="FD490" s="223">
        <f t="shared" ref="FD490:FD553" ca="1" si="1267">2*IMREAL(K229)*COS(2*PI()*B229*154/Nt_load2)-2*IMAGINARY(K229)*SIN(2*PI()*B229*154/Nt_load2)</f>
        <v>2.553397904724285E-4</v>
      </c>
      <c r="FE490" s="223">
        <f t="shared" ref="FE490:FE553" ca="1" si="1268">2*IMREAL(K229)*COS(2*PI()*B229*155/Nt_load2)-2*IMAGINARY(K229)*SIN(2*PI()*B229*155/Nt_load2)</f>
        <v>-2.568666395290189E-4</v>
      </c>
      <c r="FF490" s="223">
        <f t="shared" ref="FF490:FF553" ca="1" si="1269">2*IMREAL(K229)*COS(2*PI()*B229*156/Nt_load2)-2*IMAGINARY(K229)*SIN(2*PI()*B229*156/Nt_load2)</f>
        <v>2.582387617268192E-4</v>
      </c>
      <c r="FG490" s="223">
        <f t="shared" ref="FG490:FG553" ca="1" si="1270">2*IMREAL(K229)*COS(2*PI()*B229*157/Nt_load2)-2*IMAGINARY(K229)*SIN(2*PI()*B229*157/Nt_load2)</f>
        <v>-2.5945533055072439E-4</v>
      </c>
      <c r="FH490" s="223">
        <f t="shared" ref="FH490:FH553" ca="1" si="1271">2*IMREAL(K229)*COS(2*PI()*B229*158/Nt_load2)-2*IMAGINARY(K229)*SIN(2*PI()*B229*158/Nt_load2)</f>
        <v>2.6051561318516552E-4</v>
      </c>
      <c r="FI490" s="223">
        <f t="shared" ref="FI490:FI553" ca="1" si="1272">2*IMREAL(K229)*COS(2*PI()*B229*159/Nt_load2)-2*IMAGINARY(K229)*SIN(2*PI()*B229*159/Nt_load2)</f>
        <v>-2.6141897095553009E-4</v>
      </c>
      <c r="FJ490" s="223">
        <f t="shared" ref="FJ490:FJ553" ca="1" si="1273">2*IMREAL(K229)*COS(2*PI()*B229*160/Nt_load2)-2*IMAGINARY(K229)*SIN(2*PI()*B229*160/Nt_load2)</f>
        <v>2.621648597128743E-4</v>
      </c>
      <c r="FK490" s="223">
        <f t="shared" ref="FK490:FK553" ca="1" si="1274">2*IMREAL(K229)*COS(2*PI()*B229*161/Nt_load2)-2*IMAGINARY(K229)*SIN(2*PI()*B229*161/Nt_load2)</f>
        <v>-2.6275283016170478E-4</v>
      </c>
      <c r="FL490" s="223">
        <f t="shared" ref="FL490:FL553" ca="1" si="1275">2*IMREAL(K229)*COS(2*PI()*B229*162/Nt_load2)-2*IMAGINARY(K229)*SIN(2*PI()*B229*162/Nt_load2)</f>
        <v>2.63182528130607E-4</v>
      </c>
      <c r="FM490" s="223">
        <f t="shared" ref="FM490:FM553" ca="1" si="1276">2*IMREAL(K229)*COS(2*PI()*B229*163/Nt_load2)-2*IMAGINARY(K229)*SIN(2*PI()*B229*163/Nt_load2)</f>
        <v>-2.634536947855922E-4</v>
      </c>
      <c r="FN490" s="223">
        <f t="shared" ref="FN490:FN553" ca="1" si="1277">2*IMREAL(K229)*COS(2*PI()*B229*164/Nt_load2)-2*IMAGINARY(K229)*SIN(2*PI()*B229*164/Nt_load2)</f>
        <v>2.6356616678600581E-4</v>
      </c>
      <c r="FO490" s="223">
        <f t="shared" ref="FO490:FO553" ca="1" si="1278">2*IMREAL(K229)*COS(2*PI()*B229*165/Nt_load2)-2*IMAGINARY(K229)*SIN(2*PI()*B229*165/Nt_load2)</f>
        <v>-2.6351987638292194E-4</v>
      </c>
      <c r="FP490" s="223">
        <f t="shared" ref="FP490:FP553" ca="1" si="1279">2*IMREAL(K229)*COS(2*PI()*B229*166/Nt_load2)-2*IMAGINARY(K229)*SIN(2*PI()*B229*166/Nt_load2)</f>
        <v>2.6331485145994721E-4</v>
      </c>
      <c r="FQ490" s="223">
        <f t="shared" ref="FQ490:FQ553" ca="1" si="1280">2*IMREAL(K229)*COS(2*PI()*B229*167/Nt_load2)-2*IMAGINARY(K229)*SIN(2*PI()*B229*167/Nt_load2)</f>
        <v>-2.6295121551643069E-4</v>
      </c>
      <c r="FR490" s="223">
        <f t="shared" ref="FR490:FR553" ca="1" si="1281">2*IMREAL(K229)*COS(2*PI()*B229*168/Nt_load2)-2*IMAGINARY(K229)*SIN(2*PI()*B229*168/Nt_load2)</f>
        <v>2.6242918759306424E-4</v>
      </c>
      <c r="FS490" s="223">
        <f t="shared" ref="FS490:FS553" ca="1" si="1282">2*IMREAL(K229)*COS(2*PI()*B229*169/Nt_load2)-2*IMAGINARY(K229)*SIN(2*PI()*B229*169/Nt_load2)</f>
        <v>-2.6174908213995372E-4</v>
      </c>
      <c r="FT490" s="223">
        <f t="shared" ref="FT490:FT553" ca="1" si="1283">2*IMREAL(K229)*COS(2*PI()*B229*170/Nt_load2)-2*IMAGINARY(K229)*SIN(2*PI()*B229*170/Nt_load2)</f>
        <v>2.6091130882718719E-4</v>
      </c>
      <c r="FU490" s="223">
        <f t="shared" ref="FU490:FU553" ca="1" si="1284">2*IMREAL(K229)*COS(2*PI()*B229*171/Nt_load2)-2*IMAGINARY(K229)*SIN(2*PI()*B229*171/Nt_load2)</f>
        <v>-2.599163722980895E-4</v>
      </c>
      <c r="FV490" s="223">
        <f t="shared" ref="FV490:FV553" ca="1" si="1285">2*IMREAL(K229)*COS(2*PI()*B229*172/Nt_load2)-2*IMAGINARY(K229)*SIN(2*PI()*B229*172/Nt_load2)</f>
        <v>2.5876487186521352E-4</v>
      </c>
      <c r="FW490" s="223">
        <f t="shared" ref="FW490:FW553" ca="1" si="1286">2*IMREAL(K229)*COS(2*PI()*B229*173/Nt_load2)-2*IMAGINARY(K229)*SIN(2*PI()*B229*173/Nt_load2)</f>
        <v>-2.5745750114937335E-4</v>
      </c>
      <c r="FX490" s="223">
        <f t="shared" ref="FX490:FX553" ca="1" si="1287">2*IMREAL(K229)*COS(2*PI()*B229*174/Nt_load2)-2*IMAGINARY(K229)*SIN(2*PI()*B229*174/Nt_load2)</f>
        <v>2.5599504766179754E-4</v>
      </c>
      <c r="FY490" s="223">
        <f t="shared" ref="FY490:FY553" ca="1" si="1288">2*IMREAL(K229)*COS(2*PI()*B229*175/Nt_load2)-2*IMAGINARY(K229)*SIN(2*PI()*B229*175/Nt_load2)</f>
        <v>-2.5437839232977439E-4</v>
      </c>
      <c r="FZ490" s="223">
        <f t="shared" ref="FZ490:FZ553" ca="1" si="1289">2*IMREAL(K229)*COS(2*PI()*B229*176/Nt_load2)-2*IMAGINARY(K229)*SIN(2*PI()*B229*176/Nt_load2)</f>
        <v>2.5260850896604024E-4</v>
      </c>
      <c r="GA490" s="223">
        <f t="shared" ref="GA490:GA553" ca="1" si="1290">2*IMREAL(K229)*COS(2*PI()*B229*177/Nt_load2)-2*IMAGINARY(K229)*SIN(2*PI()*B229*177/Nt_load2)</f>
        <v>-2.5068646368213692E-4</v>
      </c>
      <c r="GB490" s="223">
        <f t="shared" ref="GB490:GB553" ca="1" si="1291">2*IMREAL(K229)*COS(2*PI()*B229*178/Nt_load2)-2*IMAGINARY(K229)*SIN(2*PI()*B229*178/Nt_load2)</f>
        <v>2.4861341424629131E-4</v>
      </c>
      <c r="GC490" s="223">
        <f t="shared" ref="GC490:GC553" ca="1" si="1292">2*IMREAL(K229)*COS(2*PI()*B229*179/Nt_load2)-2*IMAGINARY(K229)*SIN(2*PI()*B229*179/Nt_load2)</f>
        <v>-2.4639060938594804E-4</v>
      </c>
      <c r="GD490" s="223">
        <f t="shared" ref="GD490:GD553" ca="1" si="1293">2*IMREAL(K229)*COS(2*PI()*B229*180/Nt_load2)-2*IMAGINARY(K229)*SIN(2*PI()*B229*180/Nt_load2)</f>
        <v>2.4401938803565956E-4</v>
      </c>
      <c r="GE490" s="223">
        <f t="shared" ref="GE490:GE553" ca="1" si="1294">2*IMREAL(K229)*COS(2*PI()*B229*181/Nt_load2)-2*IMAGINARY(K229)*SIN(2*PI()*B229*181/Nt_load2)</f>
        <v>-2.415011785304796E-4</v>
      </c>
      <c r="GF490" s="223">
        <f t="shared" ref="GF490:GF553" ca="1" si="1295">2*IMREAL(K229)*COS(2*PI()*B229*182/Nt_load2)-2*IMAGINARY(K229)*SIN(2*PI()*B229*182/Nt_load2)</f>
        <v>2.388374977456755E-4</v>
      </c>
      <c r="GG490" s="223">
        <f t="shared" ref="GG490:GG553" ca="1" si="1296">2*IMREAL(K229)*COS(2*PI()*B229*183/Nt_load2)-2*IMAGINARY(K229)*SIN(2*PI()*B229*183/Nt_load2)</f>
        <v>-2.3602995018293929E-4</v>
      </c>
      <c r="GH490" s="223">
        <f t="shared" ref="GH490:GH553" ca="1" si="1297">2*IMREAL(K229)*COS(2*PI()*B229*184/Nt_load2)-2*IMAGINARY(K229)*SIN(2*PI()*B229*184/Nt_load2)</f>
        <v>2.3308022700392779E-4</v>
      </c>
      <c r="GI490" s="223">
        <f t="shared" ref="GI490:GI553" ca="1" si="1298">2*IMREAL(K229)*COS(2*PI()*B229*185/Nt_load2)-2*IMAGINARY(K229)*SIN(2*PI()*B229*185/Nt_load2)</f>
        <v>-2.2999010501161405E-4</v>
      </c>
      <c r="GJ490" s="223">
        <f t="shared" ref="GJ490:GJ553" ca="1" si="1299">2*IMREAL(K229)*COS(2*PI()*B229*186/Nt_load2)-2*IMAGINARY(K229)*SIN(2*PI()*B229*186/Nt_load2)</f>
        <v>2.2676144557991061E-4</v>
      </c>
      <c r="GK490" s="223">
        <f t="shared" ref="GK490:GK553" ca="1" si="1300">2*IMREAL(K229)*COS(2*PI()*B229*187/Nt_load2)-2*IMAGINARY(K229)*SIN(2*PI()*B229*187/Nt_load2)</f>
        <v>-2.2339619353256156E-4</v>
      </c>
      <c r="GL490" s="223">
        <f t="shared" ref="GL490:GL553" ca="1" si="1301">2*IMREAL(K229)*COS(2*PI()*B229*188/Nt_load2)-2*IMAGINARY(K229)*SIN(2*PI()*B229*188/Nt_load2)</f>
        <v>2.1989637597153431E-4</v>
      </c>
      <c r="GM490" s="223">
        <f t="shared" ref="GM490:GM553" ca="1" si="1302">2*IMREAL(K229)*COS(2*PI()*B229*189/Nt_load2)-2*IMAGINARY(K229)*SIN(2*PI()*B229*189/Nt_load2)</f>
        <v>-2.1626410105609332E-4</v>
      </c>
      <c r="GN490" s="223">
        <f t="shared" ref="GN490:GN553" ca="1" si="1303">2*IMREAL(K229)*COS(2*PI()*B229*190/Nt_load2)-2*IMAGINARY(K229)*SIN(2*PI()*B229*190/Nt_load2)</f>
        <v>2.1250155673279455E-4</v>
      </c>
      <c r="GO490" s="223">
        <f t="shared" ref="GO490:GO553" ca="1" si="1304">2*IMREAL(K229)*COS(2*PI()*B229*191/Nt_load2)-2*IMAGINARY(K229)*SIN(2*PI()*B229*191/Nt_load2)</f>
        <v>-2.0861100941768263E-4</v>
      </c>
      <c r="GP490" s="223">
        <f t="shared" ref="GP490:GP553" ca="1" si="1305">2*IMREAL(K229)*COS(2*PI()*B229*192/Nt_load2)-2*IMAGINARY(K229)*SIN(2*PI()*B229*192/Nt_load2)</f>
        <v>2.0459480263094717E-4</v>
      </c>
      <c r="GQ490" s="223">
        <f t="shared" ref="GQ490:GQ553" ca="1" si="1306">2*IMREAL(K229)*COS(2*PI()*B229*193/Nt_load2)-2*IMAGINARY(K229)*SIN(2*PI()*B229*193/Nt_load2)</f>
        <v>-2.0045535558541809E-4</v>
      </c>
      <c r="GR490" s="223">
        <f t="shared" ref="GR490:GR553" ca="1" si="1307">2*IMREAL(K229)*COS(2*PI()*B229*194/Nt_load2)-2*IMAGINARY(K229)*SIN(2*PI()*B229*194/Nt_load2)</f>
        <v>1.9619516172919338E-4</v>
      </c>
      <c r="GS490" s="223">
        <f t="shared" ref="GS490:GS553" ca="1" si="1308">2*IMREAL(K229)*COS(2*PI()*B229*195/Nt_load2)-2*IMAGINARY(K229)*SIN(2*PI()*B229*195/Nt_load2)</f>
        <v>-1.9181678724373256E-4</v>
      </c>
      <c r="GT490" s="223">
        <f t="shared" ref="GT490:GT553" ca="1" si="1309">2*IMREAL(K229)*COS(2*PI()*B229*196/Nt_load2)-2*IMAGINARY(K229)*SIN(2*PI()*B229*196/Nt_load2)</f>
        <v>1.8732286949814828E-4</v>
      </c>
      <c r="GU490" s="223">
        <f t="shared" ref="GU490:GU553" ca="1" si="1310">2*IMREAL(K229)*COS(2*PI()*B229*197/Nt_load2)-2*IMAGINARY(K229)*SIN(2*PI()*B229*197/Nt_load2)</f>
        <v>-1.8271611546041041E-4</v>
      </c>
      <c r="GV490" s="223">
        <f t="shared" ref="GV490:GV553" ca="1" si="1311">2*IMREAL(K229)*COS(2*PI()*B229*198/Nt_load2)-2*IMAGINARY(K229)*SIN(2*PI()*B229*198/Nt_load2)</f>
        <v>1.7799930006693639E-4</v>
      </c>
      <c r="GW490" s="223">
        <f t="shared" ref="GW490:GW553" ca="1" si="1312">2*IMREAL(K229)*COS(2*PI()*B229*199/Nt_load2)-2*IMAGINARY(K229)*SIN(2*PI()*B229*199/Nt_load2)</f>
        <v>-1.7317526455090239E-4</v>
      </c>
      <c r="GX490" s="223">
        <f t="shared" ref="GX490:GX553" ca="1" si="1313">2*IMREAL(K229)*COS(2*PI()*B229*200/Nt_load2)-2*IMAGINARY(K229)*SIN(2*PI()*B229*200/Nt_load2)</f>
        <v>1.6824691473096566E-4</v>
      </c>
      <c r="GY490" s="223">
        <f t="shared" ref="GY490:GY553" ca="1" si="1314">2*IMREAL(K229)*COS(2*PI()*B229*201/Nt_load2)-2*IMAGINARY(K229)*SIN(2*PI()*B229*201/Nt_load2)</f>
        <v>-1.6321721926072926E-4</v>
      </c>
      <c r="GZ490" s="223">
        <f t="shared" ref="GZ490:GZ553" ca="1" si="1315">2*IMREAL(K229)*COS(2*PI()*B229*202/Nt_load2)-2*IMAGINARY(K229)*SIN(2*PI()*B229*202/Nt_load2)</f>
        <v>1.5808920784071863E-4</v>
      </c>
      <c r="HA490" s="223">
        <f t="shared" ref="HA490:HA553" ca="1" si="1316">2*IMREAL(K229)*COS(2*PI()*B229*203/Nt_load2)-2*IMAGINARY(K229)*SIN(2*PI()*B229*203/Nt_load2)</f>
        <v>-1.5286596939324137E-4</v>
      </c>
      <c r="HB490" s="223">
        <f t="shared" ref="HB490:HB553" ca="1" si="1317">2*IMREAL(K229)*COS(2*PI()*B229*204/Nt_load2)-2*IMAGINARY(K229)*SIN(2*PI()*B229*204/Nt_load2)</f>
        <v>1.4755065020180389E-4</v>
      </c>
      <c r="HC490" s="223">
        <f t="shared" ref="HC490:HC553" ca="1" si="1318">2*IMREAL(K229)*COS(2*PI()*B229*205/Nt_load2)-2*IMAGINARY(K229)*SIN(2*PI()*B229*205/Nt_load2)</f>
        <v>-1.4214645201598384E-4</v>
      </c>
      <c r="HD490" s="223">
        <f t="shared" ref="HD490:HD553" ca="1" si="1319">2*IMREAL(K229)*COS(2*PI()*B229*206/Nt_load2)-2*IMAGINARY(K229)*SIN(2*PI()*B229*206/Nt_load2)</f>
        <v>1.3665663012264224E-4</v>
      </c>
      <c r="HE490" s="223">
        <f t="shared" ref="HE490:HE553" ca="1" si="1320">2*IMREAL(K229)*COS(2*PI()*B229*207/Nt_load2)-2*IMAGINARY(K229)*SIN(2*PI()*B229*207/Nt_load2)</f>
        <v>-1.3108449138526094E-4</v>
      </c>
      <c r="HF490" s="223">
        <f t="shared" ref="HF490:HF553" ca="1" si="1321">2*IMREAL(K229)*COS(2*PI()*B229*208/Nt_load2)-2*IMAGINARY(K229)*SIN(2*PI()*B229*208/Nt_load2)</f>
        <v>1.254333922518079E-4</v>
      </c>
      <c r="HG490" s="223">
        <f t="shared" ref="HG490:HG553" ca="1" si="1322">2*IMREAL(K229)*COS(2*PI()*B229*209/Nt_load2)-2*IMAGINARY(K229)*SIN(2*PI()*B229*209/Nt_load2)</f>
        <v>-1.1970673673314539E-4</v>
      </c>
      <c r="HH490" s="223">
        <f t="shared" ref="HH490:HH553" ca="1" si="1323">2*IMREAL(K229)*COS(2*PI()*B229*210/Nt_load2)-2*IMAGINARY(K229)*SIN(2*PI()*B229*210/Nt_load2)</f>
        <v>1.1390797435237123E-4</v>
      </c>
      <c r="HI490" s="223">
        <f t="shared" ref="HI490:HI553" ca="1" si="1324">2*IMREAL(K229)*COS(2*PI()*B229*211/Nt_load2)-2*IMAGINARY(K229)*SIN(2*PI()*B229*211/Nt_load2)</f>
        <v>-1.0804059806716773E-4</v>
      </c>
      <c r="HJ490" s="223">
        <f t="shared" ref="HJ490:HJ553" ca="1" si="1325">2*IMREAL(K229)*COS(2*PI()*B229*212/Nt_load2)-2*IMAGINARY(K229)*SIN(2*PI()*B229*212/Nt_load2)</f>
        <v>1.0210814216558698E-4</v>
      </c>
      <c r="HK490" s="223">
        <f t="shared" ref="HK490:HK553" ca="1" si="1326">2*IMREAL(K229)*COS(2*PI()*B229*213/Nt_load2)-2*IMAGINARY(K229)*SIN(2*PI()*B229*213/Nt_load2)</f>
        <v>-9.6114180137207392E-5</v>
      </c>
      <c r="HL490" s="223">
        <f t="shared" ref="HL490:HL553" ca="1" si="1327">2*IMREAL(K229)*COS(2*PI()*B229*214/Nt_load2)-2*IMAGINARY(K229)*SIN(2*PI()*B229*214/Nt_load2)</f>
        <v>9.0062322520681731E-5</v>
      </c>
      <c r="HM490" s="223">
        <f t="shared" ref="HM490:HM553" ca="1" si="1328">2*IMREAL(K229)*COS(2*PI()*B229*215/Nt_load2)-2*IMAGINARY(K229)*SIN(2*PI()*B229*215/Nt_load2)</f>
        <v>-8.3956214728688573E-5</v>
      </c>
      <c r="HN490" s="223">
        <f t="shared" ref="HN490:HN553" ca="1" si="1329">2*IMREAL(K229)*COS(2*PI()*B229*216/Nt_load2)-2*IMAGINARY(K229)*SIN(2*PI()*B229*216/Nt_load2)</f>
        <v>7.7799534852296246E-5</v>
      </c>
      <c r="HO490" s="223">
        <f t="shared" ref="HO490:HO553" ca="1" si="1330">2*IMREAL(K229)*COS(2*PI()*B229*217/Nt_load2)-2*IMAGINARY(K229)*SIN(2*PI()*B229*217/Nt_load2)</f>
        <v>-7.1595991445192269E-5</v>
      </c>
      <c r="HP490" s="223">
        <f t="shared" ref="HP490:HP553" ca="1" si="1331">2*IMREAL(K229)*COS(2*PI()*B229*218/Nt_load2)-2*IMAGINARY(K229)*SIN(2*PI()*B229*218/Nt_load2)</f>
        <v>6.5349321290017066E-5</v>
      </c>
      <c r="HQ490" s="223">
        <f t="shared" ref="HQ490:HQ553" ca="1" si="1332">2*IMREAL(K229)*COS(2*PI()*B229*219/Nt_load2)-2*IMAGINARY(K229)*SIN(2*PI()*B229*219/Nt_load2)</f>
        <v>-5.906328714723626E-5</v>
      </c>
      <c r="HR490" s="223">
        <f t="shared" ref="HR490:HR553" ca="1" si="1333">2*IMREAL(K229)*COS(2*PI()*B229*220/Nt_load2)-2*IMAGINARY(K229)*SIN(2*PI()*B229*220/Nt_load2)</f>
        <v>5.2741675488825657E-5</v>
      </c>
      <c r="HS490" s="223">
        <f t="shared" ref="HS490:HS553" ca="1" si="1334">2*IMREAL(K229)*COS(2*PI()*B229*221/Nt_load2)-2*IMAGINARY(K229)*SIN(2*PI()*B229*221/Nt_load2)</f>
        <v>-4.6388294217239022E-5</v>
      </c>
      <c r="HT490" s="223">
        <f t="shared" ref="HT490:HT553" ca="1" si="1335">2*IMREAL(K229)*COS(2*PI()*B229*222/Nt_load2)-2*IMAGINARY(K229)*SIN(2*PI()*B229*222/Nt_load2)</f>
        <v>4.0006970371756428E-5</v>
      </c>
      <c r="HU490" s="223">
        <f t="shared" ref="HU490:HU553" ca="1" si="1336">2*IMREAL(K229)*COS(2*PI()*B229*223/Nt_load2)-2*IMAGINARY(K229)*SIN(2*PI()*B229*223/Nt_load2)</f>
        <v>-3.3601547823308464E-5</v>
      </c>
      <c r="HV490" s="223">
        <f t="shared" ref="HV490:HV553" ca="1" si="1337">2*IMREAL(K229)*COS(2*PI()*B229*224/Nt_load2)-2*IMAGINARY(K229)*SIN(2*PI()*B229*224/Nt_load2)</f>
        <v>2.7175884958864811E-5</v>
      </c>
      <c r="HW490" s="223">
        <f t="shared" ref="HW490:HW553" ca="1" si="1338">2*IMREAL(K229)*COS(2*PI()*B229*225/Nt_load2)-2*IMAGINARY(K229)*SIN(2*PI()*B229*225/Nt_load2)</f>
        <v>-2.0733852357523558E-5</v>
      </c>
      <c r="HX490" s="223">
        <f t="shared" ref="HX490:HX553" ca="1" si="1339">2*IMREAL(K229)*COS(2*PI()*B229*226/Nt_load2)-2*IMAGINARY(K229)*SIN(2*PI()*B229*226/Nt_load2)</f>
        <v>1.4279330458780935E-5</v>
      </c>
      <c r="HY490" s="223">
        <f t="shared" ref="HY490:HY553" ca="1" si="1340">2*IMREAL(K229)*COS(2*PI()*B229*227/Nt_load2)-2*IMAGINARY(K229)*SIN(2*PI()*B229*227/Nt_load2)</f>
        <v>-7.8162072253383779E-6</v>
      </c>
      <c r="HZ490" s="223">
        <f t="shared" ref="HZ490:HZ553" ca="1" si="1341">2*IMREAL(K229)*COS(2*PI()*B229*228/Nt_load2)-2*IMAGINARY(K229)*SIN(2*PI()*B229*228/Nt_load2)</f>
        <v>1.3483758009001385E-6</v>
      </c>
      <c r="IA490" s="223">
        <f t="shared" ref="IA490:IA553" ca="1" si="1342">2*IMREAL(K229)*COS(2*PI()*B229*229/Nt_load2)-2*IMAGINARY(K229)*SIN(2*PI()*B229*229/Nt_load2)</f>
        <v>5.1202678346716013E-6</v>
      </c>
      <c r="IB490" s="223">
        <f t="shared" ref="IB490:IB553" ca="1" si="1343">2*IMREAL(K229)*COS(2*PI()*B229*230/Nt_load2)-2*IMAGINARY(K229)*SIN(2*PI()*B229*230/Nt_load2)</f>
        <v>-1.1585827212358811E-5</v>
      </c>
      <c r="IC490" s="223">
        <f t="shared" ref="IC490:IC553" ca="1" si="1344">2*IMREAL(K229)*COS(2*PI()*B229*231/Nt_load2)-2*IMAGINARY(K229)*SIN(2*PI()*B229*231/Nt_load2)</f>
        <v>1.8044407720985275E-5</v>
      </c>
      <c r="ID490" s="223">
        <f t="shared" ref="ID490:ID553" ca="1" si="1345">2*IMREAL(K229)*COS(2*PI()*B229*232/Nt_load2)-2*IMAGINARY(K229)*SIN(2*PI()*B229*232/Nt_load2)</f>
        <v>-2.4492118953094548E-5</v>
      </c>
      <c r="IE490" s="223">
        <f t="shared" ref="IE490:IE553" ca="1" si="1346">2*IMREAL(K229)*COS(2*PI()*B229*233/Nt_load2)-2*IMAGINARY(K229)*SIN(2*PI()*B229*223/Nt_load2)</f>
        <v>-7.7943794950801498E-6</v>
      </c>
      <c r="IF490" s="223">
        <f t="shared" ref="IF490:IF553" ca="1" si="1347">2*IMREAL(K229)*COS(2*PI()*B229*234/Nt_load2)-2*IMAGINARY(K229)*SIN(2*PI()*B229*234/Nt_load2)</f>
        <v>-3.7339407034016019E-5</v>
      </c>
      <c r="IG490" s="223">
        <f t="shared" ref="IG490:IG553" ca="1" si="1348">2*IMREAL(K229)*COS(2*PI()*B229*235/Nt_load2)-2*IMAGINARY(K229)*SIN(2*PI()*B229*235/Nt_load2)</f>
        <v>4.3731245156879096E-5</v>
      </c>
      <c r="IH490" s="223">
        <f t="shared" ref="IH490:IH553" ca="1" si="1349">2*IMREAL(K229)*COS(2*PI()*B229*236/Nt_load2)-2*IMAGINARY(K229)*SIN(2*PI()*B229*236/Nt_load2)</f>
        <v>-5.0096741212846691E-5</v>
      </c>
      <c r="II490" s="223">
        <f t="shared" ref="II490:II553" ca="1" si="1350">2*IMREAL(K229)*COS(2*PI()*B229*237/Nt_load2)-2*IMAGINARY(K229)*SIN(2*PI()*B229*237/Nt_load2)</f>
        <v>5.6432060865174911E-5</v>
      </c>
      <c r="IJ490" s="223">
        <f t="shared" ref="IJ490:IJ553" ca="1" si="1351">2*IMREAL(K229)*COS(2*PI()*B229*238/Nt_load2)-2*IMAGINARY(K229)*SIN(2*PI()*B229*238/Nt_load2)</f>
        <v>-6.2733387954139256E-5</v>
      </c>
      <c r="IK490" s="223">
        <f t="shared" ref="IK490:IK553" ca="1" si="1352">2*IMREAL(K229)*COS(2*PI()*B229*239/Nt_load2)-2*IMAGINARY(K229)*SIN(2*PI()*B229*239/Nt_load2)</f>
        <v>6.8996926795952742E-5</v>
      </c>
      <c r="IL490" s="223">
        <f t="shared" ref="IL490:IL553" ca="1" si="1353">2*IMREAL(K229)*COS(2*PI()*B229*240/Nt_load2)-2*IMAGINARY(K229)*SIN(2*PI()*B229*240/Nt_load2)</f>
        <v>-7.5218904469054446E-5</v>
      </c>
      <c r="IM490" s="223">
        <f t="shared" ref="IM490:IM553" ca="1" si="1354">2*IMREAL(K229)*COS(2*PI()*B229*241/Nt_load2)-2*IMAGINARY(K229)*SIN(2*PI()*B229*241/Nt_load2)</f>
        <v>8.1395573086691278E-5</v>
      </c>
      <c r="IN490" s="223">
        <f t="shared" ref="IN490:IN553" ca="1" si="1355">2*IMREAL(K229)*COS(2*PI()*B229*242/Nt_load2)-2*IMAGINARY(K229)*SIN(2*PI()*B229*242/Nt_load2)</f>
        <v>-8.7523212054705645E-5</v>
      </c>
      <c r="IO490" s="223">
        <f t="shared" ref="IO490:IO553" ca="1" si="1356">2*IMREAL(K229)*COS(2*PI()*B229*243/Nt_load2)-2*IMAGINARY(K229)*SIN(2*PI()*B229*243/Nt_load2)</f>
        <v>9.3598130312453706E-5</v>
      </c>
      <c r="IP490" s="223">
        <f t="shared" ref="IP490:IP553" ca="1" si="1357">2*IMREAL(K229)*COS(2*PI()*B229*244/Nt_load2)-2*IMAGINARY(K229)*SIN(2*PI()*B229*244/Nt_load2)</f>
        <v>-9.9616668556389004E-5</v>
      </c>
      <c r="IQ490" s="223">
        <f t="shared" ref="IQ490:IQ553" ca="1" si="1358">2*IMREAL(K229)*COS(2*PI()*B229*245/Nt_load2)-2*IMAGINARY(K229)*SIN(2*PI()*B229*245/Nt_load2)</f>
        <v>1.0557520144406537E-4</v>
      </c>
      <c r="IR490" s="223">
        <f t="shared" ref="IR490:IR553" ca="1" si="1359">2*IMREAL(K229)*COS(2*PI()*B229*246/Nt_load2)-2*IMAGINARY(K229)*SIN(2*PI()*B229*246/Nt_load2)</f>
        <v>-1.1147013977813027E-4</v>
      </c>
      <c r="IS490" s="223">
        <f t="shared" ref="IS490:IS553" ca="1" si="1360">2*IMREAL(K229)*COS(2*PI()*B229*247/Nt_load2)-2*IMAGINARY(K229)*SIN(2*PI()*B229*247/Nt_load2)</f>
        <v>1.1729793266810265E-4</v>
      </c>
      <c r="IT490" s="223">
        <f t="shared" ref="IT490:IT553" ca="1" si="1361">2*IMREAL(K229)*COS(2*PI()*B229*248/Nt_load2)-2*IMAGINARY(K229)*SIN(2*PI()*B229*248/Nt_load2)</f>
        <v>-1.2305506966948826E-4</v>
      </c>
      <c r="IU490" s="223">
        <f t="shared" ref="IU490:IU553" ca="1" si="1362">2*IMREAL(K229)*COS(2*PI()*B229*249/Nt_load2)-2*IMAGINARY(K229)*SIN(2*PI()*B229*249/Nt_load2)</f>
        <v>1.2873808289825682E-4</v>
      </c>
      <c r="IV490" s="223">
        <f t="shared" ref="IV490:IV553" ca="1" si="1363">2*IMREAL(K229)*COS(2*PI()*B229*250/Nt_load2)-2*IMAGINARY(K229)*SIN(2*PI()*B229*250/Nt_load2)</f>
        <v>-1.3434354911968834E-4</v>
      </c>
      <c r="IW490" s="223">
        <f t="shared" ref="IW490:IW553" ca="1" si="1364">2*IMREAL(K229)*COS(2*PI()*B229*251/Nt_load2)-2*IMAGINARY(K229)*SIN(2*PI()*B229*251/Nt_load2)</f>
        <v>1.3986809181058471E-4</v>
      </c>
      <c r="IX490" s="223">
        <f t="shared" ref="IX490:IX553" ca="1" si="1365">2*IMREAL(K229)*COS(2*PI()*B229*252/Nt_load2)-2*IMAGINARY(K229)*SIN(2*PI()*B229*252/Nt_load2)</f>
        <v>-1.4530838319295379E-4</v>
      </c>
      <c r="IY490" s="223">
        <f t="shared" ref="IY490:IY553" ca="1" si="1366">2*IMREAL(K229)*COS(2*PI()*B229*253/Nt_load2)-2*IMAGINARY(K229)*SIN(2*PI()*B229*253/Nt_load2)</f>
        <v>1.5066114623874278E-4</v>
      </c>
      <c r="IZ490" s="223">
        <f t="shared" ref="IZ490:IZ553" ca="1" si="1367">2*IMREAL(K229)*COS(2*PI()*B229*254/Nt_load2)-2*IMAGINARY(K229)*SIN(2*PI()*B229*254/Nt_load2)</f>
        <v>-1.5592315664359602E-4</v>
      </c>
      <c r="JA490" s="223">
        <f t="shared" ref="JA490:JA553" ca="1" si="1368">2*IMREAL(K229)*COS(2*PI()*B229*255/Nt_load2)-2*IMAGINARY(K229)*SIN(2*PI()*B229*255/Nt_load2)</f>
        <v>1.6109124476925365E-4</v>
      </c>
      <c r="JB490" s="223">
        <f t="shared" ref="JB490:JB553" ca="1" si="1369">2*IMREAL(K229)*COS(2*PI()*B229*256/Nt_load2)-2*IMAGINARY(K229)*SIN(2*PI()*B229*256/Nt_load2)</f>
        <v>-1.6616229755262818E-4</v>
      </c>
    </row>
    <row r="491" spans="2:262">
      <c r="B491" s="230">
        <v>130</v>
      </c>
      <c r="C491" s="229">
        <f t="shared" ref="C491:C554" si="1370">C490+Div_Nt_load2</f>
        <v>2.5390625000000018E-3</v>
      </c>
      <c r="D491" s="226">
        <f t="shared" ca="1" si="1113"/>
        <v>23.479654489417747</v>
      </c>
      <c r="E491" s="225">
        <f ca="1">EF361</f>
        <v>-0.52034551058225387</v>
      </c>
      <c r="F491" s="224">
        <v>130</v>
      </c>
      <c r="G491" s="223">
        <f t="shared" ca="1" si="1114"/>
        <v>1.6347953837456277E-4</v>
      </c>
      <c r="H491" s="223">
        <f t="shared" ca="1" si="1115"/>
        <v>-1.7487839284381824E-4</v>
      </c>
      <c r="I491" s="223">
        <f t="shared" ca="1" si="1116"/>
        <v>1.8585594994717481E-4</v>
      </c>
      <c r="J491" s="223">
        <f t="shared" ca="1" si="1117"/>
        <v>-1.9638576378805007E-4</v>
      </c>
      <c r="K491" s="223">
        <f t="shared" ca="1" si="1118"/>
        <v>2.0644246712259856E-4</v>
      </c>
      <c r="L491" s="223">
        <f t="shared" ca="1" si="1119"/>
        <v>-2.1600183247162425E-4</v>
      </c>
      <c r="M491" s="223">
        <f t="shared" ca="1" si="1120"/>
        <v>2.250408304866994E-4</v>
      </c>
      <c r="N491" s="223">
        <f t="shared" ca="1" si="1121"/>
        <v>-2.3353768542988404E-4</v>
      </c>
      <c r="O491" s="223">
        <f t="shared" ca="1" si="1122"/>
        <v>2.4147192763338264E-4</v>
      </c>
      <c r="P491" s="223">
        <f t="shared" ca="1" si="1123"/>
        <v>-2.4882444281276901E-4</v>
      </c>
      <c r="Q491" s="223">
        <f t="shared" ca="1" si="1124"/>
        <v>2.5557751811497236E-4</v>
      </c>
      <c r="R491" s="223">
        <f t="shared" ca="1" si="1125"/>
        <v>-2.617148847900905E-4</v>
      </c>
      <c r="S491" s="223">
        <f t="shared" ca="1" si="1126"/>
        <v>2.6722175738423274E-4</v>
      </c>
      <c r="T491" s="223">
        <f t="shared" ca="1" si="1127"/>
        <v>-2.7208486935897404E-4</v>
      </c>
      <c r="U491" s="223">
        <f t="shared" ca="1" si="1128"/>
        <v>2.7629250505161048E-4</v>
      </c>
      <c r="V491" s="223">
        <f t="shared" ca="1" si="1129"/>
        <v>-2.7983452789921221E-4</v>
      </c>
      <c r="W491" s="223">
        <f t="shared" ca="1" si="1130"/>
        <v>2.8270240485849495E-4</v>
      </c>
      <c r="X491" s="223">
        <f t="shared" ca="1" si="1131"/>
        <v>-2.8488922696266728E-4</v>
      </c>
      <c r="Y491" s="223">
        <f t="shared" ca="1" si="1132"/>
        <v>2.8638972596573724E-4</v>
      </c>
      <c r="Z491" s="223">
        <f t="shared" ca="1" si="1133"/>
        <v>-2.8720028703417859E-4</v>
      </c>
      <c r="AA491" s="223">
        <f t="shared" ca="1" si="1134"/>
        <v>2.8731895745538039E-4</v>
      </c>
      <c r="AB491" s="223">
        <f t="shared" ca="1" si="1135"/>
        <v>-2.8674545134190393E-4</v>
      </c>
      <c r="AC491" s="223">
        <f t="shared" ca="1" si="1136"/>
        <v>2.8548115032020927E-4</v>
      </c>
      <c r="AD491" s="223">
        <f t="shared" ca="1" si="1137"/>
        <v>-2.8352910020219808E-4</v>
      </c>
      <c r="AE491" s="223">
        <f t="shared" ca="1" si="1138"/>
        <v>2.8089400364758387E-4</v>
      </c>
      <c r="AF491" s="223">
        <f t="shared" ca="1" si="1139"/>
        <v>-2.7758220883477278E-4</v>
      </c>
      <c r="AG491" s="223">
        <f t="shared" ca="1" si="1140"/>
        <v>2.7360169416754977E-4</v>
      </c>
      <c r="AH491" s="223">
        <f t="shared" ca="1" si="1141"/>
        <v>-2.6896204905439925E-4</v>
      </c>
      <c r="AI491" s="223">
        <f t="shared" ca="1" si="1142"/>
        <v>2.6367445080678208E-4</v>
      </c>
      <c r="AJ491" s="223">
        <f t="shared" ca="1" si="1143"/>
        <v>-2.5775163771201868E-4</v>
      </c>
      <c r="AK491" s="223">
        <f t="shared" ca="1" si="1144"/>
        <v>2.5120787834562809E-4</v>
      </c>
      <c r="AL491" s="223">
        <f t="shared" ca="1" si="1145"/>
        <v>-2.4405893719709341E-4</v>
      </c>
      <c r="AM491" s="223">
        <f t="shared" ca="1" si="1146"/>
        <v>2.3632203669181291E-4</v>
      </c>
      <c r="AN491" s="223">
        <f t="shared" ca="1" si="1147"/>
        <v>-2.2801581570077372E-4</v>
      </c>
      <c r="AO491" s="223">
        <f t="shared" ca="1" si="1148"/>
        <v>2.1916028463788719E-4</v>
      </c>
      <c r="AP491" s="223">
        <f t="shared" ca="1" si="1149"/>
        <v>-2.0977677725313152E-4</v>
      </c>
      <c r="AQ491" s="223">
        <f t="shared" ca="1" si="1150"/>
        <v>1.9988789923770025E-4</v>
      </c>
      <c r="AR491" s="223">
        <f t="shared" ca="1" si="1151"/>
        <v>-1.8951747376489325E-4</v>
      </c>
      <c r="AS491" s="223">
        <f t="shared" ca="1" si="1152"/>
        <v>1.7869048409801337E-4</v>
      </c>
      <c r="AT491" s="223">
        <f t="shared" ca="1" si="1153"/>
        <v>-1.6743301340350664E-4</v>
      </c>
      <c r="AU491" s="223">
        <f t="shared" ca="1" si="1154"/>
        <v>1.5577218191430763E-4</v>
      </c>
      <c r="AV491" s="223">
        <f t="shared" ca="1" si="1155"/>
        <v>-1.4373608159484876E-4</v>
      </c>
      <c r="AW491" s="223">
        <f t="shared" ca="1" si="1156"/>
        <v>1.313537084650341E-4</v>
      </c>
      <c r="AX491" s="223">
        <f t="shared" ca="1" si="1157"/>
        <v>-1.1865489274630125E-4</v>
      </c>
      <c r="AY491" s="223">
        <f t="shared" ca="1" si="1158"/>
        <v>1.0567022699800147E-4</v>
      </c>
      <c r="AZ491" s="223">
        <f t="shared" ca="1" si="1159"/>
        <v>-9.2430992417237047E-5</v>
      </c>
      <c r="BA491" s="223">
        <f t="shared" ca="1" si="1160"/>
        <v>7.8969083479748419E-5</v>
      </c>
      <c r="BB491" s="223">
        <f t="shared" ca="1" si="1161"/>
        <v>-6.5316931103282362E-5</v>
      </c>
      <c r="BC491" s="223">
        <f t="shared" ca="1" si="1162"/>
        <v>5.1507424518701015E-5</v>
      </c>
      <c r="BD491" s="223">
        <f t="shared" ca="1" si="1163"/>
        <v>-3.7573832036936596E-5</v>
      </c>
      <c r="BE491" s="223">
        <f t="shared" ca="1" si="1164"/>
        <v>2.3549720902708081E-5</v>
      </c>
      <c r="BF491" s="223">
        <f t="shared" ca="1" si="1165"/>
        <v>-9.4688764281211288E-6</v>
      </c>
      <c r="BG491" s="223">
        <f t="shared" ca="1" si="1166"/>
        <v>-4.6347793991567557E-6</v>
      </c>
      <c r="BH491" s="223">
        <f t="shared" ca="1" si="1167"/>
        <v>1.8727269636903407E-5</v>
      </c>
      <c r="BI491" s="223">
        <f t="shared" ca="1" si="1168"/>
        <v>-3.2774644241779656E-5</v>
      </c>
      <c r="BJ491" s="223">
        <f t="shared" ca="1" si="1169"/>
        <v>4.6743061857957649E-5</v>
      </c>
      <c r="BK491" s="223">
        <f t="shared" ca="1" si="1170"/>
        <v>-6.0598871343919196E-5</v>
      </c>
      <c r="BL491" s="223">
        <f t="shared" ca="1" si="1171"/>
        <v>7.4308692840970977E-5</v>
      </c>
      <c r="BM491" s="223">
        <f t="shared" ca="1" si="1172"/>
        <v>-8.7839498188296074E-5</v>
      </c>
      <c r="BN491" s="223">
        <f t="shared" ca="1" si="1173"/>
        <v>1.011586904906543E-4</v>
      </c>
      <c r="BO491" s="223">
        <f t="shared" ca="1" si="1174"/>
        <v>-1.1423418264716576E-4</v>
      </c>
      <c r="BP491" s="223">
        <f t="shared" ca="1" si="1175"/>
        <v>1.2703447465195488E-4</v>
      </c>
      <c r="BQ491" s="223">
        <f t="shared" ca="1" si="1176"/>
        <v>-1.395287294803942E-4</v>
      </c>
      <c r="BR491" s="223">
        <f t="shared" ca="1" si="1177"/>
        <v>1.5168684737824204E-4</v>
      </c>
      <c r="BS491" s="223">
        <f t="shared" ca="1" si="1178"/>
        <v>-1.6347953837455713E-4</v>
      </c>
      <c r="BT491" s="223">
        <f t="shared" ca="1" si="1179"/>
        <v>1.7487839284381155E-4</v>
      </c>
      <c r="BU491" s="223">
        <f t="shared" ca="1" si="1180"/>
        <v>-1.8585594994717346E-4</v>
      </c>
      <c r="BV491" s="223">
        <f t="shared" ca="1" si="1181"/>
        <v>1.9638576378804763E-4</v>
      </c>
      <c r="BW491" s="223">
        <f t="shared" ca="1" si="1182"/>
        <v>-2.064424671225952E-4</v>
      </c>
      <c r="BX491" s="223">
        <f t="shared" ca="1" si="1183"/>
        <v>2.1600183247162005E-4</v>
      </c>
      <c r="BY491" s="223">
        <f t="shared" ca="1" si="1184"/>
        <v>-2.250408304866948E-4</v>
      </c>
      <c r="BZ491" s="223">
        <f t="shared" ca="1" si="1185"/>
        <v>2.3353768542988329E-4</v>
      </c>
      <c r="CA491" s="223">
        <f t="shared" ca="1" si="1186"/>
        <v>-2.4147192763338085E-4</v>
      </c>
      <c r="CB491" s="223">
        <f t="shared" ca="1" si="1187"/>
        <v>2.4882444281276684E-4</v>
      </c>
      <c r="CC491" s="223">
        <f t="shared" ca="1" si="1188"/>
        <v>-2.5557751811496992E-4</v>
      </c>
      <c r="CD491" s="223">
        <f t="shared" ca="1" si="1189"/>
        <v>2.6171488479008746E-4</v>
      </c>
      <c r="CE491" s="223">
        <f t="shared" ca="1" si="1190"/>
        <v>-2.6722175738422928E-4</v>
      </c>
      <c r="CF491" s="223">
        <f t="shared" ca="1" si="1191"/>
        <v>2.7208486935897366E-4</v>
      </c>
      <c r="CG491" s="223">
        <f t="shared" ca="1" si="1192"/>
        <v>-2.7629250505160956E-4</v>
      </c>
      <c r="CH491" s="223">
        <f t="shared" ca="1" si="1193"/>
        <v>2.7983452789921102E-4</v>
      </c>
      <c r="CI491" s="223">
        <f t="shared" ca="1" si="1194"/>
        <v>-2.8270240485849354E-4</v>
      </c>
      <c r="CJ491" s="223">
        <f t="shared" ca="1" si="1195"/>
        <v>2.8488922696266711E-4</v>
      </c>
      <c r="CK491" s="223">
        <f t="shared" ca="1" si="1196"/>
        <v>-2.8638972596573643E-4</v>
      </c>
      <c r="CL491" s="223">
        <f t="shared" ca="1" si="1197"/>
        <v>2.8720028703417842E-4</v>
      </c>
      <c r="CM491" s="223">
        <f t="shared" ca="1" si="1198"/>
        <v>-2.8731895745538066E-4</v>
      </c>
      <c r="CN491" s="223">
        <f t="shared" ca="1" si="1199"/>
        <v>2.8674545134190426E-4</v>
      </c>
      <c r="CO491" s="223">
        <f t="shared" ca="1" si="1200"/>
        <v>-2.8548115032020943E-4</v>
      </c>
      <c r="CP491" s="223">
        <f t="shared" ca="1" si="1201"/>
        <v>2.8352910020219965E-4</v>
      </c>
      <c r="CQ491" s="223">
        <f t="shared" ca="1" si="1202"/>
        <v>-2.8089400364758414E-4</v>
      </c>
      <c r="CR491" s="223">
        <f t="shared" ca="1" si="1203"/>
        <v>2.7758220883477631E-4</v>
      </c>
      <c r="CS491" s="223">
        <f t="shared" ca="1" si="1204"/>
        <v>-2.736016941675514E-4</v>
      </c>
      <c r="CT491" s="223">
        <f t="shared" ca="1" si="1205"/>
        <v>2.6896204905439827E-4</v>
      </c>
      <c r="CU491" s="223">
        <f t="shared" ca="1" si="1206"/>
        <v>-2.6367445080678582E-4</v>
      </c>
      <c r="CV491" s="223">
        <f t="shared" ca="1" si="1207"/>
        <v>2.5775163771201922E-4</v>
      </c>
      <c r="CW491" s="223">
        <f t="shared" ca="1" si="1208"/>
        <v>-2.5120787834563465E-4</v>
      </c>
      <c r="CX491" s="223">
        <f t="shared" ca="1" si="1209"/>
        <v>2.4405893719709623E-4</v>
      </c>
      <c r="CY491" s="223">
        <f t="shared" ca="1" si="1210"/>
        <v>-2.3632203669181131E-4</v>
      </c>
      <c r="CZ491" s="223">
        <f t="shared" ca="1" si="1211"/>
        <v>2.2801581570077947E-4</v>
      </c>
      <c r="DA491" s="223">
        <f t="shared" ca="1" si="1212"/>
        <v>-2.19160284637888E-4</v>
      </c>
      <c r="DB491" s="223">
        <f t="shared" ca="1" si="1213"/>
        <v>2.0977677725314076E-4</v>
      </c>
      <c r="DC491" s="223">
        <f t="shared" ca="1" si="1214"/>
        <v>-1.9988789923770409E-4</v>
      </c>
      <c r="DD491" s="223">
        <f t="shared" ca="1" si="1215"/>
        <v>1.8951747376489114E-4</v>
      </c>
      <c r="DE491" s="223">
        <f t="shared" ca="1" si="1216"/>
        <v>-1.7869048409802077E-4</v>
      </c>
      <c r="DF491" s="223">
        <f t="shared" ca="1" si="1217"/>
        <v>1.6743301340350767E-4</v>
      </c>
      <c r="DG491" s="223">
        <f t="shared" ca="1" si="1218"/>
        <v>-1.5577218191431899E-4</v>
      </c>
      <c r="DH491" s="223">
        <f t="shared" ca="1" si="1219"/>
        <v>1.4373608159485337E-4</v>
      </c>
      <c r="DI491" s="223">
        <f t="shared" ca="1" si="1220"/>
        <v>-1.3135370846503158E-4</v>
      </c>
      <c r="DJ491" s="223">
        <f t="shared" ca="1" si="1221"/>
        <v>1.1865489274630611E-4</v>
      </c>
      <c r="DK491" s="223">
        <f t="shared" ca="1" si="1222"/>
        <v>-1.0567022699799884E-4</v>
      </c>
      <c r="DL491" s="223">
        <f t="shared" ca="1" si="1223"/>
        <v>9.2430992417249854E-5</v>
      </c>
      <c r="DM491" s="223">
        <f t="shared" ca="1" si="1224"/>
        <v>-7.8969083479753569E-5</v>
      </c>
      <c r="DN491" s="223">
        <f t="shared" ca="1" si="1225"/>
        <v>6.5316931103295522E-5</v>
      </c>
      <c r="DO491" s="223">
        <f t="shared" ca="1" si="1226"/>
        <v>-5.150742451870626E-5</v>
      </c>
      <c r="DP491" s="223">
        <f t="shared" ca="1" si="1227"/>
        <v>3.7573832036933777E-5</v>
      </c>
      <c r="DQ491" s="223">
        <f t="shared" ca="1" si="1228"/>
        <v>-2.3549720902721566E-5</v>
      </c>
      <c r="DR491" s="223">
        <f t="shared" ca="1" si="1229"/>
        <v>9.4688764281264685E-6</v>
      </c>
      <c r="DS491" s="223">
        <f t="shared" ca="1" si="1230"/>
        <v>4.6347793991433116E-6</v>
      </c>
      <c r="DT491" s="223">
        <f t="shared" ca="1" si="1231"/>
        <v>-1.8727269636898067E-5</v>
      </c>
      <c r="DU491" s="223">
        <f t="shared" ca="1" si="1232"/>
        <v>3.2774644241782434E-5</v>
      </c>
      <c r="DV491" s="223">
        <f t="shared" ca="1" si="1233"/>
        <v>-4.6743061857952404E-5</v>
      </c>
      <c r="DW491" s="223">
        <f t="shared" ca="1" si="1234"/>
        <v>6.0598871343913978E-5</v>
      </c>
      <c r="DX491" s="223">
        <f t="shared" ca="1" si="1235"/>
        <v>-7.4308692840957926E-5</v>
      </c>
      <c r="DY491" s="223">
        <f t="shared" ca="1" si="1236"/>
        <v>8.7839498188290992E-5</v>
      </c>
      <c r="DZ491" s="223">
        <f t="shared" ca="1" si="1237"/>
        <v>-1.0115869049065692E-4</v>
      </c>
      <c r="EA491" s="223">
        <f t="shared" ca="1" si="1238"/>
        <v>1.1423418264716083E-4</v>
      </c>
      <c r="EB491" s="223">
        <f t="shared" ca="1" si="1239"/>
        <v>-1.2703447465195009E-4</v>
      </c>
      <c r="EC491" s="223">
        <f t="shared" ca="1" si="1240"/>
        <v>1.3952872948038239E-4</v>
      </c>
      <c r="ED491" s="223">
        <f t="shared" ca="1" si="1241"/>
        <v>-1.5168684737823751E-4</v>
      </c>
      <c r="EE491" s="223">
        <f t="shared" ca="1" si="1242"/>
        <v>1.6347953837455941E-4</v>
      </c>
      <c r="EF491" s="223">
        <f t="shared" ca="1" si="1243"/>
        <v>-1.7487839284380729E-4</v>
      </c>
      <c r="EG491" s="223">
        <f t="shared" ca="1" si="1244"/>
        <v>1.8585594994716939E-4</v>
      </c>
      <c r="EH491" s="223">
        <f t="shared" ca="1" si="1245"/>
        <v>-1.9638576378803779E-4</v>
      </c>
      <c r="EI491" s="223">
        <f t="shared" ca="1" si="1246"/>
        <v>2.0644246712259149E-4</v>
      </c>
      <c r="EJ491" s="223">
        <f t="shared" ca="1" si="1247"/>
        <v>-2.1600183247162186E-4</v>
      </c>
      <c r="EK491" s="223">
        <f t="shared" ca="1" si="1248"/>
        <v>2.2504083048669149E-4</v>
      </c>
      <c r="EL491" s="223">
        <f t="shared" ca="1" si="1249"/>
        <v>-2.3353768542988017E-4</v>
      </c>
      <c r="EM491" s="223">
        <f t="shared" ca="1" si="1250"/>
        <v>2.4147192763337354E-4</v>
      </c>
      <c r="EN491" s="223">
        <f t="shared" ca="1" si="1251"/>
        <v>-2.4882444281276419E-4</v>
      </c>
      <c r="EO491" s="223">
        <f t="shared" ca="1" si="1252"/>
        <v>2.5557751811497117E-4</v>
      </c>
      <c r="EP491" s="223">
        <f t="shared" ca="1" si="1253"/>
        <v>-2.6171488479008519E-4</v>
      </c>
      <c r="EQ491" s="223">
        <f t="shared" ca="1" si="1254"/>
        <v>2.6722175738423031E-4</v>
      </c>
      <c r="ER491" s="223">
        <f t="shared" ca="1" si="1255"/>
        <v>-2.7208486935896933E-4</v>
      </c>
      <c r="ES491" s="223">
        <f t="shared" ca="1" si="1256"/>
        <v>2.762925050516081E-4</v>
      </c>
      <c r="ET491" s="223">
        <f t="shared" ca="1" si="1257"/>
        <v>-2.7983452789921161E-4</v>
      </c>
      <c r="EU491" s="223">
        <f t="shared" ca="1" si="1258"/>
        <v>2.8270240485849262E-4</v>
      </c>
      <c r="EV491" s="223">
        <f t="shared" ca="1" si="1259"/>
        <v>-2.8488922696266641E-4</v>
      </c>
      <c r="EW491" s="223">
        <f t="shared" ca="1" si="1260"/>
        <v>2.86389725965736E-4</v>
      </c>
      <c r="EX491" s="223">
        <f t="shared" ca="1" si="1261"/>
        <v>-2.8720028703417826E-4</v>
      </c>
      <c r="EY491" s="223">
        <f t="shared" ca="1" si="1262"/>
        <v>2.8731895745538066E-4</v>
      </c>
      <c r="EZ491" s="223">
        <f t="shared" ca="1" si="1263"/>
        <v>-2.8674545134190459E-4</v>
      </c>
      <c r="FA491" s="223">
        <f t="shared" ca="1" si="1264"/>
        <v>2.8548115032021003E-4</v>
      </c>
      <c r="FB491" s="223">
        <f t="shared" ca="1" si="1265"/>
        <v>-2.8352910020220052E-4</v>
      </c>
      <c r="FC491" s="223">
        <f t="shared" ca="1" si="1266"/>
        <v>2.8089400364758528E-4</v>
      </c>
      <c r="FD491" s="223">
        <f t="shared" ca="1" si="1267"/>
        <v>-2.7758220883477766E-4</v>
      </c>
      <c r="FE491" s="223">
        <f t="shared" ca="1" si="1268"/>
        <v>2.7360169416755308E-4</v>
      </c>
      <c r="FF491" s="223">
        <f t="shared" ca="1" si="1269"/>
        <v>-2.6896204905440017E-4</v>
      </c>
      <c r="FG491" s="223">
        <f t="shared" ca="1" si="1270"/>
        <v>2.6367445080678793E-4</v>
      </c>
      <c r="FH491" s="223">
        <f t="shared" ca="1" si="1271"/>
        <v>-2.5775163771202156E-4</v>
      </c>
      <c r="FI491" s="223">
        <f t="shared" ca="1" si="1272"/>
        <v>2.5120787834563725E-4</v>
      </c>
      <c r="FJ491" s="223">
        <f t="shared" ca="1" si="1273"/>
        <v>-2.4405893719709907E-4</v>
      </c>
      <c r="FK491" s="223">
        <f t="shared" ca="1" si="1274"/>
        <v>2.3632203669182367E-4</v>
      </c>
      <c r="FL491" s="223">
        <f t="shared" ca="1" si="1275"/>
        <v>-2.2801581570078275E-4</v>
      </c>
      <c r="FM491" s="223">
        <f t="shared" ca="1" si="1276"/>
        <v>2.1916028463789147E-4</v>
      </c>
      <c r="FN491" s="223">
        <f t="shared" ca="1" si="1277"/>
        <v>-2.0977677725313328E-4</v>
      </c>
      <c r="FO491" s="223">
        <f t="shared" ca="1" si="1278"/>
        <v>1.9988789923771965E-4</v>
      </c>
      <c r="FP491" s="223">
        <f t="shared" ca="1" si="1279"/>
        <v>-1.8951747376490743E-4</v>
      </c>
      <c r="FQ491" s="223">
        <f t="shared" ca="1" si="1280"/>
        <v>1.7869048409802494E-4</v>
      </c>
      <c r="FR491" s="223">
        <f t="shared" ca="1" si="1281"/>
        <v>-1.6743301340351203E-4</v>
      </c>
      <c r="FS491" s="223">
        <f t="shared" ca="1" si="1282"/>
        <v>1.5577218191430977E-4</v>
      </c>
      <c r="FT491" s="223">
        <f t="shared" ca="1" si="1283"/>
        <v>-1.4373608159487213E-4</v>
      </c>
      <c r="FU491" s="223">
        <f t="shared" ca="1" si="1284"/>
        <v>1.3135370846505091E-4</v>
      </c>
      <c r="FV491" s="223">
        <f t="shared" ca="1" si="1285"/>
        <v>-1.1865489274631099E-4</v>
      </c>
      <c r="FW491" s="223">
        <f t="shared" ca="1" si="1286"/>
        <v>1.056702269980038E-4</v>
      </c>
      <c r="FX491" s="223">
        <f t="shared" ca="1" si="1287"/>
        <v>-9.2430992417239459E-5</v>
      </c>
      <c r="FY491" s="223">
        <f t="shared" ca="1" si="1288"/>
        <v>7.8969083479774413E-5</v>
      </c>
      <c r="FZ491" s="223">
        <f t="shared" ca="1" si="1289"/>
        <v>-6.5316931103300739E-5</v>
      </c>
      <c r="GA491" s="223">
        <f t="shared" ca="1" si="1290"/>
        <v>5.1507424518711532E-5</v>
      </c>
      <c r="GB491" s="223">
        <f t="shared" ca="1" si="1291"/>
        <v>-3.7573832036939104E-5</v>
      </c>
      <c r="GC491" s="223">
        <f t="shared" ca="1" si="1292"/>
        <v>2.3549720902710629E-5</v>
      </c>
      <c r="GD491" s="223">
        <f t="shared" ca="1" si="1293"/>
        <v>-9.4688764281481526E-6</v>
      </c>
      <c r="GE491" s="223">
        <f t="shared" ca="1" si="1294"/>
        <v>-4.6347793991379448E-6</v>
      </c>
      <c r="GF491" s="223">
        <f t="shared" ca="1" si="1295"/>
        <v>1.8727269636892728E-5</v>
      </c>
      <c r="GG491" s="223">
        <f t="shared" ca="1" si="1296"/>
        <v>-3.2774644241777108E-5</v>
      </c>
      <c r="GH491" s="223">
        <f t="shared" ca="1" si="1297"/>
        <v>4.6743061857963246E-5</v>
      </c>
      <c r="GI491" s="223">
        <f t="shared" ca="1" si="1298"/>
        <v>-6.0598871343892782E-5</v>
      </c>
      <c r="GJ491" s="223">
        <f t="shared" ca="1" si="1299"/>
        <v>7.4308692840952735E-5</v>
      </c>
      <c r="GK491" s="223">
        <f t="shared" ca="1" si="1300"/>
        <v>-8.7839498188285883E-5</v>
      </c>
      <c r="GL491" s="223">
        <f t="shared" ca="1" si="1301"/>
        <v>1.0115869049065192E-4</v>
      </c>
      <c r="GM491" s="223">
        <f t="shared" ca="1" si="1302"/>
        <v>-1.1423418264717092E-4</v>
      </c>
      <c r="GN491" s="223">
        <f t="shared" ca="1" si="1303"/>
        <v>1.2703447465193065E-4</v>
      </c>
      <c r="GO491" s="223">
        <f t="shared" ca="1" si="1304"/>
        <v>-1.3952872948037772E-4</v>
      </c>
      <c r="GP491" s="223">
        <f t="shared" ca="1" si="1305"/>
        <v>1.5168684737823296E-4</v>
      </c>
      <c r="GQ491" s="223">
        <f t="shared" ca="1" si="1306"/>
        <v>-1.6347953837455502E-4</v>
      </c>
      <c r="GR491" s="223">
        <f t="shared" ca="1" si="1307"/>
        <v>1.7487839284381602E-4</v>
      </c>
      <c r="GS491" s="223">
        <f t="shared" ca="1" si="1308"/>
        <v>-1.858559499471528E-4</v>
      </c>
      <c r="GT491" s="223">
        <f t="shared" ca="1" si="1309"/>
        <v>1.9638576378803386E-4</v>
      </c>
      <c r="GU491" s="223">
        <f t="shared" ca="1" si="1310"/>
        <v>-2.0644246712258778E-4</v>
      </c>
      <c r="GV491" s="223">
        <f t="shared" ca="1" si="1311"/>
        <v>2.1600183247161837E-4</v>
      </c>
      <c r="GW491" s="223">
        <f t="shared" ca="1" si="1312"/>
        <v>-2.2504083048669832E-4</v>
      </c>
      <c r="GX491" s="223">
        <f t="shared" ca="1" si="1313"/>
        <v>2.3353768542986754E-4</v>
      </c>
      <c r="GY491" s="223">
        <f t="shared" ca="1" si="1314"/>
        <v>-2.4147192763337064E-4</v>
      </c>
      <c r="GZ491" s="223">
        <f t="shared" ca="1" si="1315"/>
        <v>2.4882444281276153E-4</v>
      </c>
      <c r="HA491" s="223">
        <f t="shared" ca="1" si="1316"/>
        <v>-2.5557751811496878E-4</v>
      </c>
      <c r="HB491" s="223">
        <f t="shared" ca="1" si="1317"/>
        <v>2.6171488479008974E-4</v>
      </c>
      <c r="HC491" s="223">
        <f t="shared" ca="1" si="1318"/>
        <v>-2.6722175738422234E-4</v>
      </c>
      <c r="HD491" s="223">
        <f t="shared" ca="1" si="1319"/>
        <v>2.7208486935896759E-4</v>
      </c>
      <c r="HE491" s="223">
        <f t="shared" ca="1" si="1320"/>
        <v>-2.7629250505160658E-4</v>
      </c>
      <c r="HF491" s="223">
        <f t="shared" ca="1" si="1321"/>
        <v>2.7983452789921042E-4</v>
      </c>
      <c r="HG491" s="223">
        <f t="shared" ca="1" si="1322"/>
        <v>-2.8270240485849462E-4</v>
      </c>
      <c r="HH491" s="223">
        <f t="shared" ca="1" si="1323"/>
        <v>2.8488922696266359E-4</v>
      </c>
      <c r="HI491" s="223">
        <f t="shared" ca="1" si="1324"/>
        <v>-2.8638972596573562E-4</v>
      </c>
      <c r="HJ491" s="223">
        <f t="shared" ca="1" si="1325"/>
        <v>2.872002870341781E-4</v>
      </c>
      <c r="HK491" s="223">
        <f t="shared" ca="1" si="1326"/>
        <v>-2.8731895745538055E-4</v>
      </c>
      <c r="HL491" s="223">
        <f t="shared" ca="1" si="1327"/>
        <v>2.8674545134190388E-4</v>
      </c>
      <c r="HM491" s="223">
        <f t="shared" ca="1" si="1328"/>
        <v>-2.8548115032021247E-4</v>
      </c>
      <c r="HN491" s="223">
        <f t="shared" ca="1" si="1329"/>
        <v>2.8352910020220138E-4</v>
      </c>
      <c r="HO491" s="223">
        <f t="shared" ca="1" si="1330"/>
        <v>-2.8089400364758637E-4</v>
      </c>
      <c r="HP491" s="223">
        <f t="shared" ca="1" si="1331"/>
        <v>2.7758220883477484E-4</v>
      </c>
      <c r="HQ491" s="223">
        <f t="shared" ca="1" si="1332"/>
        <v>-2.7360169416754972E-4</v>
      </c>
      <c r="HR491" s="223">
        <f t="shared" ca="1" si="1333"/>
        <v>2.6896204905440776E-4</v>
      </c>
      <c r="HS491" s="223">
        <f t="shared" ca="1" si="1334"/>
        <v>-2.6367445080679005E-4</v>
      </c>
      <c r="HT491" s="223">
        <f t="shared" ca="1" si="1335"/>
        <v>2.5775163771202394E-4</v>
      </c>
      <c r="HU491" s="223">
        <f t="shared" ca="1" si="1336"/>
        <v>-2.5120787834563194E-4</v>
      </c>
      <c r="HV491" s="223">
        <f t="shared" ca="1" si="1337"/>
        <v>2.4405893719711051E-4</v>
      </c>
      <c r="HW491" s="223">
        <f t="shared" ca="1" si="1338"/>
        <v>-2.3632203669182671E-4</v>
      </c>
      <c r="HX491" s="223">
        <f t="shared" ca="1" si="1339"/>
        <v>2.2801581570078597E-4</v>
      </c>
      <c r="HY491" s="223">
        <f t="shared" ca="1" si="1340"/>
        <v>-2.1916028463789491E-4</v>
      </c>
      <c r="HZ491" s="223">
        <f t="shared" ca="1" si="1341"/>
        <v>2.0977677725313691E-4</v>
      </c>
      <c r="IA491" s="223">
        <f t="shared" ca="1" si="1342"/>
        <v>-1.998878992377235E-4</v>
      </c>
      <c r="IB491" s="223">
        <f t="shared" ca="1" si="1343"/>
        <v>1.8951747376491147E-4</v>
      </c>
      <c r="IC491" s="223">
        <f t="shared" ca="1" si="1344"/>
        <v>-1.7869048409802914E-4</v>
      </c>
      <c r="ID491" s="223">
        <f t="shared" ca="1" si="1345"/>
        <v>1.6743301340351637E-4</v>
      </c>
      <c r="IE491" s="223">
        <f t="shared" ca="1" si="1346"/>
        <v>-1.7891047331577167E-4</v>
      </c>
      <c r="IF491" s="223">
        <f t="shared" ca="1" si="1347"/>
        <v>1.4373608159487679E-4</v>
      </c>
      <c r="IG491" s="223">
        <f t="shared" ca="1" si="1348"/>
        <v>-1.3135370846505562E-4</v>
      </c>
      <c r="IH491" s="223">
        <f t="shared" ca="1" si="1349"/>
        <v>1.1865489274631584E-4</v>
      </c>
      <c r="II491" s="223">
        <f t="shared" ca="1" si="1350"/>
        <v>-1.0567022699800877E-4</v>
      </c>
      <c r="IJ491" s="223">
        <f t="shared" ca="1" si="1351"/>
        <v>9.2430992417244528E-5</v>
      </c>
      <c r="IK491" s="223">
        <f t="shared" ca="1" si="1352"/>
        <v>-7.8969083479779562E-5</v>
      </c>
      <c r="IL491" s="223">
        <f t="shared" ca="1" si="1353"/>
        <v>6.531693110330593E-5</v>
      </c>
      <c r="IM491" s="223">
        <f t="shared" ca="1" si="1354"/>
        <v>-5.150742451871679E-5</v>
      </c>
      <c r="IN491" s="223">
        <f t="shared" ca="1" si="1355"/>
        <v>3.7573832036944416E-5</v>
      </c>
      <c r="IO491" s="223">
        <f t="shared" ca="1" si="1356"/>
        <v>-2.3549720902715928E-5</v>
      </c>
      <c r="IP491" s="223">
        <f t="shared" ca="1" si="1357"/>
        <v>9.4688764281535194E-6</v>
      </c>
      <c r="IQ491" s="223">
        <f t="shared" ca="1" si="1358"/>
        <v>4.634779399132578E-6</v>
      </c>
      <c r="IR491" s="223">
        <f t="shared" ca="1" si="1359"/>
        <v>-1.8727269636887388E-5</v>
      </c>
      <c r="IS491" s="223">
        <f t="shared" ca="1" si="1360"/>
        <v>3.2774644241771809E-5</v>
      </c>
      <c r="IT491" s="223">
        <f t="shared" ca="1" si="1361"/>
        <v>-4.6743061857957934E-5</v>
      </c>
      <c r="IU491" s="223">
        <f t="shared" ca="1" si="1362"/>
        <v>6.0598871343887551E-5</v>
      </c>
      <c r="IV491" s="223">
        <f t="shared" ca="1" si="1363"/>
        <v>-7.4308692840947572E-5</v>
      </c>
      <c r="IW491" s="223">
        <f t="shared" ca="1" si="1364"/>
        <v>8.78394981882808E-5</v>
      </c>
      <c r="IX491" s="223">
        <f t="shared" ca="1" si="1365"/>
        <v>-1.0115869049064693E-4</v>
      </c>
      <c r="IY491" s="223">
        <f t="shared" ca="1" si="1366"/>
        <v>1.1423418264716599E-4</v>
      </c>
      <c r="IZ491" s="223">
        <f t="shared" ca="1" si="1367"/>
        <v>-1.2703447465192585E-4</v>
      </c>
      <c r="JA491" s="223">
        <f t="shared" ca="1" si="1368"/>
        <v>1.3952872948037304E-4</v>
      </c>
      <c r="JB491" s="223">
        <f t="shared" ca="1" si="1369"/>
        <v>-1.516868473782284E-4</v>
      </c>
    </row>
    <row r="492" spans="2:262">
      <c r="B492" s="230">
        <v>131</v>
      </c>
      <c r="C492" s="229">
        <f t="shared" si="1370"/>
        <v>2.5585937500000018E-3</v>
      </c>
      <c r="D492" s="226">
        <f t="shared" ca="1" si="1113"/>
        <v>23.484230063110225</v>
      </c>
      <c r="E492" s="225">
        <f ca="1">EG361</f>
        <v>-0.51576993688977391</v>
      </c>
      <c r="F492" s="224">
        <v>131</v>
      </c>
      <c r="G492" s="223">
        <f t="shared" ca="1" si="1114"/>
        <v>8.4326077457877615E-5</v>
      </c>
      <c r="H492" s="223">
        <f t="shared" ca="1" si="1115"/>
        <v>-9.6685614115868957E-5</v>
      </c>
      <c r="I492" s="223">
        <f t="shared" ca="1" si="1116"/>
        <v>1.0852120305387145E-4</v>
      </c>
      <c r="J492" s="223">
        <f t="shared" ca="1" si="1117"/>
        <v>-1.1976870618996383E-4</v>
      </c>
      <c r="K492" s="223">
        <f t="shared" ca="1" si="1118"/>
        <v>1.3036717233013811E-4</v>
      </c>
      <c r="L492" s="223">
        <f t="shared" ca="1" si="1119"/>
        <v>-1.4025916746810227E-4</v>
      </c>
      <c r="M492" s="223">
        <f t="shared" ca="1" si="1120"/>
        <v>1.4939108602513512E-4</v>
      </c>
      <c r="N492" s="223">
        <f t="shared" ca="1" si="1121"/>
        <v>-1.5771344134336273E-4</v>
      </c>
      <c r="O492" s="223">
        <f t="shared" ca="1" si="1122"/>
        <v>1.6518113385824491E-4</v>
      </c>
      <c r="P492" s="223">
        <f t="shared" ca="1" si="1123"/>
        <v>-1.7175369549702284E-4</v>
      </c>
      <c r="Q492" s="223">
        <f t="shared" ca="1" si="1124"/>
        <v>1.7739550897871286E-4</v>
      </c>
      <c r="R492" s="223">
        <f t="shared" ca="1" si="1125"/>
        <v>-1.8207600082723515E-4</v>
      </c>
      <c r="S492" s="223">
        <f t="shared" ca="1" si="1126"/>
        <v>1.8576980705173337E-4</v>
      </c>
      <c r="T492" s="223">
        <f t="shared" ca="1" si="1127"/>
        <v>-1.8845691059623517E-4</v>
      </c>
      <c r="U492" s="223">
        <f t="shared" ca="1" si="1128"/>
        <v>1.9012274981381581E-4</v>
      </c>
      <c r="V492" s="223">
        <f t="shared" ca="1" si="1129"/>
        <v>-1.9075829737742213E-4</v>
      </c>
      <c r="W492" s="223">
        <f t="shared" ca="1" si="1130"/>
        <v>1.9036010919974171E-4</v>
      </c>
      <c r="X492" s="223">
        <f t="shared" ca="1" si="1131"/>
        <v>-1.8893034309700927E-4</v>
      </c>
      <c r="Y492" s="223">
        <f t="shared" ca="1" si="1132"/>
        <v>1.8647674709561447E-4</v>
      </c>
      <c r="Z492" s="223">
        <f t="shared" ca="1" si="1133"/>
        <v>-1.8301261744487474E-4</v>
      </c>
      <c r="AA492" s="223">
        <f t="shared" ca="1" si="1134"/>
        <v>1.7855672656350781E-4</v>
      </c>
      <c r="AB492" s="223">
        <f t="shared" ca="1" si="1135"/>
        <v>-1.7313322131027152E-4</v>
      </c>
      <c r="AC492" s="223">
        <f t="shared" ca="1" si="1136"/>
        <v>1.6677149213003913E-4</v>
      </c>
      <c r="AD492" s="223">
        <f t="shared" ca="1" si="1137"/>
        <v>-1.5950601378443514E-4</v>
      </c>
      <c r="AE492" s="223">
        <f t="shared" ca="1" si="1138"/>
        <v>1.5137615853011457E-4</v>
      </c>
      <c r="AF492" s="223">
        <f t="shared" ca="1" si="1139"/>
        <v>-1.4242598275709061E-4</v>
      </c>
      <c r="AG492" s="223">
        <f t="shared" ca="1" si="1140"/>
        <v>1.3270398824334745E-4</v>
      </c>
      <c r="AH492" s="223">
        <f t="shared" ca="1" si="1141"/>
        <v>-1.2226285931949251E-4</v>
      </c>
      <c r="AI492" s="223">
        <f t="shared" ca="1" si="1142"/>
        <v>1.1115917736781084E-4</v>
      </c>
      <c r="AJ492" s="223">
        <f t="shared" ca="1" si="1143"/>
        <v>-9.9453114202848456E-5</v>
      </c>
      <c r="AK492" s="223">
        <f t="shared" ca="1" si="1144"/>
        <v>8.7208105995144732E-5</v>
      </c>
      <c r="AL492" s="223">
        <f t="shared" ca="1" si="1145"/>
        <v>-7.4490509505114639E-5</v>
      </c>
      <c r="AM492" s="223">
        <f t="shared" ca="1" si="1146"/>
        <v>6.1369242490023451E-5</v>
      </c>
      <c r="AN492" s="223">
        <f t="shared" ca="1" si="1147"/>
        <v>-4.791541023268693E-5</v>
      </c>
      <c r="AO492" s="223">
        <f t="shared" ca="1" si="1148"/>
        <v>3.4201920215780183E-5</v>
      </c>
      <c r="AP492" s="223">
        <f t="shared" ca="1" si="1149"/>
        <v>-2.0303087029882797E-5</v>
      </c>
      <c r="AQ492" s="223">
        <f t="shared" ca="1" si="1150"/>
        <v>6.2942296562578417E-6</v>
      </c>
      <c r="AR492" s="223">
        <f t="shared" ca="1" si="1151"/>
        <v>7.7487366932229188E-6</v>
      </c>
      <c r="AS492" s="223">
        <f t="shared" ca="1" si="1152"/>
        <v>-2.1749711967194969E-5</v>
      </c>
      <c r="AT492" s="223">
        <f t="shared" ca="1" si="1153"/>
        <v>3.5632823667559397E-5</v>
      </c>
      <c r="AU492" s="223">
        <f t="shared" ca="1" si="1154"/>
        <v>-4.9322838009153464E-5</v>
      </c>
      <c r="AV492" s="223">
        <f t="shared" ca="1" si="1155"/>
        <v>6.2745567618115958E-5</v>
      </c>
      <c r="AW492" s="223">
        <f t="shared" ca="1" si="1156"/>
        <v>-7.5828273559710454E-5</v>
      </c>
      <c r="AX492" s="223">
        <f t="shared" ca="1" si="1157"/>
        <v>8.8500059516929616E-5</v>
      </c>
      <c r="AY492" s="223">
        <f t="shared" ca="1" si="1158"/>
        <v>-1.0069225598374481E-4</v>
      </c>
      <c r="AZ492" s="223">
        <f t="shared" ca="1" si="1159"/>
        <v>1.1233879239114789E-4</v>
      </c>
      <c r="BA492" s="223">
        <f t="shared" ca="1" si="1160"/>
        <v>-1.233765551492559E-4</v>
      </c>
      <c r="BB492" s="223">
        <f t="shared" ca="1" si="1161"/>
        <v>1.3374572966533811E-4</v>
      </c>
      <c r="BC492" s="223">
        <f t="shared" ca="1" si="1162"/>
        <v>-1.4339012448428737E-4</v>
      </c>
      <c r="BD492" s="223">
        <f t="shared" ca="1" si="1163"/>
        <v>1.5225747579495675E-4</v>
      </c>
      <c r="BE492" s="223">
        <f t="shared" ca="1" si="1164"/>
        <v>-1.6029973065231009E-4</v>
      </c>
      <c r="BF492" s="223">
        <f t="shared" ca="1" si="1165"/>
        <v>1.6747330738046967E-4</v>
      </c>
      <c r="BG492" s="223">
        <f t="shared" ca="1" si="1166"/>
        <v>-1.7373933174560596E-4</v>
      </c>
      <c r="BH492" s="223">
        <f t="shared" ca="1" si="1167"/>
        <v>1.7906384761878425E-4</v>
      </c>
      <c r="BI492" s="223">
        <f t="shared" ca="1" si="1168"/>
        <v>-1.8341800098715526E-4</v>
      </c>
      <c r="BJ492" s="223">
        <f t="shared" ca="1" si="1169"/>
        <v>1.8677819631635937E-4</v>
      </c>
      <c r="BK492" s="223">
        <f t="shared" ca="1" si="1170"/>
        <v>-1.8912622441677414E-4</v>
      </c>
      <c r="BL492" s="223">
        <f t="shared" ca="1" si="1171"/>
        <v>1.9044936112068222E-4</v>
      </c>
      <c r="BM492" s="223">
        <f t="shared" ca="1" si="1172"/>
        <v>-1.9074043623564622E-4</v>
      </c>
      <c r="BN492" s="223">
        <f t="shared" ca="1" si="1173"/>
        <v>1.8999787240039787E-4</v>
      </c>
      <c r="BO492" s="223">
        <f t="shared" ca="1" si="1174"/>
        <v>-1.8822569363269895E-4</v>
      </c>
      <c r="BP492" s="223">
        <f t="shared" ca="1" si="1175"/>
        <v>1.8543350352283647E-4</v>
      </c>
      <c r="BQ492" s="223">
        <f t="shared" ca="1" si="1176"/>
        <v>-1.816364331909406E-4</v>
      </c>
      <c r="BR492" s="223">
        <f t="shared" ca="1" si="1177"/>
        <v>1.7685505929012507E-4</v>
      </c>
      <c r="BS492" s="223">
        <f t="shared" ca="1" si="1178"/>
        <v>-1.7111529249983046E-4</v>
      </c>
      <c r="BT492" s="223">
        <f t="shared" ca="1" si="1179"/>
        <v>1.6444823711360453E-4</v>
      </c>
      <c r="BU492" s="223">
        <f t="shared" ca="1" si="1180"/>
        <v>-1.5689002248223127E-4</v>
      </c>
      <c r="BV492" s="223">
        <f t="shared" ca="1" si="1181"/>
        <v>1.4848160722566738E-4</v>
      </c>
      <c r="BW492" s="223">
        <f t="shared" ca="1" si="1182"/>
        <v>-1.3926855727470889E-4</v>
      </c>
      <c r="BX492" s="223">
        <f t="shared" ca="1" si="1183"/>
        <v>1.293007989452859E-4</v>
      </c>
      <c r="BY492" s="223">
        <f t="shared" ca="1" si="1184"/>
        <v>-1.1863234838342248E-4</v>
      </c>
      <c r="BZ492" s="223">
        <f t="shared" ca="1" si="1185"/>
        <v>1.0732101884704773E-4</v>
      </c>
      <c r="CA492" s="223">
        <f t="shared" ca="1" si="1186"/>
        <v>-9.542810741097109E-5</v>
      </c>
      <c r="CB492" s="223">
        <f t="shared" ca="1" si="1187"/>
        <v>8.3018062792688594E-5</v>
      </c>
      <c r="CC492" s="223">
        <f t="shared" ca="1" si="1188"/>
        <v>-7.015813609922991E-5</v>
      </c>
      <c r="CD492" s="223">
        <f t="shared" ca="1" si="1189"/>
        <v>5.6918016387569889E-5</v>
      </c>
      <c r="CE492" s="223">
        <f t="shared" ca="1" si="1190"/>
        <v>-4.3369453013574445E-5</v>
      </c>
      <c r="CF492" s="223">
        <f t="shared" ca="1" si="1191"/>
        <v>2.9585866816055358E-5</v>
      </c>
      <c r="CG492" s="223">
        <f t="shared" ca="1" si="1192"/>
        <v>-1.5641952242868401E-5</v>
      </c>
      <c r="CH492" s="223">
        <f t="shared" ca="1" si="1193"/>
        <v>1.6132725752176862E-6</v>
      </c>
      <c r="CI492" s="223">
        <f t="shared" ca="1" si="1194"/>
        <v>1.2424149556307126E-5</v>
      </c>
      <c r="CJ492" s="223">
        <f t="shared" ca="1" si="1195"/>
        <v>-2.6394244144914638E-5</v>
      </c>
      <c r="CK492" s="223">
        <f t="shared" ca="1" si="1196"/>
        <v>4.0221306037634464E-5</v>
      </c>
      <c r="CL492" s="223">
        <f t="shared" ca="1" si="1197"/>
        <v>-5.3830405188067524E-5</v>
      </c>
      <c r="CM492" s="223">
        <f t="shared" ca="1" si="1198"/>
        <v>6.7147792708768675E-5</v>
      </c>
      <c r="CN492" s="223">
        <f t="shared" ca="1" si="1199"/>
        <v>-8.0101300522920525E-5</v>
      </c>
      <c r="CO492" s="223">
        <f t="shared" ca="1" si="1200"/>
        <v>9.2620732449361854E-5</v>
      </c>
      <c r="CP492" s="223">
        <f t="shared" ca="1" si="1201"/>
        <v>-1.0463824460174759E-4</v>
      </c>
      <c r="CQ492" s="223">
        <f t="shared" ca="1" si="1202"/>
        <v>1.1608871304050509E-4</v>
      </c>
      <c r="CR492" s="223">
        <f t="shared" ca="1" si="1203"/>
        <v>-1.2691008668506621E-4</v>
      </c>
      <c r="CS492" s="223">
        <f t="shared" ca="1" si="1204"/>
        <v>1.3704372357406644E-4</v>
      </c>
      <c r="CT492" s="223">
        <f t="shared" ca="1" si="1205"/>
        <v>-1.4643470865118388E-4</v>
      </c>
      <c r="CU492" s="223">
        <f t="shared" ca="1" si="1206"/>
        <v>1.5503215135463414E-4</v>
      </c>
      <c r="CV492" s="223">
        <f t="shared" ca="1" si="1207"/>
        <v>-1.6278946139750797E-4</v>
      </c>
      <c r="CW492" s="223">
        <f t="shared" ca="1" si="1208"/>
        <v>1.6966460124455743E-4</v>
      </c>
      <c r="CX492" s="223">
        <f t="shared" ca="1" si="1209"/>
        <v>-1.7562031391727759E-4</v>
      </c>
      <c r="CY492" s="223">
        <f t="shared" ca="1" si="1210"/>
        <v>1.806243248926799E-4</v>
      </c>
      <c r="CZ492" s="223">
        <f t="shared" ca="1" si="1211"/>
        <v>-1.8464951700172033E-4</v>
      </c>
      <c r="DA492" s="223">
        <f t="shared" ca="1" si="1212"/>
        <v>1.8767407737961108E-4</v>
      </c>
      <c r="DB492" s="223">
        <f t="shared" ca="1" si="1213"/>
        <v>-1.8968161567160845E-4</v>
      </c>
      <c r="DC492" s="223">
        <f t="shared" ca="1" si="1214"/>
        <v>1.9066125285377016E-4</v>
      </c>
      <c r="DD492" s="223">
        <f t="shared" ca="1" si="1215"/>
        <v>-1.9060768018732625E-4</v>
      </c>
      <c r="DE492" s="223">
        <f t="shared" ca="1" si="1216"/>
        <v>1.8952118798719897E-4</v>
      </c>
      <c r="DF492" s="223">
        <f t="shared" ca="1" si="1217"/>
        <v>-1.874076640487553E-4</v>
      </c>
      <c r="DG492" s="223">
        <f t="shared" ca="1" si="1218"/>
        <v>1.8427856174134223E-4</v>
      </c>
      <c r="DH492" s="223">
        <f t="shared" ca="1" si="1219"/>
        <v>-1.8015083794147596E-4</v>
      </c>
      <c r="DI492" s="223">
        <f t="shared" ca="1" si="1220"/>
        <v>1.7504686114206046E-4</v>
      </c>
      <c r="DJ492" s="223">
        <f t="shared" ca="1" si="1221"/>
        <v>-1.6899429023560156E-4</v>
      </c>
      <c r="DK492" s="223">
        <f t="shared" ca="1" si="1222"/>
        <v>1.6202592462824836E-4</v>
      </c>
      <c r="DL492" s="223">
        <f t="shared" ca="1" si="1223"/>
        <v>-1.5417952649697818E-4</v>
      </c>
      <c r="DM492" s="223">
        <f t="shared" ca="1" si="1224"/>
        <v>1.4549761615310886E-4</v>
      </c>
      <c r="DN492" s="223">
        <f t="shared" ca="1" si="1225"/>
        <v>-1.3602724162101171E-4</v>
      </c>
      <c r="DO492" s="223">
        <f t="shared" ca="1" si="1226"/>
        <v>1.25819723680814E-4</v>
      </c>
      <c r="DP492" s="223">
        <f t="shared" ca="1" si="1227"/>
        <v>-1.1493037775663125E-4</v>
      </c>
      <c r="DQ492" s="223">
        <f t="shared" ca="1" si="1228"/>
        <v>1.034182141575247E-4</v>
      </c>
      <c r="DR492" s="223">
        <f t="shared" ca="1" si="1229"/>
        <v>-9.1345618295473848E-5</v>
      </c>
      <c r="DS492" s="223">
        <f t="shared" ca="1" si="1230"/>
        <v>7.8778012613446498E-5</v>
      </c>
      <c r="DT492" s="223">
        <f t="shared" ca="1" si="1231"/>
        <v>-6.5783502055543234E-5</v>
      </c>
      <c r="DU492" s="223">
        <f t="shared" ca="1" si="1232"/>
        <v>5.2432505000346183E-5</v>
      </c>
      <c r="DV492" s="223">
        <f t="shared" ca="1" si="1233"/>
        <v>-3.8797371657652213E-5</v>
      </c>
      <c r="DW492" s="223">
        <f t="shared" ca="1" si="1234"/>
        <v>2.495199199645003E-5</v>
      </c>
      <c r="DX492" s="223">
        <f t="shared" ca="1" si="1235"/>
        <v>-1.0971395328713193E-5</v>
      </c>
      <c r="DY492" s="223">
        <f t="shared" ca="1" si="1236"/>
        <v>-3.0686562809003297E-6</v>
      </c>
      <c r="DZ492" s="223">
        <f t="shared" ca="1" si="1237"/>
        <v>1.7092078576262059E-5</v>
      </c>
      <c r="EA492" s="223">
        <f t="shared" ca="1" si="1238"/>
        <v>-3.1022877416905755E-5</v>
      </c>
      <c r="EB492" s="223">
        <f t="shared" ca="1" si="1239"/>
        <v>4.4785560596923963E-5</v>
      </c>
      <c r="EC492" s="223">
        <f t="shared" ca="1" si="1240"/>
        <v>-5.8305546943739571E-5</v>
      </c>
      <c r="ED492" s="223">
        <f t="shared" ca="1" si="1241"/>
        <v>7.1509570479911353E-5</v>
      </c>
      <c r="EE492" s="223">
        <f t="shared" ca="1" si="1242"/>
        <v>-8.4326077457876178E-5</v>
      </c>
      <c r="EF492" s="223">
        <f t="shared" ca="1" si="1243"/>
        <v>9.6685614115874053E-5</v>
      </c>
      <c r="EG492" s="223">
        <f t="shared" ca="1" si="1244"/>
        <v>-1.0852120305387366E-4</v>
      </c>
      <c r="EH492" s="223">
        <f t="shared" ca="1" si="1245"/>
        <v>1.1976870618996329E-4</v>
      </c>
      <c r="EI492" s="223">
        <f t="shared" ca="1" si="1246"/>
        <v>-1.3036717233014329E-4</v>
      </c>
      <c r="EJ492" s="223">
        <f t="shared" ca="1" si="1247"/>
        <v>1.4025916746810481E-4</v>
      </c>
      <c r="EK492" s="223">
        <f t="shared" ca="1" si="1248"/>
        <v>-1.4939108602513533E-4</v>
      </c>
      <c r="EL492" s="223">
        <f t="shared" ca="1" si="1249"/>
        <v>1.57713441343361E-4</v>
      </c>
      <c r="EM492" s="223">
        <f t="shared" ca="1" si="1250"/>
        <v>-1.6518113385824711E-4</v>
      </c>
      <c r="EN492" s="223">
        <f t="shared" ca="1" si="1251"/>
        <v>1.7175369549702355E-4</v>
      </c>
      <c r="EO492" s="223">
        <f t="shared" ca="1" si="1252"/>
        <v>-1.7739550897871199E-4</v>
      </c>
      <c r="EP492" s="223">
        <f t="shared" ca="1" si="1253"/>
        <v>1.8207600082723686E-4</v>
      </c>
      <c r="EQ492" s="223">
        <f t="shared" ca="1" si="1254"/>
        <v>-1.8576980705173375E-4</v>
      </c>
      <c r="ER492" s="223">
        <f t="shared" ca="1" si="1255"/>
        <v>1.8845691059623501E-4</v>
      </c>
      <c r="ES492" s="223">
        <f t="shared" ca="1" si="1256"/>
        <v>-1.9012274981381627E-4</v>
      </c>
      <c r="ET492" s="223">
        <f t="shared" ca="1" si="1257"/>
        <v>1.9075829737742216E-4</v>
      </c>
      <c r="EU492" s="223">
        <f t="shared" ca="1" si="1258"/>
        <v>-1.9036010919974168E-4</v>
      </c>
      <c r="EV492" s="223">
        <f t="shared" ca="1" si="1259"/>
        <v>1.8893034309700978E-4</v>
      </c>
      <c r="EW492" s="223">
        <f t="shared" ca="1" si="1260"/>
        <v>-1.8647674709561352E-4</v>
      </c>
      <c r="EX492" s="223">
        <f t="shared" ca="1" si="1261"/>
        <v>1.8301261744487428E-4</v>
      </c>
      <c r="EY492" s="223">
        <f t="shared" ca="1" si="1262"/>
        <v>-1.7855672656350911E-4</v>
      </c>
      <c r="EZ492" s="223">
        <f t="shared" ca="1" si="1263"/>
        <v>1.7313322131026965E-4</v>
      </c>
      <c r="FA492" s="223">
        <f t="shared" ca="1" si="1264"/>
        <v>-1.6677149213003827E-4</v>
      </c>
      <c r="FB492" s="223">
        <f t="shared" ca="1" si="1265"/>
        <v>1.5950601378443571E-4</v>
      </c>
      <c r="FC492" s="223">
        <f t="shared" ca="1" si="1266"/>
        <v>-1.5137615853011023E-4</v>
      </c>
      <c r="FD492" s="223">
        <f t="shared" ca="1" si="1267"/>
        <v>1.424259827570895E-4</v>
      </c>
      <c r="FE492" s="223">
        <f t="shared" ca="1" si="1268"/>
        <v>-1.327039882433482E-4</v>
      </c>
      <c r="FF492" s="223">
        <f t="shared" ca="1" si="1269"/>
        <v>1.2226285931948703E-4</v>
      </c>
      <c r="FG492" s="223">
        <f t="shared" ca="1" si="1270"/>
        <v>-1.1115917736780729E-4</v>
      </c>
      <c r="FH492" s="223">
        <f t="shared" ca="1" si="1271"/>
        <v>9.9453114202849324E-5</v>
      </c>
      <c r="FI492" s="223">
        <f t="shared" ca="1" si="1272"/>
        <v>-8.7208105995148052E-5</v>
      </c>
      <c r="FJ492" s="223">
        <f t="shared" ca="1" si="1273"/>
        <v>7.4490509505120562E-5</v>
      </c>
      <c r="FK492" s="223">
        <f t="shared" ca="1" si="1274"/>
        <v>-6.1369242490011579E-5</v>
      </c>
      <c r="FL492" s="223">
        <f t="shared" ca="1" si="1275"/>
        <v>4.7915410232677436E-5</v>
      </c>
      <c r="FM492" s="223">
        <f t="shared" ca="1" si="1276"/>
        <v>-3.420192021577586E-5</v>
      </c>
      <c r="FN492" s="223">
        <f t="shared" ca="1" si="1277"/>
        <v>2.0303087029881117E-5</v>
      </c>
      <c r="FO492" s="223">
        <f t="shared" ca="1" si="1278"/>
        <v>-6.2942296562588717E-6</v>
      </c>
      <c r="FP492" s="223">
        <f t="shared" ca="1" si="1279"/>
        <v>-7.7487366932191986E-6</v>
      </c>
      <c r="FQ492" s="223">
        <f t="shared" ca="1" si="1280"/>
        <v>2.1749711967185861E-5</v>
      </c>
      <c r="FR492" s="223">
        <f t="shared" ca="1" si="1281"/>
        <v>-3.5632823667571702E-5</v>
      </c>
      <c r="FS492" s="223">
        <f t="shared" ca="1" si="1282"/>
        <v>4.9322838009160328E-5</v>
      </c>
      <c r="FT492" s="223">
        <f t="shared" ca="1" si="1283"/>
        <v>-6.2745567618117544E-5</v>
      </c>
      <c r="FU492" s="223">
        <f t="shared" ca="1" si="1284"/>
        <v>7.5828273559711999E-5</v>
      </c>
      <c r="FV492" s="223">
        <f t="shared" ca="1" si="1285"/>
        <v>-8.8500059516926309E-5</v>
      </c>
      <c r="FW492" s="223">
        <f t="shared" ca="1" si="1286"/>
        <v>1.0069225598374163E-4</v>
      </c>
      <c r="FX492" s="223">
        <f t="shared" ca="1" si="1287"/>
        <v>-1.12338792391158E-4</v>
      </c>
      <c r="FY492" s="223">
        <f t="shared" ca="1" si="1288"/>
        <v>1.2337655514926132E-4</v>
      </c>
      <c r="FZ492" s="223">
        <f t="shared" ca="1" si="1289"/>
        <v>-1.3374572966534318E-4</v>
      </c>
      <c r="GA492" s="223">
        <f t="shared" ca="1" si="1290"/>
        <v>1.4339012448428846E-4</v>
      </c>
      <c r="GB492" s="223">
        <f t="shared" ca="1" si="1291"/>
        <v>-1.5225747579495778E-4</v>
      </c>
      <c r="GC492" s="223">
        <f t="shared" ca="1" si="1292"/>
        <v>1.6029973065230806E-4</v>
      </c>
      <c r="GD492" s="223">
        <f t="shared" ca="1" si="1293"/>
        <v>-1.6747330738046533E-4</v>
      </c>
      <c r="GE492" s="223">
        <f t="shared" ca="1" si="1294"/>
        <v>1.7373933174561114E-4</v>
      </c>
      <c r="GF492" s="223">
        <f t="shared" ca="1" si="1295"/>
        <v>-1.7906384761878671E-4</v>
      </c>
      <c r="GG492" s="223">
        <f t="shared" ca="1" si="1296"/>
        <v>1.8341800098715572E-4</v>
      </c>
      <c r="GH492" s="223">
        <f t="shared" ca="1" si="1297"/>
        <v>-1.8677819631635973E-4</v>
      </c>
      <c r="GI492" s="223">
        <f t="shared" ca="1" si="1298"/>
        <v>1.8912622441677365E-4</v>
      </c>
      <c r="GJ492" s="223">
        <f t="shared" ca="1" si="1299"/>
        <v>-1.90449361120682E-4</v>
      </c>
      <c r="GK492" s="223">
        <f t="shared" ca="1" si="1300"/>
        <v>1.9074043623564635E-4</v>
      </c>
      <c r="GL492" s="223">
        <f t="shared" ca="1" si="1301"/>
        <v>-1.8999787240039722E-4</v>
      </c>
      <c r="GM492" s="223">
        <f t="shared" ca="1" si="1302"/>
        <v>1.8822569363269781E-4</v>
      </c>
      <c r="GN492" s="223">
        <f t="shared" ca="1" si="1303"/>
        <v>-1.8543350352283607E-4</v>
      </c>
      <c r="GO492" s="223">
        <f t="shared" ca="1" si="1304"/>
        <v>1.8163643319094009E-4</v>
      </c>
      <c r="GP492" s="223">
        <f t="shared" ca="1" si="1305"/>
        <v>-1.7685505929012648E-4</v>
      </c>
      <c r="GQ492" s="223">
        <f t="shared" ca="1" si="1306"/>
        <v>1.711152924998345E-4</v>
      </c>
      <c r="GR492" s="223">
        <f t="shared" ca="1" si="1307"/>
        <v>-1.6444823711359819E-4</v>
      </c>
      <c r="GS492" s="223">
        <f t="shared" ca="1" si="1308"/>
        <v>1.5689002248222723E-4</v>
      </c>
      <c r="GT492" s="223">
        <f t="shared" ca="1" si="1309"/>
        <v>-1.4848160722566293E-4</v>
      </c>
      <c r="GU492" s="223">
        <f t="shared" ca="1" si="1310"/>
        <v>1.3926855727470775E-4</v>
      </c>
      <c r="GV492" s="223">
        <f t="shared" ca="1" si="1311"/>
        <v>-1.2930079894528864E-4</v>
      </c>
      <c r="GW492" s="223">
        <f t="shared" ca="1" si="1312"/>
        <v>1.1863234838342541E-4</v>
      </c>
      <c r="GX492" s="223">
        <f t="shared" ca="1" si="1313"/>
        <v>-1.0732101884705529E-4</v>
      </c>
      <c r="GY492" s="223">
        <f t="shared" ca="1" si="1314"/>
        <v>9.5428107410960275E-5</v>
      </c>
      <c r="GZ492" s="223">
        <f t="shared" ca="1" si="1315"/>
        <v>-8.3018062792682211E-5</v>
      </c>
      <c r="HA492" s="223">
        <f t="shared" ca="1" si="1316"/>
        <v>7.0158136099228365E-5</v>
      </c>
      <c r="HB492" s="223">
        <f t="shared" ca="1" si="1317"/>
        <v>-5.6918016387568283E-5</v>
      </c>
      <c r="HC492" s="223">
        <f t="shared" ca="1" si="1318"/>
        <v>4.3369453013578104E-5</v>
      </c>
      <c r="HD492" s="223">
        <f t="shared" ca="1" si="1319"/>
        <v>-2.9585866816064397E-5</v>
      </c>
      <c r="HE492" s="223">
        <f t="shared" ca="1" si="1320"/>
        <v>1.5641952242855932E-5</v>
      </c>
      <c r="HF492" s="223">
        <f t="shared" ca="1" si="1321"/>
        <v>-1.6132725752051501E-6</v>
      </c>
      <c r="HG492" s="223">
        <f t="shared" ca="1" si="1322"/>
        <v>-1.2424149556308813E-5</v>
      </c>
      <c r="HH492" s="223">
        <f t="shared" ca="1" si="1323"/>
        <v>2.6394244144916298E-5</v>
      </c>
      <c r="HI492" s="223">
        <f t="shared" ca="1" si="1324"/>
        <v>-4.0221306037636104E-5</v>
      </c>
      <c r="HJ492" s="223">
        <f t="shared" ca="1" si="1325"/>
        <v>5.3830405188058749E-5</v>
      </c>
      <c r="HK492" s="223">
        <f t="shared" ca="1" si="1326"/>
        <v>-6.7147792708760124E-5</v>
      </c>
      <c r="HL492" s="223">
        <f t="shared" ca="1" si="1327"/>
        <v>8.0101300522931895E-5</v>
      </c>
      <c r="HM492" s="223">
        <f t="shared" ca="1" si="1328"/>
        <v>-9.2620732449363318E-5</v>
      </c>
      <c r="HN492" s="223">
        <f t="shared" ca="1" si="1329"/>
        <v>1.0463824460174899E-4</v>
      </c>
      <c r="HO492" s="223">
        <f t="shared" ca="1" si="1330"/>
        <v>-1.1608871304050642E-4</v>
      </c>
      <c r="HP492" s="223">
        <f t="shared" ca="1" si="1331"/>
        <v>1.2691008668506745E-4</v>
      </c>
      <c r="HQ492" s="223">
        <f t="shared" ca="1" si="1332"/>
        <v>-1.3704372357406007E-4</v>
      </c>
      <c r="HR492" s="223">
        <f t="shared" ca="1" si="1333"/>
        <v>1.464347086511919E-4</v>
      </c>
      <c r="HS492" s="223">
        <f t="shared" ca="1" si="1334"/>
        <v>-1.5503215135464143E-4</v>
      </c>
      <c r="HT492" s="223">
        <f t="shared" ca="1" si="1335"/>
        <v>1.6278946139750884E-4</v>
      </c>
      <c r="HU492" s="223">
        <f t="shared" ca="1" si="1336"/>
        <v>-1.6966460124455822E-4</v>
      </c>
      <c r="HV492" s="223">
        <f t="shared" ca="1" si="1337"/>
        <v>1.7562031391727827E-4</v>
      </c>
      <c r="HW492" s="223">
        <f t="shared" ca="1" si="1338"/>
        <v>-1.8062432489267694E-4</v>
      </c>
      <c r="HX492" s="223">
        <f t="shared" ca="1" si="1339"/>
        <v>1.8464951700171802E-4</v>
      </c>
      <c r="HY492" s="223">
        <f t="shared" ca="1" si="1340"/>
        <v>-1.8767407737961328E-4</v>
      </c>
      <c r="HZ492" s="223">
        <f t="shared" ca="1" si="1341"/>
        <v>1.8968161567160981E-4</v>
      </c>
      <c r="IA492" s="223">
        <f t="shared" ca="1" si="1342"/>
        <v>-1.9066125285377021E-4</v>
      </c>
      <c r="IB492" s="223">
        <f t="shared" ca="1" si="1343"/>
        <v>1.9060768018732619E-4</v>
      </c>
      <c r="IC492" s="223">
        <f t="shared" ca="1" si="1344"/>
        <v>-1.8952118798719878E-4</v>
      </c>
      <c r="ID492" s="223">
        <f t="shared" ca="1" si="1345"/>
        <v>1.8740766404875704E-4</v>
      </c>
      <c r="IE492" s="223">
        <f t="shared" ca="1" si="1346"/>
        <v>-1.2427045667294699E-4</v>
      </c>
      <c r="IF492" s="223">
        <f t="shared" ca="1" si="1347"/>
        <v>1.8015083794147184E-4</v>
      </c>
      <c r="IG492" s="223">
        <f t="shared" ca="1" si="1348"/>
        <v>-1.750468611420598E-4</v>
      </c>
      <c r="IH492" s="223">
        <f t="shared" ca="1" si="1349"/>
        <v>1.689942902356008E-4</v>
      </c>
      <c r="II492" s="223">
        <f t="shared" ca="1" si="1350"/>
        <v>-1.6202592462824747E-4</v>
      </c>
      <c r="IJ492" s="223">
        <f t="shared" ca="1" si="1351"/>
        <v>1.5417952649698355E-4</v>
      </c>
      <c r="IK492" s="223">
        <f t="shared" ca="1" si="1352"/>
        <v>-1.4549761615311482E-4</v>
      </c>
      <c r="IL492" s="223">
        <f t="shared" ca="1" si="1353"/>
        <v>1.3602724162100293E-4</v>
      </c>
      <c r="IM492" s="223">
        <f t="shared" ca="1" si="1354"/>
        <v>-1.258197236808046E-4</v>
      </c>
      <c r="IN492" s="223">
        <f t="shared" ca="1" si="1355"/>
        <v>1.1493037775662989E-4</v>
      </c>
      <c r="IO492" s="223">
        <f t="shared" ca="1" si="1356"/>
        <v>-1.0341821415752332E-4</v>
      </c>
      <c r="IP492" s="223">
        <f t="shared" ca="1" si="1357"/>
        <v>9.1345618295472357E-5</v>
      </c>
      <c r="IQ492" s="223">
        <f t="shared" ca="1" si="1358"/>
        <v>-7.877801261345482E-5</v>
      </c>
      <c r="IR492" s="223">
        <f t="shared" ca="1" si="1359"/>
        <v>6.5783502055551812E-5</v>
      </c>
      <c r="IS492" s="223">
        <f t="shared" ca="1" si="1360"/>
        <v>-5.2432505000334155E-5</v>
      </c>
      <c r="IT492" s="223">
        <f t="shared" ca="1" si="1361"/>
        <v>3.8797371657650559E-5</v>
      </c>
      <c r="IU492" s="223">
        <f t="shared" ca="1" si="1362"/>
        <v>-2.4951991996448363E-5</v>
      </c>
      <c r="IV492" s="223">
        <f t="shared" ca="1" si="1363"/>
        <v>1.0971395328711512E-5</v>
      </c>
      <c r="IW492" s="223">
        <f t="shared" ca="1" si="1364"/>
        <v>3.0686562809020238E-6</v>
      </c>
      <c r="IX492" s="223">
        <f t="shared" ca="1" si="1365"/>
        <v>-1.7092078576252938E-5</v>
      </c>
      <c r="IY492" s="223">
        <f t="shared" ca="1" si="1366"/>
        <v>3.1022877416918115E-5</v>
      </c>
      <c r="IZ492" s="223">
        <f t="shared" ca="1" si="1367"/>
        <v>-4.478556059693614E-5</v>
      </c>
      <c r="JA492" s="223">
        <f t="shared" ca="1" si="1368"/>
        <v>5.8305546943741184E-5</v>
      </c>
      <c r="JB492" s="223">
        <f t="shared" ca="1" si="1369"/>
        <v>-7.1509570479912912E-5</v>
      </c>
    </row>
    <row r="493" spans="2:262">
      <c r="B493" s="230">
        <v>132</v>
      </c>
      <c r="C493" s="229">
        <f t="shared" si="1370"/>
        <v>2.5781250000000019E-3</v>
      </c>
      <c r="D493" s="226">
        <f t="shared" ca="1" si="1113"/>
        <v>23.487777504366846</v>
      </c>
      <c r="E493" s="225">
        <f ca="1">EH361</f>
        <v>-0.51222249563315403</v>
      </c>
      <c r="F493" s="224">
        <v>132</v>
      </c>
      <c r="G493" s="223">
        <f t="shared" ca="1" si="1114"/>
        <v>9.2874820263200847E-5</v>
      </c>
      <c r="H493" s="223">
        <f t="shared" ca="1" si="1115"/>
        <v>-1.0408324202725266E-4</v>
      </c>
      <c r="I493" s="223">
        <f t="shared" ca="1" si="1116"/>
        <v>1.1428928527289434E-4</v>
      </c>
      <c r="J493" s="223">
        <f t="shared" ca="1" si="1117"/>
        <v>-1.2339466022447942E-4</v>
      </c>
      <c r="K493" s="223">
        <f t="shared" ca="1" si="1118"/>
        <v>1.3131167714372011E-4</v>
      </c>
      <c r="L493" s="223">
        <f t="shared" ca="1" si="1119"/>
        <v>-1.3796409082980217E-4</v>
      </c>
      <c r="M493" s="223">
        <f t="shared" ca="1" si="1120"/>
        <v>1.4328783490234954E-4</v>
      </c>
      <c r="N493" s="223">
        <f t="shared" ca="1" si="1121"/>
        <v>-1.4723163879568903E-4</v>
      </c>
      <c r="O493" s="223">
        <f t="shared" ca="1" si="1122"/>
        <v>1.497575215224253E-4</v>
      </c>
      <c r="P493" s="223">
        <f t="shared" ca="1" si="1123"/>
        <v>-1.5084115745111194E-4</v>
      </c>
      <c r="Q493" s="223">
        <f t="shared" ca="1" si="1124"/>
        <v>1.5047211057537993E-4</v>
      </c>
      <c r="R493" s="223">
        <f t="shared" ca="1" si="1125"/>
        <v>-1.486539350183842E-4</v>
      </c>
      <c r="S493" s="223">
        <f t="shared" ca="1" si="1126"/>
        <v>1.4540414080465447E-4</v>
      </c>
      <c r="T493" s="223">
        <f t="shared" ca="1" si="1127"/>
        <v>-1.4075402522898718E-4</v>
      </c>
      <c r="U493" s="223">
        <f t="shared" ca="1" si="1128"/>
        <v>1.347483714463878E-4</v>
      </c>
      <c r="V493" s="223">
        <f t="shared" ca="1" si="1129"/>
        <v>-1.2744501718580701E-4</v>
      </c>
      <c r="W493" s="223">
        <f t="shared" ca="1" si="1130"/>
        <v>1.1891429774119378E-4</v>
      </c>
      <c r="X493" s="223">
        <f t="shared" ca="1" si="1131"/>
        <v>-1.0923836860416534E-4</v>
      </c>
      <c r="Y493" s="223">
        <f t="shared" ca="1" si="1132"/>
        <v>9.8510414261712218E-5</v>
      </c>
      <c r="Z493" s="223">
        <f t="shared" ca="1" si="1133"/>
        <v>-8.6833750778647693E-5</v>
      </c>
      <c r="AA493" s="223">
        <f t="shared" ca="1" si="1134"/>
        <v>7.4320830807428936E-5</v>
      </c>
      <c r="AB493" s="223">
        <f t="shared" ca="1" si="1135"/>
        <v>-6.109216060763581E-5</v>
      </c>
      <c r="AC493" s="223">
        <f t="shared" ca="1" si="1136"/>
        <v>4.7275139504819091E-5</v>
      </c>
      <c r="AD493" s="223">
        <f t="shared" ca="1" si="1137"/>
        <v>-3.3002832965350896E-5</v>
      </c>
      <c r="AE493" s="223">
        <f t="shared" ca="1" si="1138"/>
        <v>1.8412691103242735E-5</v>
      </c>
      <c r="AF493" s="223">
        <f t="shared" ca="1" si="1139"/>
        <v>-3.6452249604095228E-6</v>
      </c>
      <c r="AG493" s="223">
        <f t="shared" ca="1" si="1140"/>
        <v>-1.1157346691475097E-5</v>
      </c>
      <c r="AH493" s="223">
        <f t="shared" ca="1" si="1141"/>
        <v>2.5852466995494693E-5</v>
      </c>
      <c r="AI493" s="223">
        <f t="shared" ca="1" si="1142"/>
        <v>-4.0298613909951649E-5</v>
      </c>
      <c r="AJ493" s="223">
        <f t="shared" ca="1" si="1143"/>
        <v>5.4356663142992565E-5</v>
      </c>
      <c r="AK493" s="223">
        <f t="shared" ca="1" si="1144"/>
        <v>-6.7891227995591825E-5</v>
      </c>
      <c r="AL493" s="223">
        <f t="shared" ca="1" si="1145"/>
        <v>8.0771963209473136E-5</v>
      </c>
      <c r="AM493" s="223">
        <f t="shared" ca="1" si="1146"/>
        <v>-9.2874820263200725E-5</v>
      </c>
      <c r="AN493" s="223">
        <f t="shared" ca="1" si="1147"/>
        <v>1.0408324202725253E-4</v>
      </c>
      <c r="AO493" s="223">
        <f t="shared" ca="1" si="1148"/>
        <v>-1.1428928527289412E-4</v>
      </c>
      <c r="AP493" s="223">
        <f t="shared" ca="1" si="1149"/>
        <v>1.2339466022447923E-4</v>
      </c>
      <c r="AQ493" s="223">
        <f t="shared" ca="1" si="1150"/>
        <v>-1.3131167714371984E-4</v>
      </c>
      <c r="AR493" s="223">
        <f t="shared" ca="1" si="1151"/>
        <v>1.3796409082980193E-4</v>
      </c>
      <c r="AS493" s="223">
        <f t="shared" ca="1" si="1152"/>
        <v>-1.4328783490234935E-4</v>
      </c>
      <c r="AT493" s="223">
        <f t="shared" ca="1" si="1153"/>
        <v>1.4723163879568939E-4</v>
      </c>
      <c r="AU493" s="223">
        <f t="shared" ca="1" si="1154"/>
        <v>-1.4975752152242549E-4</v>
      </c>
      <c r="AV493" s="223">
        <f t="shared" ca="1" si="1155"/>
        <v>1.5084115745111194E-4</v>
      </c>
      <c r="AW493" s="223">
        <f t="shared" ca="1" si="1156"/>
        <v>-1.5047211057537984E-4</v>
      </c>
      <c r="AX493" s="223">
        <f t="shared" ca="1" si="1157"/>
        <v>1.4865393501838401E-4</v>
      </c>
      <c r="AY493" s="223">
        <f t="shared" ca="1" si="1158"/>
        <v>-1.454041408046542E-4</v>
      </c>
      <c r="AZ493" s="223">
        <f t="shared" ca="1" si="1159"/>
        <v>1.4075402522898683E-4</v>
      </c>
      <c r="BA493" s="223">
        <f t="shared" ca="1" si="1160"/>
        <v>-1.3474837144638734E-4</v>
      </c>
      <c r="BB493" s="223">
        <f t="shared" ca="1" si="1161"/>
        <v>1.2744501718580647E-4</v>
      </c>
      <c r="BC493" s="223">
        <f t="shared" ca="1" si="1162"/>
        <v>-1.1891429774119317E-4</v>
      </c>
      <c r="BD493" s="223">
        <f t="shared" ca="1" si="1163"/>
        <v>1.0923836860416469E-4</v>
      </c>
      <c r="BE493" s="223">
        <f t="shared" ca="1" si="1164"/>
        <v>-9.8510414261711459E-5</v>
      </c>
      <c r="BF493" s="223">
        <f t="shared" ca="1" si="1165"/>
        <v>8.6833750778647761E-5</v>
      </c>
      <c r="BG493" s="223">
        <f t="shared" ca="1" si="1166"/>
        <v>-7.4320830807429004E-5</v>
      </c>
      <c r="BH493" s="223">
        <f t="shared" ca="1" si="1167"/>
        <v>6.1092160607635891E-5</v>
      </c>
      <c r="BI493" s="223">
        <f t="shared" ca="1" si="1168"/>
        <v>-4.7275139504819159E-5</v>
      </c>
      <c r="BJ493" s="223">
        <f t="shared" ca="1" si="1169"/>
        <v>3.3002832965350964E-5</v>
      </c>
      <c r="BK493" s="223">
        <f t="shared" ca="1" si="1170"/>
        <v>-1.8412691103242816E-5</v>
      </c>
      <c r="BL493" s="223">
        <f t="shared" ca="1" si="1171"/>
        <v>3.6452249604095906E-6</v>
      </c>
      <c r="BM493" s="223">
        <f t="shared" ca="1" si="1172"/>
        <v>1.1157346691475009E-5</v>
      </c>
      <c r="BN493" s="223">
        <f t="shared" ca="1" si="1173"/>
        <v>-2.5852466995494605E-5</v>
      </c>
      <c r="BO493" s="223">
        <f t="shared" ca="1" si="1174"/>
        <v>4.0298613909951574E-5</v>
      </c>
      <c r="BP493" s="223">
        <f t="shared" ca="1" si="1175"/>
        <v>-5.4356663142992497E-5</v>
      </c>
      <c r="BQ493" s="223">
        <f t="shared" ca="1" si="1176"/>
        <v>6.7891227995591744E-5</v>
      </c>
      <c r="BR493" s="223">
        <f t="shared" ca="1" si="1177"/>
        <v>-8.0771963209473081E-5</v>
      </c>
      <c r="BS493" s="223">
        <f t="shared" ca="1" si="1178"/>
        <v>9.2874820263200671E-5</v>
      </c>
      <c r="BT493" s="223">
        <f t="shared" ca="1" si="1179"/>
        <v>-1.0408324202725247E-4</v>
      </c>
      <c r="BU493" s="223">
        <f t="shared" ca="1" si="1180"/>
        <v>1.1428928527289407E-4</v>
      </c>
      <c r="BV493" s="223">
        <f t="shared" ca="1" si="1181"/>
        <v>-1.2339466022447918E-4</v>
      </c>
      <c r="BW493" s="223">
        <f t="shared" ca="1" si="1182"/>
        <v>1.3131167714371979E-4</v>
      </c>
      <c r="BX493" s="223">
        <f t="shared" ca="1" si="1183"/>
        <v>-1.3796409082980187E-4</v>
      </c>
      <c r="BY493" s="223">
        <f t="shared" ca="1" si="1184"/>
        <v>1.4328783490234932E-4</v>
      </c>
      <c r="BZ493" s="223">
        <f t="shared" ca="1" si="1185"/>
        <v>-1.472316387956889E-4</v>
      </c>
      <c r="CA493" s="223">
        <f t="shared" ca="1" si="1186"/>
        <v>1.4975752152242522E-4</v>
      </c>
      <c r="CB493" s="223">
        <f t="shared" ca="1" si="1187"/>
        <v>-1.5084115745111188E-4</v>
      </c>
      <c r="CC493" s="223">
        <f t="shared" ca="1" si="1188"/>
        <v>1.5047211057538001E-4</v>
      </c>
      <c r="CD493" s="223">
        <f t="shared" ca="1" si="1189"/>
        <v>-1.4865393501838439E-4</v>
      </c>
      <c r="CE493" s="223">
        <f t="shared" ca="1" si="1190"/>
        <v>1.4540414080465479E-4</v>
      </c>
      <c r="CF493" s="223">
        <f t="shared" ca="1" si="1191"/>
        <v>-1.4075402522898764E-4</v>
      </c>
      <c r="CG493" s="223">
        <f t="shared" ca="1" si="1192"/>
        <v>1.3474837144638831E-4</v>
      </c>
      <c r="CH493" s="223">
        <f t="shared" ca="1" si="1193"/>
        <v>-1.2744501718580536E-4</v>
      </c>
      <c r="CI493" s="223">
        <f t="shared" ca="1" si="1194"/>
        <v>1.189142977411919E-4</v>
      </c>
      <c r="CJ493" s="223">
        <f t="shared" ca="1" si="1195"/>
        <v>-1.0923836860416325E-4</v>
      </c>
      <c r="CK493" s="223">
        <f t="shared" ca="1" si="1196"/>
        <v>9.8510414261709873E-5</v>
      </c>
      <c r="CL493" s="223">
        <f t="shared" ca="1" si="1197"/>
        <v>-8.6833750778646053E-5</v>
      </c>
      <c r="CM493" s="223">
        <f t="shared" ca="1" si="1198"/>
        <v>7.4320830807427188E-5</v>
      </c>
      <c r="CN493" s="223">
        <f t="shared" ca="1" si="1199"/>
        <v>-6.1092160607633994E-5</v>
      </c>
      <c r="CO493" s="223">
        <f t="shared" ca="1" si="1200"/>
        <v>4.7275139504817187E-5</v>
      </c>
      <c r="CP493" s="223">
        <f t="shared" ca="1" si="1201"/>
        <v>-3.3002832965348965E-5</v>
      </c>
      <c r="CQ493" s="223">
        <f t="shared" ca="1" si="1202"/>
        <v>1.8412691103240756E-5</v>
      </c>
      <c r="CR493" s="223">
        <f t="shared" ca="1" si="1203"/>
        <v>-3.6452249604075306E-6</v>
      </c>
      <c r="CS493" s="223">
        <f t="shared" ca="1" si="1204"/>
        <v>-1.1157346691477083E-5</v>
      </c>
      <c r="CT493" s="223">
        <f t="shared" ca="1" si="1205"/>
        <v>2.5852466995496658E-5</v>
      </c>
      <c r="CU493" s="223">
        <f t="shared" ca="1" si="1206"/>
        <v>-4.0298613909953573E-5</v>
      </c>
      <c r="CV493" s="223">
        <f t="shared" ca="1" si="1207"/>
        <v>5.4356663142994421E-5</v>
      </c>
      <c r="CW493" s="223">
        <f t="shared" ca="1" si="1208"/>
        <v>-6.78912279955936E-5</v>
      </c>
      <c r="CX493" s="223">
        <f t="shared" ca="1" si="1209"/>
        <v>8.077196320947483E-5</v>
      </c>
      <c r="CY493" s="223">
        <f t="shared" ca="1" si="1210"/>
        <v>-9.287482026320231E-5</v>
      </c>
      <c r="CZ493" s="223">
        <f t="shared" ca="1" si="1211"/>
        <v>1.0408324202725396E-4</v>
      </c>
      <c r="DA493" s="223">
        <f t="shared" ca="1" si="1212"/>
        <v>-1.1428928527289542E-4</v>
      </c>
      <c r="DB493" s="223">
        <f t="shared" ca="1" si="1213"/>
        <v>1.2339466022448037E-4</v>
      </c>
      <c r="DC493" s="223">
        <f t="shared" ca="1" si="1214"/>
        <v>-1.3131167714372079E-4</v>
      </c>
      <c r="DD493" s="223">
        <f t="shared" ca="1" si="1215"/>
        <v>1.3796409082980274E-4</v>
      </c>
      <c r="DE493" s="223">
        <f t="shared" ca="1" si="1216"/>
        <v>-1.4328783490234997E-4</v>
      </c>
      <c r="DF493" s="223">
        <f t="shared" ca="1" si="1217"/>
        <v>1.4723163879568936E-4</v>
      </c>
      <c r="DG493" s="223">
        <f t="shared" ca="1" si="1218"/>
        <v>-1.4975752152242549E-4</v>
      </c>
      <c r="DH493" s="223">
        <f t="shared" ca="1" si="1219"/>
        <v>1.5084115745111194E-4</v>
      </c>
      <c r="DI493" s="223">
        <f t="shared" ca="1" si="1220"/>
        <v>-1.5047211057537984E-4</v>
      </c>
      <c r="DJ493" s="223">
        <f t="shared" ca="1" si="1221"/>
        <v>1.4865393501838404E-4</v>
      </c>
      <c r="DK493" s="223">
        <f t="shared" ca="1" si="1222"/>
        <v>-1.4540414080465422E-4</v>
      </c>
      <c r="DL493" s="223">
        <f t="shared" ca="1" si="1223"/>
        <v>1.4075402522898688E-4</v>
      </c>
      <c r="DM493" s="223">
        <f t="shared" ca="1" si="1224"/>
        <v>-1.3474837144638742E-4</v>
      </c>
      <c r="DN493" s="223">
        <f t="shared" ca="1" si="1225"/>
        <v>1.2744501718580655E-4</v>
      </c>
      <c r="DO493" s="223">
        <f t="shared" ca="1" si="1226"/>
        <v>-1.1891429774119327E-4</v>
      </c>
      <c r="DP493" s="223">
        <f t="shared" ca="1" si="1227"/>
        <v>1.0923836860416477E-4</v>
      </c>
      <c r="DQ493" s="223">
        <f t="shared" ca="1" si="1228"/>
        <v>-9.8510414261711567E-5</v>
      </c>
      <c r="DR493" s="223">
        <f t="shared" ca="1" si="1229"/>
        <v>8.683375077864787E-5</v>
      </c>
      <c r="DS493" s="223">
        <f t="shared" ca="1" si="1230"/>
        <v>-7.4320830807429126E-5</v>
      </c>
      <c r="DT493" s="223">
        <f t="shared" ca="1" si="1231"/>
        <v>6.1092160607636027E-5</v>
      </c>
      <c r="DU493" s="223">
        <f t="shared" ca="1" si="1232"/>
        <v>-4.7275139504819294E-5</v>
      </c>
      <c r="DV493" s="223">
        <f t="shared" ca="1" si="1233"/>
        <v>3.3002832965351134E-5</v>
      </c>
      <c r="DW493" s="223">
        <f t="shared" ca="1" si="1234"/>
        <v>-1.8412691103242951E-5</v>
      </c>
      <c r="DX493" s="223">
        <f t="shared" ca="1" si="1235"/>
        <v>3.6452249604097397E-6</v>
      </c>
      <c r="DY493" s="223">
        <f t="shared" ca="1" si="1236"/>
        <v>1.1157346691474874E-5</v>
      </c>
      <c r="DZ493" s="223">
        <f t="shared" ca="1" si="1237"/>
        <v>-2.5852466995494462E-5</v>
      </c>
      <c r="EA493" s="223">
        <f t="shared" ca="1" si="1238"/>
        <v>4.0298613909951438E-5</v>
      </c>
      <c r="EB493" s="223">
        <f t="shared" ca="1" si="1239"/>
        <v>-5.4356663142992354E-5</v>
      </c>
      <c r="EC493" s="223">
        <f t="shared" ca="1" si="1240"/>
        <v>6.7891227995591622E-5</v>
      </c>
      <c r="ED493" s="223">
        <f t="shared" ca="1" si="1241"/>
        <v>-8.0771963209472959E-5</v>
      </c>
      <c r="EE493" s="223">
        <f t="shared" ca="1" si="1242"/>
        <v>9.2874820263200549E-5</v>
      </c>
      <c r="EF493" s="223">
        <f t="shared" ca="1" si="1243"/>
        <v>-1.0408324202725235E-4</v>
      </c>
      <c r="EG493" s="223">
        <f t="shared" ca="1" si="1244"/>
        <v>1.1428928527289396E-4</v>
      </c>
      <c r="EH493" s="223">
        <f t="shared" ca="1" si="1245"/>
        <v>-1.233946602244791E-4</v>
      </c>
      <c r="EI493" s="223">
        <f t="shared" ca="1" si="1246"/>
        <v>1.3131167714371971E-4</v>
      </c>
      <c r="EJ493" s="223">
        <f t="shared" ca="1" si="1247"/>
        <v>-1.3796409082980185E-4</v>
      </c>
      <c r="EK493" s="223">
        <f t="shared" ca="1" si="1248"/>
        <v>1.4328783490234927E-4</v>
      </c>
      <c r="EL493" s="223">
        <f t="shared" ca="1" si="1249"/>
        <v>-1.4723163879568887E-4</v>
      </c>
      <c r="EM493" s="223">
        <f t="shared" ca="1" si="1250"/>
        <v>1.4975752152242522E-4</v>
      </c>
      <c r="EN493" s="223">
        <f t="shared" ca="1" si="1251"/>
        <v>-1.5084115745111191E-4</v>
      </c>
      <c r="EO493" s="223">
        <f t="shared" ca="1" si="1252"/>
        <v>1.5047211057538001E-4</v>
      </c>
      <c r="EP493" s="223">
        <f t="shared" ca="1" si="1253"/>
        <v>-1.4865393501838442E-4</v>
      </c>
      <c r="EQ493" s="223">
        <f t="shared" ca="1" si="1254"/>
        <v>1.4540414080465485E-4</v>
      </c>
      <c r="ER493" s="223">
        <f t="shared" ca="1" si="1255"/>
        <v>-1.4075402522898767E-4</v>
      </c>
      <c r="ES493" s="223">
        <f t="shared" ca="1" si="1256"/>
        <v>1.347483714463884E-4</v>
      </c>
      <c r="ET493" s="223">
        <f t="shared" ca="1" si="1257"/>
        <v>-1.2744501718580775E-4</v>
      </c>
      <c r="EU493" s="223">
        <f t="shared" ca="1" si="1258"/>
        <v>1.1891429774119462E-4</v>
      </c>
      <c r="EV493" s="223">
        <f t="shared" ca="1" si="1259"/>
        <v>-1.0923836860416631E-4</v>
      </c>
      <c r="EW493" s="223">
        <f t="shared" ca="1" si="1260"/>
        <v>9.8510414261713248E-5</v>
      </c>
      <c r="EX493" s="223">
        <f t="shared" ca="1" si="1261"/>
        <v>-8.6833750778649686E-5</v>
      </c>
      <c r="EY493" s="223">
        <f t="shared" ca="1" si="1262"/>
        <v>7.432083080743105E-5</v>
      </c>
      <c r="EZ493" s="223">
        <f t="shared" ca="1" si="1263"/>
        <v>-6.1092160607638046E-5</v>
      </c>
      <c r="FA493" s="223">
        <f t="shared" ca="1" si="1264"/>
        <v>4.7275139504821402E-5</v>
      </c>
      <c r="FB493" s="223">
        <f t="shared" ca="1" si="1265"/>
        <v>-3.3002832965353282E-5</v>
      </c>
      <c r="FC493" s="223">
        <f t="shared" ca="1" si="1266"/>
        <v>1.841269110324516E-5</v>
      </c>
      <c r="FD493" s="223">
        <f t="shared" ca="1" si="1267"/>
        <v>-3.6452249604119758E-6</v>
      </c>
      <c r="FE493" s="223">
        <f t="shared" ca="1" si="1268"/>
        <v>-1.1157346691472671E-5</v>
      </c>
      <c r="FF493" s="223">
        <f t="shared" ca="1" si="1269"/>
        <v>2.585246699549228E-5</v>
      </c>
      <c r="FG493" s="223">
        <f t="shared" ca="1" si="1270"/>
        <v>-4.0298613909949297E-5</v>
      </c>
      <c r="FH493" s="223">
        <f t="shared" ca="1" si="1271"/>
        <v>5.4356663142990288E-5</v>
      </c>
      <c r="FI493" s="223">
        <f t="shared" ca="1" si="1272"/>
        <v>-6.7891227995589643E-5</v>
      </c>
      <c r="FJ493" s="223">
        <f t="shared" ca="1" si="1273"/>
        <v>8.0771963209478326E-5</v>
      </c>
      <c r="FK493" s="223">
        <f t="shared" ca="1" si="1274"/>
        <v>-9.28748202631988E-5</v>
      </c>
      <c r="FL493" s="223">
        <f t="shared" ca="1" si="1275"/>
        <v>1.0408324202725696E-4</v>
      </c>
      <c r="FM493" s="223">
        <f t="shared" ca="1" si="1276"/>
        <v>-1.1428928527289252E-4</v>
      </c>
      <c r="FN493" s="223">
        <f t="shared" ca="1" si="1277"/>
        <v>1.2339466022448276E-4</v>
      </c>
      <c r="FO493" s="223">
        <f t="shared" ca="1" si="1278"/>
        <v>-1.3131167714371862E-4</v>
      </c>
      <c r="FP493" s="223">
        <f t="shared" ca="1" si="1279"/>
        <v>1.3796409082980442E-4</v>
      </c>
      <c r="FQ493" s="223">
        <f t="shared" ca="1" si="1280"/>
        <v>-1.4328783490234859E-4</v>
      </c>
      <c r="FR493" s="223">
        <f t="shared" ca="1" si="1281"/>
        <v>1.4723163879569023E-4</v>
      </c>
      <c r="FS493" s="223">
        <f t="shared" ca="1" si="1282"/>
        <v>-1.4975752152242495E-4</v>
      </c>
      <c r="FT493" s="223">
        <f t="shared" ca="1" si="1283"/>
        <v>1.5084115745111205E-4</v>
      </c>
      <c r="FU493" s="223">
        <f t="shared" ca="1" si="1284"/>
        <v>-1.5047211057538017E-4</v>
      </c>
      <c r="FV493" s="223">
        <f t="shared" ca="1" si="1285"/>
        <v>1.4865393501838333E-4</v>
      </c>
      <c r="FW493" s="223">
        <f t="shared" ca="1" si="1286"/>
        <v>-1.4540414080465542E-4</v>
      </c>
      <c r="FX493" s="223">
        <f t="shared" ca="1" si="1287"/>
        <v>1.4075402522898539E-4</v>
      </c>
      <c r="FY493" s="223">
        <f t="shared" ca="1" si="1288"/>
        <v>-1.347483714463894E-4</v>
      </c>
      <c r="FZ493" s="223">
        <f t="shared" ca="1" si="1289"/>
        <v>1.2744501718580433E-4</v>
      </c>
      <c r="GA493" s="223">
        <f t="shared" ca="1" si="1290"/>
        <v>-1.1891429774119599E-4</v>
      </c>
      <c r="GB493" s="223">
        <f t="shared" ca="1" si="1291"/>
        <v>1.0923836860416191E-4</v>
      </c>
      <c r="GC493" s="223">
        <f t="shared" ca="1" si="1292"/>
        <v>-9.8510414261714928E-5</v>
      </c>
      <c r="GD493" s="223">
        <f t="shared" ca="1" si="1293"/>
        <v>8.6833750778644481E-5</v>
      </c>
      <c r="GE493" s="223">
        <f t="shared" ca="1" si="1294"/>
        <v>-7.4320830807432988E-5</v>
      </c>
      <c r="GF493" s="223">
        <f t="shared" ca="1" si="1295"/>
        <v>6.1092160607632232E-5</v>
      </c>
      <c r="GG493" s="223">
        <f t="shared" ca="1" si="1296"/>
        <v>-4.7275139504823509E-5</v>
      </c>
      <c r="GH493" s="223">
        <f t="shared" ca="1" si="1297"/>
        <v>3.3002832965347088E-5</v>
      </c>
      <c r="GI493" s="223">
        <f t="shared" ca="1" si="1298"/>
        <v>-1.8412691103247356E-5</v>
      </c>
      <c r="GJ493" s="223">
        <f t="shared" ca="1" si="1299"/>
        <v>3.6452249604056061E-6</v>
      </c>
      <c r="GK493" s="223">
        <f t="shared" ca="1" si="1300"/>
        <v>1.1157346691470442E-5</v>
      </c>
      <c r="GL493" s="223">
        <f t="shared" ca="1" si="1301"/>
        <v>-2.5852466995498548E-5</v>
      </c>
      <c r="GM493" s="223">
        <f t="shared" ca="1" si="1302"/>
        <v>4.0298613909947163E-5</v>
      </c>
      <c r="GN493" s="223">
        <f t="shared" ca="1" si="1303"/>
        <v>-5.4356663142996224E-5</v>
      </c>
      <c r="GO493" s="223">
        <f t="shared" ca="1" si="1304"/>
        <v>6.7891227995587651E-5</v>
      </c>
      <c r="GP493" s="223">
        <f t="shared" ca="1" si="1305"/>
        <v>-8.0771963209476456E-5</v>
      </c>
      <c r="GQ493" s="223">
        <f t="shared" ca="1" si="1306"/>
        <v>9.2874820263197066E-5</v>
      </c>
      <c r="GR493" s="223">
        <f t="shared" ca="1" si="1307"/>
        <v>-1.0408324202725536E-4</v>
      </c>
      <c r="GS493" s="223">
        <f t="shared" ca="1" si="1308"/>
        <v>1.1428928527289107E-4</v>
      </c>
      <c r="GT493" s="223">
        <f t="shared" ca="1" si="1309"/>
        <v>-1.2339466022448148E-4</v>
      </c>
      <c r="GU493" s="223">
        <f t="shared" ca="1" si="1310"/>
        <v>1.3131167714371754E-4</v>
      </c>
      <c r="GV493" s="223">
        <f t="shared" ca="1" si="1311"/>
        <v>-1.379640908298035E-4</v>
      </c>
      <c r="GW493" s="223">
        <f t="shared" ca="1" si="1312"/>
        <v>1.4328783490234789E-4</v>
      </c>
      <c r="GX493" s="223">
        <f t="shared" ca="1" si="1313"/>
        <v>-1.4723163879568977E-4</v>
      </c>
      <c r="GY493" s="223">
        <f t="shared" ca="1" si="1314"/>
        <v>1.4975752152242467E-4</v>
      </c>
      <c r="GZ493" s="223">
        <f t="shared" ca="1" si="1315"/>
        <v>-1.5084115745111199E-4</v>
      </c>
      <c r="HA493" s="223">
        <f t="shared" ca="1" si="1316"/>
        <v>1.5047211057538036E-4</v>
      </c>
      <c r="HB493" s="223">
        <f t="shared" ca="1" si="1317"/>
        <v>-1.4865393501838371E-4</v>
      </c>
      <c r="HC493" s="223">
        <f t="shared" ca="1" si="1318"/>
        <v>1.4540414080465601E-4</v>
      </c>
      <c r="HD493" s="223">
        <f t="shared" ca="1" si="1319"/>
        <v>-1.4075402522898621E-4</v>
      </c>
      <c r="HE493" s="223">
        <f t="shared" ca="1" si="1320"/>
        <v>1.347483714463904E-4</v>
      </c>
      <c r="HF493" s="223">
        <f t="shared" ca="1" si="1321"/>
        <v>-1.2744501718580552E-4</v>
      </c>
      <c r="HG493" s="223">
        <f t="shared" ca="1" si="1322"/>
        <v>1.1891429774119736E-4</v>
      </c>
      <c r="HH493" s="223">
        <f t="shared" ca="1" si="1323"/>
        <v>-1.0923836860416345E-4</v>
      </c>
      <c r="HI493" s="223">
        <f t="shared" ca="1" si="1324"/>
        <v>9.8510414261716609E-5</v>
      </c>
      <c r="HJ493" s="223">
        <f t="shared" ca="1" si="1325"/>
        <v>-8.6833750778646297E-5</v>
      </c>
      <c r="HK493" s="223">
        <f t="shared" ca="1" si="1326"/>
        <v>7.4320830807434913E-5</v>
      </c>
      <c r="HL493" s="223">
        <f t="shared" ca="1" si="1327"/>
        <v>-6.1092160607634265E-5</v>
      </c>
      <c r="HM493" s="223">
        <f t="shared" ca="1" si="1328"/>
        <v>4.727513950482561E-5</v>
      </c>
      <c r="HN493" s="223">
        <f t="shared" ca="1" si="1329"/>
        <v>-3.300283296534925E-5</v>
      </c>
      <c r="HO493" s="223">
        <f t="shared" ca="1" si="1330"/>
        <v>1.8412691103249552E-5</v>
      </c>
      <c r="HP493" s="223">
        <f t="shared" ca="1" si="1331"/>
        <v>-3.6452249604078152E-6</v>
      </c>
      <c r="HQ493" s="223">
        <f t="shared" ca="1" si="1332"/>
        <v>-1.115734669146824E-5</v>
      </c>
      <c r="HR493" s="223">
        <f t="shared" ca="1" si="1333"/>
        <v>2.5852466995496366E-5</v>
      </c>
      <c r="HS493" s="223">
        <f t="shared" ca="1" si="1334"/>
        <v>-4.0298613909945035E-5</v>
      </c>
      <c r="HT493" s="223">
        <f t="shared" ca="1" si="1335"/>
        <v>5.435666314299415E-5</v>
      </c>
      <c r="HU493" s="223">
        <f t="shared" ca="1" si="1336"/>
        <v>-6.7891227995585686E-5</v>
      </c>
      <c r="HV493" s="223">
        <f t="shared" ca="1" si="1337"/>
        <v>8.0771963209474572E-5</v>
      </c>
      <c r="HW493" s="223">
        <f t="shared" ca="1" si="1338"/>
        <v>-9.2874820263195304E-5</v>
      </c>
      <c r="HX493" s="223">
        <f t="shared" ca="1" si="1339"/>
        <v>1.0408324202725376E-4</v>
      </c>
      <c r="HY493" s="223">
        <f t="shared" ca="1" si="1340"/>
        <v>-1.1428928527288962E-4</v>
      </c>
      <c r="HZ493" s="223">
        <f t="shared" ca="1" si="1341"/>
        <v>1.2339466022448021E-4</v>
      </c>
      <c r="IA493" s="223">
        <f t="shared" ca="1" si="1342"/>
        <v>-1.3131167714371643E-4</v>
      </c>
      <c r="IB493" s="223">
        <f t="shared" ca="1" si="1343"/>
        <v>1.3796409082980263E-4</v>
      </c>
      <c r="IC493" s="223">
        <f t="shared" ca="1" si="1344"/>
        <v>-1.4328783490234721E-4</v>
      </c>
      <c r="ID493" s="223">
        <f t="shared" ca="1" si="1345"/>
        <v>1.4723163879568928E-4</v>
      </c>
      <c r="IE493" s="223">
        <f t="shared" ca="1" si="1346"/>
        <v>-3.8749394874995703E-5</v>
      </c>
      <c r="IF493" s="223">
        <f t="shared" ca="1" si="1347"/>
        <v>1.5084115745111194E-4</v>
      </c>
      <c r="IG493" s="223">
        <f t="shared" ca="1" si="1348"/>
        <v>-1.5047211057538052E-4</v>
      </c>
      <c r="IH493" s="223">
        <f t="shared" ca="1" si="1349"/>
        <v>1.4865393501838406E-4</v>
      </c>
      <c r="II493" s="223">
        <f t="shared" ca="1" si="1350"/>
        <v>-1.4540414080465661E-4</v>
      </c>
      <c r="IJ493" s="223">
        <f t="shared" ca="1" si="1351"/>
        <v>1.4075402522898696E-4</v>
      </c>
      <c r="IK493" s="223">
        <f t="shared" ca="1" si="1352"/>
        <v>-1.347483714463914E-4</v>
      </c>
      <c r="IL493" s="223">
        <f t="shared" ca="1" si="1353"/>
        <v>1.2744501718580672E-4</v>
      </c>
      <c r="IM493" s="223">
        <f t="shared" ca="1" si="1354"/>
        <v>-1.1891429774119873E-4</v>
      </c>
      <c r="IN493" s="223">
        <f t="shared" ca="1" si="1355"/>
        <v>1.0923836860416497E-4</v>
      </c>
      <c r="IO493" s="223">
        <f t="shared" ca="1" si="1356"/>
        <v>-9.8510414261718303E-5</v>
      </c>
      <c r="IP493" s="223">
        <f t="shared" ca="1" si="1357"/>
        <v>8.6833750778648113E-5</v>
      </c>
      <c r="IQ493" s="223">
        <f t="shared" ca="1" si="1358"/>
        <v>-7.4320830807436851E-5</v>
      </c>
      <c r="IR493" s="223">
        <f t="shared" ca="1" si="1359"/>
        <v>6.1092160607636298E-5</v>
      </c>
      <c r="IS493" s="223">
        <f t="shared" ca="1" si="1360"/>
        <v>-4.7275139504827717E-5</v>
      </c>
      <c r="IT493" s="223">
        <f t="shared" ca="1" si="1361"/>
        <v>3.3002832965351405E-5</v>
      </c>
      <c r="IU493" s="223">
        <f t="shared" ca="1" si="1362"/>
        <v>-1.8412691103251761E-5</v>
      </c>
      <c r="IV493" s="223">
        <f t="shared" ca="1" si="1363"/>
        <v>3.6452249604100378E-6</v>
      </c>
      <c r="IW493" s="223">
        <f t="shared" ca="1" si="1364"/>
        <v>1.1157346691466031E-5</v>
      </c>
      <c r="IX493" s="223">
        <f t="shared" ca="1" si="1365"/>
        <v>-2.5852466995494171E-5</v>
      </c>
      <c r="IY493" s="223">
        <f t="shared" ca="1" si="1366"/>
        <v>4.0298613909942887E-5</v>
      </c>
      <c r="IZ493" s="223">
        <f t="shared" ca="1" si="1367"/>
        <v>-5.4356663142992083E-5</v>
      </c>
      <c r="JA493" s="223">
        <f t="shared" ca="1" si="1368"/>
        <v>6.7891227995583694E-5</v>
      </c>
      <c r="JB493" s="223">
        <f t="shared" ca="1" si="1369"/>
        <v>-8.0771963209472702E-5</v>
      </c>
    </row>
    <row r="494" spans="2:262">
      <c r="B494" s="230">
        <v>133</v>
      </c>
      <c r="C494" s="229">
        <f t="shared" si="1370"/>
        <v>2.5976562500000019E-3</v>
      </c>
      <c r="D494" s="226">
        <f t="shared" ca="1" si="1113"/>
        <v>23.490441813386759</v>
      </c>
      <c r="E494" s="225">
        <f ca="1">EI361</f>
        <v>-0.50955818661324004</v>
      </c>
      <c r="F494" s="224">
        <v>133</v>
      </c>
      <c r="G494" s="223">
        <f t="shared" ca="1" si="1114"/>
        <v>1.7715046791286809E-4</v>
      </c>
      <c r="H494" s="223">
        <f t="shared" ca="1" si="1115"/>
        <v>-1.9574794522049047E-4</v>
      </c>
      <c r="I494" s="223">
        <f t="shared" ca="1" si="1116"/>
        <v>2.1140119122930415E-4</v>
      </c>
      <c r="J494" s="223">
        <f t="shared" ca="1" si="1117"/>
        <v>-2.23874766549255E-4</v>
      </c>
      <c r="K494" s="223">
        <f t="shared" ca="1" si="1118"/>
        <v>2.3298105699709473E-4</v>
      </c>
      <c r="L494" s="223">
        <f t="shared" ca="1" si="1119"/>
        <v>-2.3858309548832916E-4</v>
      </c>
      <c r="M494" s="223">
        <f t="shared" ca="1" si="1120"/>
        <v>2.4059662214965841E-4</v>
      </c>
      <c r="N494" s="223">
        <f t="shared" ca="1" si="1121"/>
        <v>-2.389913516659001E-4</v>
      </c>
      <c r="O494" s="223">
        <f t="shared" ca="1" si="1122"/>
        <v>2.3379142879931998E-4</v>
      </c>
      <c r="P494" s="223">
        <f t="shared" ca="1" si="1123"/>
        <v>-2.2507506522993277E-4</v>
      </c>
      <c r="Q494" s="223">
        <f t="shared" ca="1" si="1124"/>
        <v>2.1297336317903587E-4</v>
      </c>
      <c r="R494" s="223">
        <f t="shared" ca="1" si="1125"/>
        <v>-1.9766834350977121E-4</v>
      </c>
      <c r="S494" s="223">
        <f t="shared" ca="1" si="1126"/>
        <v>1.7939020796391456E-4</v>
      </c>
      <c r="T494" s="223">
        <f t="shared" ca="1" si="1127"/>
        <v>-1.5841387671341214E-4</v>
      </c>
      <c r="U494" s="223">
        <f t="shared" ca="1" si="1128"/>
        <v>1.3505485330509619E-4</v>
      </c>
      <c r="V494" s="223">
        <f t="shared" ca="1" si="1129"/>
        <v>-1.0966447919366434E-4</v>
      </c>
      <c r="W494" s="223">
        <f t="shared" ca="1" si="1130"/>
        <v>8.2624649239179521E-5</v>
      </c>
      <c r="X494" s="223">
        <f t="shared" ca="1" si="1131"/>
        <v>-5.4342067652902421E-5</v>
      </c>
      <c r="Y494" s="223">
        <f t="shared" ca="1" si="1132"/>
        <v>2.5242130787387227E-5</v>
      </c>
      <c r="Z494" s="223">
        <f t="shared" ca="1" si="1133"/>
        <v>4.2374712206106886E-6</v>
      </c>
      <c r="AA494" s="223">
        <f t="shared" ca="1" si="1134"/>
        <v>-3.3653337717201533E-5</v>
      </c>
      <c r="AB494" s="223">
        <f t="shared" ca="1" si="1135"/>
        <v>6.2563026689912057E-5</v>
      </c>
      <c r="AC494" s="223">
        <f t="shared" ca="1" si="1136"/>
        <v>-9.0531709507376439E-5</v>
      </c>
      <c r="AD494" s="223">
        <f t="shared" ca="1" si="1137"/>
        <v>1.1713871114670437E-4</v>
      </c>
      <c r="AE494" s="223">
        <f t="shared" ca="1" si="1138"/>
        <v>-1.4198383753737126E-4</v>
      </c>
      <c r="AF494" s="223">
        <f t="shared" ca="1" si="1139"/>
        <v>1.6469339485255369E-4</v>
      </c>
      <c r="AG494" s="223">
        <f t="shared" ca="1" si="1140"/>
        <v>-1.8492581021211678E-4</v>
      </c>
      <c r="AH494" s="223">
        <f t="shared" ca="1" si="1141"/>
        <v>2.0237676925666828E-4</v>
      </c>
      <c r="AI494" s="223">
        <f t="shared" ca="1" si="1142"/>
        <v>-2.1678379331877901E-4</v>
      </c>
      <c r="AJ494" s="223">
        <f t="shared" ca="1" si="1143"/>
        <v>2.2793018734646283E-4</v>
      </c>
      <c r="AK494" s="223">
        <f t="shared" ca="1" si="1144"/>
        <v>-2.3564829919844936E-4</v>
      </c>
      <c r="AL494" s="223">
        <f t="shared" ca="1" si="1145"/>
        <v>2.3982204128844618E-4</v>
      </c>
      <c r="AM494" s="223">
        <f t="shared" ca="1" si="1146"/>
        <v>-2.4038863665048983E-4</v>
      </c>
      <c r="AN494" s="223">
        <f t="shared" ca="1" si="1147"/>
        <v>2.3733956316294682E-4</v>
      </c>
      <c r="AO494" s="223">
        <f t="shared" ca="1" si="1148"/>
        <v>-2.3072068172915529E-4</v>
      </c>
      <c r="AP494" s="223">
        <f t="shared" ca="1" si="1149"/>
        <v>2.2063154648675266E-4</v>
      </c>
      <c r="AQ494" s="223">
        <f t="shared" ca="1" si="1150"/>
        <v>-2.0722390742077549E-4</v>
      </c>
      <c r="AR494" s="223">
        <f t="shared" ca="1" si="1151"/>
        <v>1.906994279026421E-4</v>
      </c>
      <c r="AS494" s="223">
        <f t="shared" ca="1" si="1152"/>
        <v>-1.7130665148533335E-4</v>
      </c>
      <c r="AT494" s="223">
        <f t="shared" ca="1" si="1153"/>
        <v>1.4933726357701192E-4</v>
      </c>
      <c r="AU494" s="223">
        <f t="shared" ca="1" si="1154"/>
        <v>-1.2512170422098487E-4</v>
      </c>
      <c r="AV494" s="223">
        <f t="shared" ca="1" si="1155"/>
        <v>9.9024197969863206E-5</v>
      </c>
      <c r="AW494" s="223">
        <f t="shared" ca="1" si="1156"/>
        <v>-7.1437275609301983E-5</v>
      </c>
      <c r="AX494" s="223">
        <f t="shared" ca="1" si="1157"/>
        <v>4.2775870129569955E-5</v>
      </c>
      <c r="AY494" s="223">
        <f t="shared" ca="1" si="1158"/>
        <v>-1.3471075747205526E-5</v>
      </c>
      <c r="AZ494" s="223">
        <f t="shared" ca="1" si="1159"/>
        <v>-1.603633615330889E-5</v>
      </c>
      <c r="BA494" s="223">
        <f t="shared" ca="1" si="1160"/>
        <v>4.5302546631421247E-5</v>
      </c>
      <c r="BB494" s="223">
        <f t="shared" ca="1" si="1161"/>
        <v>-7.388736464046304E-5</v>
      </c>
      <c r="BC494" s="223">
        <f t="shared" ca="1" si="1162"/>
        <v>1.0136084791076905E-4</v>
      </c>
      <c r="BD494" s="223">
        <f t="shared" ca="1" si="1163"/>
        <v>-1.2730976968155215E-4</v>
      </c>
      <c r="BE494" s="223">
        <f t="shared" ca="1" si="1164"/>
        <v>1.5134383401606833E-4</v>
      </c>
      <c r="BF494" s="223">
        <f t="shared" ca="1" si="1165"/>
        <v>-1.7310154621574629E-4</v>
      </c>
      <c r="BG494" s="223">
        <f t="shared" ca="1" si="1166"/>
        <v>1.9225565003697413E-4</v>
      </c>
      <c r="BH494" s="223">
        <f t="shared" ca="1" si="1167"/>
        <v>-2.0851804992959479E-4</v>
      </c>
      <c r="BI494" s="223">
        <f t="shared" ca="1" si="1168"/>
        <v>2.2164414426213203E-4</v>
      </c>
      <c r="BJ494" s="223">
        <f t="shared" ca="1" si="1169"/>
        <v>-2.3143650435802796E-4</v>
      </c>
      <c r="BK494" s="223">
        <f t="shared" ca="1" si="1170"/>
        <v>2.377478440066818E-4</v>
      </c>
      <c r="BL494" s="223">
        <f t="shared" ca="1" si="1171"/>
        <v>-2.4048323478516927E-4</v>
      </c>
      <c r="BM494" s="223">
        <f t="shared" ca="1" si="1172"/>
        <v>2.3960153387007254E-4</v>
      </c>
      <c r="BN494" s="223">
        <f t="shared" ca="1" si="1173"/>
        <v>-2.3511600286384447E-4</v>
      </c>
      <c r="BO494" s="223">
        <f t="shared" ca="1" si="1174"/>
        <v>2.2709410832796057E-4</v>
      </c>
      <c r="BP494" s="223">
        <f t="shared" ca="1" si="1175"/>
        <v>-2.1565650702304431E-4</v>
      </c>
      <c r="BQ494" s="223">
        <f t="shared" ca="1" si="1176"/>
        <v>2.0097523111886525E-4</v>
      </c>
      <c r="BR494" s="223">
        <f t="shared" ca="1" si="1177"/>
        <v>-1.8327110067039841E-4</v>
      </c>
      <c r="BS494" s="223">
        <f t="shared" ca="1" si="1178"/>
        <v>1.6281040227863599E-4</v>
      </c>
      <c r="BT494" s="223">
        <f t="shared" ca="1" si="1179"/>
        <v>-1.3990088389225527E-4</v>
      </c>
      <c r="BU494" s="223">
        <f t="shared" ca="1" si="1180"/>
        <v>1.1488712599203686E-4</v>
      </c>
      <c r="BV494" s="223">
        <f t="shared" ca="1" si="1181"/>
        <v>-8.81453587796589E-5</v>
      </c>
      <c r="BW494" s="223">
        <f t="shared" ca="1" si="1182"/>
        <v>6.0077803325313755E-5</v>
      </c>
      <c r="BX494" s="223">
        <f t="shared" ca="1" si="1183"/>
        <v>-3.1106621788374949E-5</v>
      </c>
      <c r="BY494" s="223">
        <f t="shared" ca="1" si="1184"/>
        <v>1.6675677056219017E-6</v>
      </c>
      <c r="BZ494" s="223">
        <f t="shared" ca="1" si="1185"/>
        <v>2.7796568147600028E-5</v>
      </c>
      <c r="CA494" s="223">
        <f t="shared" ca="1" si="1186"/>
        <v>-5.6842617742771442E-5</v>
      </c>
      <c r="CB494" s="223">
        <f t="shared" ca="1" si="1187"/>
        <v>8.5033701457829671E-5</v>
      </c>
      <c r="CC494" s="223">
        <f t="shared" ca="1" si="1188"/>
        <v>-1.1194579915337976E-4</v>
      </c>
      <c r="CD494" s="223">
        <f t="shared" ca="1" si="1189"/>
        <v>1.3717412783021828E-4</v>
      </c>
      <c r="CE494" s="223">
        <f t="shared" ca="1" si="1190"/>
        <v>-1.6033922994245861E-4</v>
      </c>
      <c r="CF494" s="223">
        <f t="shared" ca="1" si="1191"/>
        <v>1.8109268079220044E-4</v>
      </c>
      <c r="CG494" s="223">
        <f t="shared" ca="1" si="1192"/>
        <v>-1.9912232916128854E-4</v>
      </c>
      <c r="CH494" s="223">
        <f t="shared" ca="1" si="1193"/>
        <v>2.1415699235621685E-4</v>
      </c>
      <c r="CI494" s="223">
        <f t="shared" ca="1" si="1194"/>
        <v>-2.2597053504822576E-4</v>
      </c>
      <c r="CJ494" s="223">
        <f t="shared" ca="1" si="1195"/>
        <v>2.3438527055914837E-4</v>
      </c>
      <c r="CK494" s="223">
        <f t="shared" ca="1" si="1196"/>
        <v>-2.3927463343445055E-4</v>
      </c>
      <c r="CL494" s="223">
        <f t="shared" ca="1" si="1197"/>
        <v>2.4056508310545154E-4</v>
      </c>
      <c r="CM494" s="223">
        <f t="shared" ca="1" si="1198"/>
        <v>-2.3823721000794748E-4</v>
      </c>
      <c r="CN494" s="223">
        <f t="shared" ca="1" si="1199"/>
        <v>2.3232602752011291E-4</v>
      </c>
      <c r="CO494" s="223">
        <f t="shared" ca="1" si="1200"/>
        <v>-2.2292044532870914E-4</v>
      </c>
      <c r="CP494" s="223">
        <f t="shared" ca="1" si="1201"/>
        <v>2.1016193214463505E-4</v>
      </c>
      <c r="CQ494" s="223">
        <f t="shared" ca="1" si="1202"/>
        <v>-1.9424238788184423E-4</v>
      </c>
      <c r="CR494" s="223">
        <f t="shared" ca="1" si="1203"/>
        <v>1.7540125730398722E-4</v>
      </c>
      <c r="CS494" s="223">
        <f t="shared" ca="1" si="1204"/>
        <v>-1.5392192855233472E-4</v>
      </c>
      <c r="CT494" s="223">
        <f t="shared" ca="1" si="1205"/>
        <v>1.301274707243378E-4</v>
      </c>
      <c r="CU494" s="223">
        <f t="shared" ca="1" si="1206"/>
        <v>-1.0437577461365031E-4</v>
      </c>
      <c r="CV494" s="223">
        <f t="shared" ca="1" si="1207"/>
        <v>7.7054169699532798E-5</v>
      </c>
      <c r="CW494" s="223">
        <f t="shared" ca="1" si="1208"/>
        <v>-4.8573598350914074E-5</v>
      </c>
      <c r="CX494" s="223">
        <f t="shared" ca="1" si="1209"/>
        <v>1.9362434870680341E-5</v>
      </c>
      <c r="CY494" s="223">
        <f t="shared" ca="1" si="1210"/>
        <v>1.0139957652626245E-5</v>
      </c>
      <c r="CZ494" s="223">
        <f t="shared" ca="1" si="1211"/>
        <v>-3.9489835774538513E-5</v>
      </c>
      <c r="DA494" s="223">
        <f t="shared" ca="1" si="1212"/>
        <v>6.8245750009147407E-5</v>
      </c>
      <c r="DB494" s="223">
        <f t="shared" ca="1" si="1213"/>
        <v>-9.597518464031179E-5</v>
      </c>
      <c r="DC494" s="223">
        <f t="shared" ca="1" si="1214"/>
        <v>1.2226106316053605E-4</v>
      </c>
      <c r="DD494" s="223">
        <f t="shared" ca="1" si="1215"/>
        <v>-1.4670802148991229E-4</v>
      </c>
      <c r="DE494" s="223">
        <f t="shared" ca="1" si="1216"/>
        <v>1.6894835461986503E-4</v>
      </c>
      <c r="DF494" s="223">
        <f t="shared" ca="1" si="1217"/>
        <v>-1.8864754723878078E-4</v>
      </c>
      <c r="DG494" s="223">
        <f t="shared" ca="1" si="1218"/>
        <v>2.0550930515360083E-4</v>
      </c>
      <c r="DH494" s="223">
        <f t="shared" ca="1" si="1219"/>
        <v>-2.1928001183031285E-4</v>
      </c>
      <c r="DI494" s="223">
        <f t="shared" ca="1" si="1220"/>
        <v>2.2975254302270244E-4</v>
      </c>
      <c r="DJ494" s="223">
        <f t="shared" ca="1" si="1221"/>
        <v>-2.3676938211376983E-4</v>
      </c>
      <c r="DK494" s="223">
        <f t="shared" ca="1" si="1222"/>
        <v>2.4022498931229271E-4</v>
      </c>
      <c r="DL494" s="223">
        <f t="shared" ca="1" si="1223"/>
        <v>-2.4006738906952034E-4</v>
      </c>
      <c r="DM494" s="223">
        <f t="shared" ca="1" si="1224"/>
        <v>2.3629895183979626E-4</v>
      </c>
      <c r="DN494" s="223">
        <f t="shared" ca="1" si="1225"/>
        <v>-2.2897635842672673E-4</v>
      </c>
      <c r="DO494" s="223">
        <f t="shared" ca="1" si="1226"/>
        <v>2.1820974745113885E-4</v>
      </c>
      <c r="DP494" s="223">
        <f t="shared" ca="1" si="1227"/>
        <v>-2.0416105876368488E-4</v>
      </c>
      <c r="DQ494" s="223">
        <f t="shared" ca="1" si="1228"/>
        <v>1.8704159771878404E-4</v>
      </c>
      <c r="DR494" s="223">
        <f t="shared" ca="1" si="1229"/>
        <v>-1.6710885694540004E-4</v>
      </c>
      <c r="DS494" s="223">
        <f t="shared" ca="1" si="1230"/>
        <v>1.4466264341819279E-4</v>
      </c>
      <c r="DT494" s="223">
        <f t="shared" ca="1" si="1231"/>
        <v>-1.2004056908161363E-4</v>
      </c>
      <c r="DU494" s="223">
        <f t="shared" ca="1" si="1232"/>
        <v>9.3612972851975083E-5</v>
      </c>
      <c r="DV494" s="223">
        <f t="shared" ca="1" si="1233"/>
        <v>-6.577735037545897E-5</v>
      </c>
      <c r="DW494" s="223">
        <f t="shared" ca="1" si="1234"/>
        <v>3.6952375323555649E-5</v>
      </c>
      <c r="DX494" s="223">
        <f t="shared" ca="1" si="1235"/>
        <v>-7.5716021514196137E-6</v>
      </c>
      <c r="DY494" s="223">
        <f t="shared" ca="1" si="1236"/>
        <v>-2.1923054964726997E-5</v>
      </c>
      <c r="DZ494" s="223">
        <f t="shared" ca="1" si="1237"/>
        <v>5.1087968928181579E-5</v>
      </c>
      <c r="EA494" s="223">
        <f t="shared" ca="1" si="1238"/>
        <v>-7.9484472286142798E-5</v>
      </c>
      <c r="EB494" s="223">
        <f t="shared" ca="1" si="1239"/>
        <v>1.0668545519656824E-4</v>
      </c>
      <c r="EC494" s="223">
        <f t="shared" ca="1" si="1240"/>
        <v>-1.3228178955772849E-4</v>
      </c>
      <c r="ED494" s="223">
        <f t="shared" ca="1" si="1241"/>
        <v>1.5588848267572127E-4</v>
      </c>
      <c r="EE494" s="223">
        <f t="shared" ca="1" si="1242"/>
        <v>-1.7715046791286866E-4</v>
      </c>
      <c r="EF494" s="223">
        <f t="shared" ca="1" si="1243"/>
        <v>1.9574794522048532E-4</v>
      </c>
      <c r="EG494" s="223">
        <f t="shared" ca="1" si="1244"/>
        <v>-2.1140119122930187E-4</v>
      </c>
      <c r="EH494" s="223">
        <f t="shared" ca="1" si="1245"/>
        <v>2.2387476654925467E-4</v>
      </c>
      <c r="EI494" s="223">
        <f t="shared" ca="1" si="1246"/>
        <v>-2.3298105699709549E-4</v>
      </c>
      <c r="EJ494" s="223">
        <f t="shared" ca="1" si="1247"/>
        <v>2.3858309548832835E-4</v>
      </c>
      <c r="EK494" s="223">
        <f t="shared" ca="1" si="1248"/>
        <v>-2.4059662214965838E-4</v>
      </c>
      <c r="EL494" s="223">
        <f t="shared" ca="1" si="1249"/>
        <v>2.3899135166589993E-4</v>
      </c>
      <c r="EM494" s="223">
        <f t="shared" ca="1" si="1250"/>
        <v>-2.3379142879932191E-4</v>
      </c>
      <c r="EN494" s="223">
        <f t="shared" ca="1" si="1251"/>
        <v>2.2507506522993445E-4</v>
      </c>
      <c r="EO494" s="223">
        <f t="shared" ca="1" si="1252"/>
        <v>-2.1297336317903652E-4</v>
      </c>
      <c r="EP494" s="223">
        <f t="shared" ca="1" si="1253"/>
        <v>1.9766834350976907E-4</v>
      </c>
      <c r="EQ494" s="223">
        <f t="shared" ca="1" si="1254"/>
        <v>-1.7939020796391887E-4</v>
      </c>
      <c r="ER494" s="223">
        <f t="shared" ca="1" si="1255"/>
        <v>1.5841387671341447E-4</v>
      </c>
      <c r="ES494" s="223">
        <f t="shared" ca="1" si="1256"/>
        <v>-1.3505485330509448E-4</v>
      </c>
      <c r="ET494" s="223">
        <f t="shared" ca="1" si="1257"/>
        <v>1.0966447919367163E-4</v>
      </c>
      <c r="EU494" s="223">
        <f t="shared" ca="1" si="1258"/>
        <v>-8.2624649239184007E-5</v>
      </c>
      <c r="EV494" s="223">
        <f t="shared" ca="1" si="1259"/>
        <v>5.4342067652902095E-5</v>
      </c>
      <c r="EW494" s="223">
        <f t="shared" ca="1" si="1260"/>
        <v>-2.5242130787383487E-5</v>
      </c>
      <c r="EX494" s="223">
        <f t="shared" ca="1" si="1261"/>
        <v>-4.2374712206042376E-6</v>
      </c>
      <c r="EY494" s="223">
        <f t="shared" ca="1" si="1262"/>
        <v>3.3653337717198497E-5</v>
      </c>
      <c r="EZ494" s="223">
        <f t="shared" ca="1" si="1263"/>
        <v>-6.256302668991241E-5</v>
      </c>
      <c r="FA494" s="223">
        <f t="shared" ca="1" si="1264"/>
        <v>9.0531709507370422E-5</v>
      </c>
      <c r="FB494" s="223">
        <f t="shared" ca="1" si="1265"/>
        <v>-1.1713871114670167E-4</v>
      </c>
      <c r="FC494" s="223">
        <f t="shared" ca="1" si="1266"/>
        <v>1.4198383753737155E-4</v>
      </c>
      <c r="FD494" s="223">
        <f t="shared" ca="1" si="1267"/>
        <v>-1.6469339485254646E-4</v>
      </c>
      <c r="FE494" s="223">
        <f t="shared" ca="1" si="1268"/>
        <v>1.8492581021211263E-4</v>
      </c>
      <c r="FF494" s="223">
        <f t="shared" ca="1" si="1269"/>
        <v>-2.0237676925666663E-4</v>
      </c>
      <c r="FG494" s="223">
        <f t="shared" ca="1" si="1270"/>
        <v>2.167837933187747E-4</v>
      </c>
      <c r="FH494" s="223">
        <f t="shared" ca="1" si="1271"/>
        <v>-2.2793018734646077E-4</v>
      </c>
      <c r="FI494" s="223">
        <f t="shared" ca="1" si="1272"/>
        <v>2.3564829919844871E-4</v>
      </c>
      <c r="FJ494" s="223">
        <f t="shared" ca="1" si="1273"/>
        <v>-2.3982204128844618E-4</v>
      </c>
      <c r="FK494" s="223">
        <f t="shared" ca="1" si="1274"/>
        <v>2.4038863665048967E-4</v>
      </c>
      <c r="FL494" s="223">
        <f t="shared" ca="1" si="1275"/>
        <v>-2.3733956316294568E-4</v>
      </c>
      <c r="FM494" s="223">
        <f t="shared" ca="1" si="1276"/>
        <v>2.3072068172916006E-4</v>
      </c>
      <c r="FN494" s="223">
        <f t="shared" ca="1" si="1277"/>
        <v>-2.2063154648675661E-4</v>
      </c>
      <c r="FO494" s="223">
        <f t="shared" ca="1" si="1278"/>
        <v>2.0722390742077879E-4</v>
      </c>
      <c r="FP494" s="223">
        <f t="shared" ca="1" si="1279"/>
        <v>-1.9069942790264394E-4</v>
      </c>
      <c r="FQ494" s="223">
        <f t="shared" ca="1" si="1280"/>
        <v>1.713066514853331E-4</v>
      </c>
      <c r="FR494" s="223">
        <f t="shared" ca="1" si="1281"/>
        <v>-1.4933726357700897E-4</v>
      </c>
      <c r="FS494" s="223">
        <f t="shared" ca="1" si="1282"/>
        <v>1.2512170422097581E-4</v>
      </c>
      <c r="FT494" s="223">
        <f t="shared" ca="1" si="1283"/>
        <v>-9.9024197969878466E-5</v>
      </c>
      <c r="FU494" s="223">
        <f t="shared" ca="1" si="1284"/>
        <v>7.1437275609311483E-5</v>
      </c>
      <c r="FV494" s="223">
        <f t="shared" ca="1" si="1285"/>
        <v>-4.2775870129579672E-5</v>
      </c>
      <c r="FW494" s="223">
        <f t="shared" ca="1" si="1286"/>
        <v>1.3471075747208575E-5</v>
      </c>
      <c r="FX494" s="223">
        <f t="shared" ca="1" si="1287"/>
        <v>1.6036336153312644E-5</v>
      </c>
      <c r="FY494" s="223">
        <f t="shared" ca="1" si="1288"/>
        <v>-4.5302546631424947E-5</v>
      </c>
      <c r="FZ494" s="223">
        <f t="shared" ca="1" si="1289"/>
        <v>7.3887364640473136E-5</v>
      </c>
      <c r="GA494" s="223">
        <f t="shared" ca="1" si="1290"/>
        <v>-1.0136084791075389E-4</v>
      </c>
      <c r="GB494" s="223">
        <f t="shared" ca="1" si="1291"/>
        <v>1.2730976968154374E-4</v>
      </c>
      <c r="GC494" s="223">
        <f t="shared" ca="1" si="1292"/>
        <v>-1.5134383401606063E-4</v>
      </c>
      <c r="GD494" s="223">
        <f t="shared" ca="1" si="1293"/>
        <v>1.7310154621574415E-4</v>
      </c>
      <c r="GE494" s="223">
        <f t="shared" ca="1" si="1294"/>
        <v>-1.922556500369764E-4</v>
      </c>
      <c r="GF494" s="223">
        <f t="shared" ca="1" si="1295"/>
        <v>2.0851804992959668E-4</v>
      </c>
      <c r="GG494" s="223">
        <f t="shared" ca="1" si="1296"/>
        <v>-2.2164414426213615E-4</v>
      </c>
      <c r="GH494" s="223">
        <f t="shared" ca="1" si="1297"/>
        <v>2.3143650435802337E-4</v>
      </c>
      <c r="GI494" s="223">
        <f t="shared" ca="1" si="1298"/>
        <v>-2.3774784400668031E-4</v>
      </c>
      <c r="GJ494" s="223">
        <f t="shared" ca="1" si="1299"/>
        <v>2.4048323478516917E-4</v>
      </c>
      <c r="GK494" s="223">
        <f t="shared" ca="1" si="1300"/>
        <v>-2.3960153387007281E-4</v>
      </c>
      <c r="GL494" s="223">
        <f t="shared" ca="1" si="1301"/>
        <v>2.3511600286384366E-4</v>
      </c>
      <c r="GM494" s="223">
        <f t="shared" ca="1" si="1302"/>
        <v>-2.2709410832795929E-4</v>
      </c>
      <c r="GN494" s="223">
        <f t="shared" ca="1" si="1303"/>
        <v>2.156565070230396E-4</v>
      </c>
      <c r="GO494" s="223">
        <f t="shared" ca="1" si="1304"/>
        <v>-2.0097523111887444E-4</v>
      </c>
      <c r="GP494" s="223">
        <f t="shared" ca="1" si="1305"/>
        <v>1.8327110067040481E-4</v>
      </c>
      <c r="GQ494" s="223">
        <f t="shared" ca="1" si="1306"/>
        <v>-1.6281040227863824E-4</v>
      </c>
      <c r="GR494" s="223">
        <f t="shared" ca="1" si="1307"/>
        <v>1.3990088389225777E-4</v>
      </c>
      <c r="GS494" s="223">
        <f t="shared" ca="1" si="1308"/>
        <v>-1.1488712599203355E-4</v>
      </c>
      <c r="GT494" s="223">
        <f t="shared" ca="1" si="1309"/>
        <v>8.8145358779655389E-5</v>
      </c>
      <c r="GU494" s="223">
        <f t="shared" ca="1" si="1310"/>
        <v>-6.0077803325303496E-5</v>
      </c>
      <c r="GV494" s="223">
        <f t="shared" ca="1" si="1311"/>
        <v>3.1106621788391551E-5</v>
      </c>
      <c r="GW494" s="223">
        <f t="shared" ca="1" si="1312"/>
        <v>-1.6675677056318086E-6</v>
      </c>
      <c r="GX494" s="223">
        <f t="shared" ca="1" si="1313"/>
        <v>-2.7796568147596978E-5</v>
      </c>
      <c r="GY494" s="223">
        <f t="shared" ca="1" si="1314"/>
        <v>5.6842617742768433E-5</v>
      </c>
      <c r="GZ494" s="223">
        <f t="shared" ca="1" si="1315"/>
        <v>-8.5033701457833195E-5</v>
      </c>
      <c r="HA494" s="223">
        <f t="shared" ca="1" si="1316"/>
        <v>1.119457991533831E-4</v>
      </c>
      <c r="HB494" s="223">
        <f t="shared" ca="1" si="1317"/>
        <v>-1.3717412783022698E-4</v>
      </c>
      <c r="HC494" s="223">
        <f t="shared" ca="1" si="1318"/>
        <v>1.6033922994245124E-4</v>
      </c>
      <c r="HD494" s="223">
        <f t="shared" ca="1" si="1319"/>
        <v>-1.8109268079219396E-4</v>
      </c>
      <c r="HE494" s="223">
        <f t="shared" ca="1" si="1320"/>
        <v>1.991223291612868E-4</v>
      </c>
      <c r="HF494" s="223">
        <f t="shared" ca="1" si="1321"/>
        <v>-2.1415699235621544E-4</v>
      </c>
      <c r="HG494" s="223">
        <f t="shared" ca="1" si="1322"/>
        <v>2.259705350482247E-4</v>
      </c>
      <c r="HH494" s="223">
        <f t="shared" ca="1" si="1323"/>
        <v>-2.3438527055915075E-4</v>
      </c>
      <c r="HI494" s="223">
        <f t="shared" ca="1" si="1324"/>
        <v>2.3927463343445169E-4</v>
      </c>
      <c r="HJ494" s="223">
        <f t="shared" ca="1" si="1325"/>
        <v>-2.4056508310545181E-4</v>
      </c>
      <c r="HK494" s="223">
        <f t="shared" ca="1" si="1326"/>
        <v>2.3823721000794788E-4</v>
      </c>
      <c r="HL494" s="223">
        <f t="shared" ca="1" si="1327"/>
        <v>-2.3232602752011372E-4</v>
      </c>
      <c r="HM494" s="223">
        <f t="shared" ca="1" si="1328"/>
        <v>2.2292044532871031E-4</v>
      </c>
      <c r="HN494" s="223">
        <f t="shared" ca="1" si="1329"/>
        <v>-2.1016193214463654E-4</v>
      </c>
      <c r="HO494" s="223">
        <f t="shared" ca="1" si="1330"/>
        <v>1.9424238788183796E-4</v>
      </c>
      <c r="HP494" s="223">
        <f t="shared" ca="1" si="1331"/>
        <v>-1.7540125730399869E-4</v>
      </c>
      <c r="HQ494" s="223">
        <f t="shared" ca="1" si="1332"/>
        <v>1.5392192855234762E-4</v>
      </c>
      <c r="HR494" s="223">
        <f t="shared" ca="1" si="1333"/>
        <v>-1.3012747072434038E-4</v>
      </c>
      <c r="HS494" s="223">
        <f t="shared" ca="1" si="1334"/>
        <v>1.0437577461365305E-4</v>
      </c>
      <c r="HT494" s="223">
        <f t="shared" ca="1" si="1335"/>
        <v>-7.7054169699535712E-5</v>
      </c>
      <c r="HU494" s="223">
        <f t="shared" ca="1" si="1336"/>
        <v>4.8573598350917042E-5</v>
      </c>
      <c r="HV494" s="223">
        <f t="shared" ca="1" si="1337"/>
        <v>-1.9362434870669757E-5</v>
      </c>
      <c r="HW494" s="223">
        <f t="shared" ca="1" si="1338"/>
        <v>-1.0139957652609494E-5</v>
      </c>
      <c r="HX494" s="223">
        <f t="shared" ca="1" si="1339"/>
        <v>3.9489835774522006E-5</v>
      </c>
      <c r="HY494" s="223">
        <f t="shared" ca="1" si="1340"/>
        <v>-6.8245750009144493E-5</v>
      </c>
      <c r="HZ494" s="223">
        <f t="shared" ca="1" si="1341"/>
        <v>9.5975184640308985E-5</v>
      </c>
      <c r="IA494" s="223">
        <f t="shared" ca="1" si="1342"/>
        <v>-1.2226106316053339E-4</v>
      </c>
      <c r="IB494" s="223">
        <f t="shared" ca="1" si="1343"/>
        <v>1.4670802148990985E-4</v>
      </c>
      <c r="IC494" s="223">
        <f t="shared" ca="1" si="1344"/>
        <v>-1.6894835461987257E-4</v>
      </c>
      <c r="ID494" s="223">
        <f t="shared" ca="1" si="1345"/>
        <v>1.8864754723877037E-4</v>
      </c>
      <c r="IE494" s="223">
        <f t="shared" ca="1" si="1346"/>
        <v>-3.5393898297884257E-6</v>
      </c>
      <c r="IF494" s="223">
        <f t="shared" ca="1" si="1347"/>
        <v>2.1928001183031158E-4</v>
      </c>
      <c r="IG494" s="223">
        <f t="shared" ca="1" si="1348"/>
        <v>-2.2975254302270152E-4</v>
      </c>
      <c r="IH494" s="223">
        <f t="shared" ca="1" si="1349"/>
        <v>2.3676938211376929E-4</v>
      </c>
      <c r="II494" s="223">
        <f t="shared" ca="1" si="1350"/>
        <v>-2.4022498931229331E-4</v>
      </c>
      <c r="IJ494" s="223">
        <f t="shared" ca="1" si="1351"/>
        <v>2.4006738906951963E-4</v>
      </c>
      <c r="IK494" s="223">
        <f t="shared" ca="1" si="1352"/>
        <v>-2.3629895183979944E-4</v>
      </c>
      <c r="IL494" s="223">
        <f t="shared" ca="1" si="1353"/>
        <v>2.2897635842673186E-4</v>
      </c>
      <c r="IM494" s="223">
        <f t="shared" ca="1" si="1354"/>
        <v>-2.1820974745114015E-4</v>
      </c>
      <c r="IN494" s="223">
        <f t="shared" ca="1" si="1355"/>
        <v>2.041610587636865E-4</v>
      </c>
      <c r="IO494" s="223">
        <f t="shared" ca="1" si="1356"/>
        <v>-1.8704159771878597E-4</v>
      </c>
      <c r="IP494" s="223">
        <f t="shared" ca="1" si="1357"/>
        <v>1.6710885694539243E-4</v>
      </c>
      <c r="IQ494" s="223">
        <f t="shared" ca="1" si="1358"/>
        <v>-1.4466264341818434E-4</v>
      </c>
      <c r="IR494" s="223">
        <f t="shared" ca="1" si="1359"/>
        <v>1.2004056908162812E-4</v>
      </c>
      <c r="IS494" s="223">
        <f t="shared" ca="1" si="1360"/>
        <v>-9.3612972851990492E-5</v>
      </c>
      <c r="IT494" s="223">
        <f t="shared" ca="1" si="1361"/>
        <v>6.5777350375461897E-5</v>
      </c>
      <c r="IU494" s="223">
        <f t="shared" ca="1" si="1362"/>
        <v>-3.6952375323558672E-5</v>
      </c>
      <c r="IV494" s="223">
        <f t="shared" ca="1" si="1363"/>
        <v>7.5716021514226901E-6</v>
      </c>
      <c r="IW494" s="223">
        <f t="shared" ca="1" si="1364"/>
        <v>2.1923054964737568E-5</v>
      </c>
      <c r="IX494" s="223">
        <f t="shared" ca="1" si="1365"/>
        <v>-5.1087968928191933E-5</v>
      </c>
      <c r="IY494" s="223">
        <f t="shared" ca="1" si="1366"/>
        <v>7.9484472286127009E-5</v>
      </c>
      <c r="IZ494" s="223">
        <f t="shared" ca="1" si="1367"/>
        <v>-1.0668545519655323E-4</v>
      </c>
      <c r="JA494" s="223">
        <f t="shared" ca="1" si="1368"/>
        <v>1.3228178955772594E-4</v>
      </c>
      <c r="JB494" s="223">
        <f t="shared" ca="1" si="1369"/>
        <v>-1.5588848267571894E-4</v>
      </c>
    </row>
    <row r="495" spans="2:262">
      <c r="B495" s="230">
        <v>134</v>
      </c>
      <c r="C495" s="229">
        <f t="shared" si="1370"/>
        <v>2.6171875000000019E-3</v>
      </c>
      <c r="D495" s="226">
        <f t="shared" ca="1" si="1113"/>
        <v>23.495281661897476</v>
      </c>
      <c r="E495" s="225">
        <f ca="1">EJ361</f>
        <v>-0.50471833810252531</v>
      </c>
      <c r="F495" s="224">
        <v>134</v>
      </c>
      <c r="G495" s="223">
        <f t="shared" ca="1" si="1114"/>
        <v>1.8493960799011584E-4</v>
      </c>
      <c r="H495" s="223">
        <f t="shared" ca="1" si="1115"/>
        <v>-2.1405995210902056E-4</v>
      </c>
      <c r="I495" s="223">
        <f t="shared" ca="1" si="1116"/>
        <v>2.3854654471074251E-4</v>
      </c>
      <c r="J495" s="223">
        <f t="shared" ca="1" si="1117"/>
        <v>-2.5786932501323907E-4</v>
      </c>
      <c r="K495" s="223">
        <f t="shared" ca="1" si="1118"/>
        <v>2.7161001317639675E-4</v>
      </c>
      <c r="L495" s="223">
        <f t="shared" ca="1" si="1119"/>
        <v>-2.7947116479739361E-4</v>
      </c>
      <c r="M495" s="223">
        <f t="shared" ca="1" si="1120"/>
        <v>2.812826096837592E-4</v>
      </c>
      <c r="N495" s="223">
        <f t="shared" ca="1" si="1121"/>
        <v>-2.7700513552413963E-4</v>
      </c>
      <c r="O495" s="223">
        <f t="shared" ca="1" si="1122"/>
        <v>2.6673133671641992E-4</v>
      </c>
      <c r="P495" s="223">
        <f t="shared" ca="1" si="1123"/>
        <v>-2.5068360997863891E-4</v>
      </c>
      <c r="Q495" s="223">
        <f t="shared" ca="1" si="1124"/>
        <v>2.2920934013166507E-4</v>
      </c>
      <c r="R495" s="223">
        <f t="shared" ca="1" si="1125"/>
        <v>-2.0277338026690158E-4</v>
      </c>
      <c r="S495" s="223">
        <f t="shared" ca="1" si="1126"/>
        <v>1.719479890806864E-4</v>
      </c>
      <c r="T495" s="223">
        <f t="shared" ca="1" si="1127"/>
        <v>-1.3740044320168982E-4</v>
      </c>
      <c r="U495" s="223">
        <f t="shared" ca="1" si="1128"/>
        <v>9.9878592667035167E-5</v>
      </c>
      <c r="V495" s="223">
        <f t="shared" ca="1" si="1129"/>
        <v>-6.0194672227455544E-5</v>
      </c>
      <c r="W495" s="223">
        <f t="shared" ca="1" si="1130"/>
        <v>1.9207718917821766E-5</v>
      </c>
      <c r="X495" s="223">
        <f t="shared" ca="1" si="1131"/>
        <v>2.2195023500426716E-5</v>
      </c>
      <c r="Y495" s="223">
        <f t="shared" ca="1" si="1132"/>
        <v>-6.3117310687296554E-5</v>
      </c>
      <c r="Z495" s="223">
        <f t="shared" ca="1" si="1133"/>
        <v>1.0267329870761887E-4</v>
      </c>
      <c r="AA495" s="223">
        <f t="shared" ca="1" si="1134"/>
        <v>-1.4000671987705304E-4</v>
      </c>
      <c r="AB495" s="223">
        <f t="shared" ca="1" si="1135"/>
        <v>1.7430941837157793E-4</v>
      </c>
      <c r="AC495" s="223">
        <f t="shared" ca="1" si="1136"/>
        <v>-2.048388443605268E-4</v>
      </c>
      <c r="AD495" s="223">
        <f t="shared" ca="1" si="1137"/>
        <v>2.3093412796795158E-4</v>
      </c>
      <c r="AE495" s="223">
        <f t="shared" ca="1" si="1138"/>
        <v>-2.5203038510966793E-4</v>
      </c>
      <c r="AF495" s="223">
        <f t="shared" ca="1" si="1139"/>
        <v>2.6767094552777252E-4</v>
      </c>
      <c r="AG495" s="223">
        <f t="shared" ca="1" si="1140"/>
        <v>-2.7751723832260164E-4</v>
      </c>
      <c r="AH495" s="223">
        <f t="shared" ca="1" si="1141"/>
        <v>2.8135612099025798E-4</v>
      </c>
      <c r="AI495" s="223">
        <f t="shared" ca="1" si="1142"/>
        <v>-2.791044933141427E-4</v>
      </c>
      <c r="AJ495" s="223">
        <f t="shared" ca="1" si="1143"/>
        <v>2.7081109623368609E-4</v>
      </c>
      <c r="AK495" s="223">
        <f t="shared" ca="1" si="1144"/>
        <v>-2.5665545675020667E-4</v>
      </c>
      <c r="AL495" s="223">
        <f t="shared" ca="1" si="1145"/>
        <v>2.369440017094849E-4</v>
      </c>
      <c r="AM495" s="223">
        <f t="shared" ca="1" si="1146"/>
        <v>-2.1210342458594772E-4</v>
      </c>
      <c r="AN495" s="223">
        <f t="shared" ca="1" si="1147"/>
        <v>1.8267144885752968E-4</v>
      </c>
      <c r="AO495" s="223">
        <f t="shared" ca="1" si="1148"/>
        <v>-1.4928518791625174E-4</v>
      </c>
      <c r="AP495" s="223">
        <f t="shared" ca="1" si="1149"/>
        <v>1.1266735348733886E-4</v>
      </c>
      <c r="AQ495" s="223">
        <f t="shared" ca="1" si="1150"/>
        <v>-7.3610611102900306E-5</v>
      </c>
      <c r="AR495" s="223">
        <f t="shared" ca="1" si="1151"/>
        <v>3.2960421286940727E-5</v>
      </c>
      <c r="AS495" s="223">
        <f t="shared" ca="1" si="1152"/>
        <v>8.4032621117265636E-6</v>
      </c>
      <c r="AT495" s="223">
        <f t="shared" ca="1" si="1153"/>
        <v>-4.9585040262938607E-5</v>
      </c>
      <c r="AU495" s="223">
        <f t="shared" ca="1" si="1154"/>
        <v>8.969345203578685E-5</v>
      </c>
      <c r="AV495" s="223">
        <f t="shared" ca="1" si="1155"/>
        <v>-1.2786027143996752E-4</v>
      </c>
      <c r="AW495" s="223">
        <f t="shared" ca="1" si="1156"/>
        <v>1.6325930209648622E-4</v>
      </c>
      <c r="AX495" s="223">
        <f t="shared" ca="1" si="1157"/>
        <v>-1.9512426189420269E-4</v>
      </c>
      <c r="AY495" s="223">
        <f t="shared" ca="1" si="1158"/>
        <v>2.2276537068344267E-4</v>
      </c>
      <c r="AZ495" s="223">
        <f t="shared" ca="1" si="1159"/>
        <v>-2.4558428193311409E-4</v>
      </c>
      <c r="BA495" s="223">
        <f t="shared" ca="1" si="1160"/>
        <v>2.630870351261662E-4</v>
      </c>
      <c r="BB495" s="223">
        <f t="shared" ca="1" si="1161"/>
        <v>-2.7489474851305127E-4</v>
      </c>
      <c r="BC495" s="223">
        <f t="shared" ca="1" si="1162"/>
        <v>2.8075182075740576E-4</v>
      </c>
      <c r="BD495" s="223">
        <f t="shared" ca="1" si="1163"/>
        <v>-2.8053146393308578E-4</v>
      </c>
      <c r="BE495" s="223">
        <f t="shared" ca="1" si="1164"/>
        <v>2.7423844809987562E-4</v>
      </c>
      <c r="BF495" s="223">
        <f t="shared" ca="1" si="1165"/>
        <v>-2.6200899804609926E-4</v>
      </c>
      <c r="BG495" s="223">
        <f t="shared" ca="1" si="1166"/>
        <v>2.4410784443334315E-4</v>
      </c>
      <c r="BH495" s="223">
        <f t="shared" ca="1" si="1167"/>
        <v>-2.2092249317710053E-4</v>
      </c>
      <c r="BI495" s="223">
        <f t="shared" ca="1" si="1168"/>
        <v>1.9295483711394143E-4</v>
      </c>
      <c r="BJ495" s="223">
        <f t="shared" ca="1" si="1169"/>
        <v>-1.6081029153728851E-4</v>
      </c>
      <c r="BK495" s="223">
        <f t="shared" ca="1" si="1170"/>
        <v>1.2518468878460056E-4</v>
      </c>
      <c r="BL495" s="223">
        <f t="shared" ca="1" si="1171"/>
        <v>-8.6849215568668176E-5</v>
      </c>
      <c r="BM495" s="223">
        <f t="shared" ca="1" si="1172"/>
        <v>4.6633719114187521E-5</v>
      </c>
      <c r="BN495" s="223">
        <f t="shared" ca="1" si="1173"/>
        <v>-5.4087434714315678E-6</v>
      </c>
      <c r="BO495" s="223">
        <f t="shared" ca="1" si="1174"/>
        <v>-3.5933315133456544E-5</v>
      </c>
      <c r="BP495" s="223">
        <f t="shared" ca="1" si="1175"/>
        <v>7.6497525981778256E-5</v>
      </c>
      <c r="BQ495" s="223">
        <f t="shared" ca="1" si="1176"/>
        <v>-1.1540579640974236E-4</v>
      </c>
      <c r="BR495" s="223">
        <f t="shared" ca="1" si="1177"/>
        <v>1.5181587986281162E-4</v>
      </c>
      <c r="BS495" s="223">
        <f t="shared" ca="1" si="1178"/>
        <v>-1.8493960799011438E-4</v>
      </c>
      <c r="BT495" s="223">
        <f t="shared" ca="1" si="1179"/>
        <v>2.1405995210902021E-4</v>
      </c>
      <c r="BU495" s="223">
        <f t="shared" ca="1" si="1180"/>
        <v>-2.3854654471073863E-4</v>
      </c>
      <c r="BV495" s="223">
        <f t="shared" ca="1" si="1181"/>
        <v>2.5786932501323668E-4</v>
      </c>
      <c r="BW495" s="223">
        <f t="shared" ca="1" si="1182"/>
        <v>-2.7161001317639556E-4</v>
      </c>
      <c r="BX495" s="223">
        <f t="shared" ca="1" si="1183"/>
        <v>2.7947116479739323E-4</v>
      </c>
      <c r="BY495" s="223">
        <f t="shared" ca="1" si="1184"/>
        <v>-2.8128260968375926E-4</v>
      </c>
      <c r="BZ495" s="223">
        <f t="shared" ca="1" si="1185"/>
        <v>2.7700513552413969E-4</v>
      </c>
      <c r="CA495" s="223">
        <f t="shared" ca="1" si="1186"/>
        <v>-2.667313367164223E-4</v>
      </c>
      <c r="CB495" s="223">
        <f t="shared" ca="1" si="1187"/>
        <v>2.5068360997864135E-4</v>
      </c>
      <c r="CC495" s="223">
        <f t="shared" ca="1" si="1188"/>
        <v>-2.2920934013166699E-4</v>
      </c>
      <c r="CD495" s="223">
        <f t="shared" ca="1" si="1189"/>
        <v>2.0277338026690388E-4</v>
      </c>
      <c r="CE495" s="223">
        <f t="shared" ca="1" si="1190"/>
        <v>-1.719479890806874E-4</v>
      </c>
      <c r="CF495" s="223">
        <f t="shared" ca="1" si="1191"/>
        <v>1.3740044320169619E-4</v>
      </c>
      <c r="CG495" s="223">
        <f t="shared" ca="1" si="1192"/>
        <v>-9.9878592667034476E-5</v>
      </c>
      <c r="CH495" s="223">
        <f t="shared" ca="1" si="1193"/>
        <v>6.0194672227460735E-5</v>
      </c>
      <c r="CI495" s="223">
        <f t="shared" ca="1" si="1194"/>
        <v>-1.9207718917817063E-5</v>
      </c>
      <c r="CJ495" s="223">
        <f t="shared" ca="1" si="1195"/>
        <v>-2.2195023500423396E-5</v>
      </c>
      <c r="CK495" s="223">
        <f t="shared" ca="1" si="1196"/>
        <v>6.3117310687287474E-5</v>
      </c>
      <c r="CL495" s="223">
        <f t="shared" ca="1" si="1197"/>
        <v>-1.0267329870761951E-4</v>
      </c>
      <c r="CM495" s="223">
        <f t="shared" ca="1" si="1198"/>
        <v>1.400067198770467E-4</v>
      </c>
      <c r="CN495" s="223">
        <f t="shared" ca="1" si="1199"/>
        <v>-1.7430941837158162E-4</v>
      </c>
      <c r="CO495" s="223">
        <f t="shared" ca="1" si="1200"/>
        <v>2.0483884436052453E-4</v>
      </c>
      <c r="CP495" s="223">
        <f t="shared" ca="1" si="1201"/>
        <v>-2.309341279679451E-4</v>
      </c>
      <c r="CQ495" s="223">
        <f t="shared" ca="1" si="1202"/>
        <v>2.5203038510966826E-4</v>
      </c>
      <c r="CR495" s="223">
        <f t="shared" ca="1" si="1203"/>
        <v>-2.6767094552777025E-4</v>
      </c>
      <c r="CS495" s="223">
        <f t="shared" ca="1" si="1204"/>
        <v>2.7751723832260174E-4</v>
      </c>
      <c r="CT495" s="223">
        <f t="shared" ca="1" si="1205"/>
        <v>-2.8135612099025793E-4</v>
      </c>
      <c r="CU495" s="223">
        <f t="shared" ca="1" si="1206"/>
        <v>2.791044933141421E-4</v>
      </c>
      <c r="CV495" s="223">
        <f t="shared" ca="1" si="1207"/>
        <v>-2.7081109623368701E-4</v>
      </c>
      <c r="CW495" s="223">
        <f t="shared" ca="1" si="1208"/>
        <v>2.5665545675020965E-4</v>
      </c>
      <c r="CX495" s="223">
        <f t="shared" ca="1" si="1209"/>
        <v>-2.3694400170948452E-4</v>
      </c>
      <c r="CY495" s="223">
        <f t="shared" ca="1" si="1210"/>
        <v>2.1210342458595255E-4</v>
      </c>
      <c r="CZ495" s="223">
        <f t="shared" ca="1" si="1211"/>
        <v>-1.826714488575261E-4</v>
      </c>
      <c r="DA495" s="223">
        <f t="shared" ca="1" si="1212"/>
        <v>1.4928518791625453E-4</v>
      </c>
      <c r="DB495" s="223">
        <f t="shared" ca="1" si="1213"/>
        <v>-1.1266735348734924E-4</v>
      </c>
      <c r="DC495" s="223">
        <f t="shared" ca="1" si="1214"/>
        <v>7.3610611102899629E-5</v>
      </c>
      <c r="DD495" s="223">
        <f t="shared" ca="1" si="1215"/>
        <v>-3.2960421286947977E-5</v>
      </c>
      <c r="DE495" s="223">
        <f t="shared" ca="1" si="1216"/>
        <v>-8.4032621117312528E-6</v>
      </c>
      <c r="DF495" s="223">
        <f t="shared" ca="1" si="1217"/>
        <v>4.9585040262935327E-5</v>
      </c>
      <c r="DG495" s="223">
        <f t="shared" ca="1" si="1218"/>
        <v>-8.9693452035776144E-5</v>
      </c>
      <c r="DH495" s="223">
        <f t="shared" ca="1" si="1219"/>
        <v>1.2786027143996457E-4</v>
      </c>
      <c r="DI495" s="223">
        <f t="shared" ca="1" si="1220"/>
        <v>-1.6325930209647703E-4</v>
      </c>
      <c r="DJ495" s="223">
        <f t="shared" ca="1" si="1221"/>
        <v>1.9512426189420605E-4</v>
      </c>
      <c r="DK495" s="223">
        <f t="shared" ca="1" si="1222"/>
        <v>-2.2276537068344063E-4</v>
      </c>
      <c r="DL495" s="223">
        <f t="shared" ca="1" si="1223"/>
        <v>2.4558428193311636E-4</v>
      </c>
      <c r="DM495" s="223">
        <f t="shared" ca="1" si="1224"/>
        <v>-2.6308703512616506E-4</v>
      </c>
      <c r="DN495" s="223">
        <f t="shared" ca="1" si="1225"/>
        <v>2.7489474851304883E-4</v>
      </c>
      <c r="DO495" s="223">
        <f t="shared" ca="1" si="1226"/>
        <v>-2.8075182075740554E-4</v>
      </c>
      <c r="DP495" s="223">
        <f t="shared" ca="1" si="1227"/>
        <v>2.8053146393308605E-4</v>
      </c>
      <c r="DQ495" s="223">
        <f t="shared" ca="1" si="1228"/>
        <v>-2.7423844809987459E-4</v>
      </c>
      <c r="DR495" s="223">
        <f t="shared" ca="1" si="1229"/>
        <v>2.6200899804610051E-4</v>
      </c>
      <c r="DS495" s="223">
        <f t="shared" ca="1" si="1230"/>
        <v>-2.4410784443334879E-4</v>
      </c>
      <c r="DT495" s="223">
        <f t="shared" ca="1" si="1231"/>
        <v>2.2092249317710259E-4</v>
      </c>
      <c r="DU495" s="223">
        <f t="shared" ca="1" si="1232"/>
        <v>-1.9295483711394965E-4</v>
      </c>
      <c r="DV495" s="223">
        <f t="shared" ca="1" si="1233"/>
        <v>1.6081029153728468E-4</v>
      </c>
      <c r="DW495" s="223">
        <f t="shared" ca="1" si="1234"/>
        <v>-1.2518468878460349E-4</v>
      </c>
      <c r="DX495" s="223">
        <f t="shared" ca="1" si="1235"/>
        <v>8.6849215568663663E-5</v>
      </c>
      <c r="DY495" s="223">
        <f t="shared" ca="1" si="1236"/>
        <v>-4.6633719114190774E-5</v>
      </c>
      <c r="DZ495" s="223">
        <f t="shared" ca="1" si="1237"/>
        <v>5.4087434714428706E-6</v>
      </c>
      <c r="EA495" s="223">
        <f t="shared" ca="1" si="1238"/>
        <v>3.5933315133453278E-5</v>
      </c>
      <c r="EB495" s="223">
        <f t="shared" ca="1" si="1239"/>
        <v>-7.6497525981775044E-5</v>
      </c>
      <c r="EC495" s="223">
        <f t="shared" ca="1" si="1240"/>
        <v>1.1540579640974665E-4</v>
      </c>
      <c r="ED495" s="223">
        <f t="shared" ca="1" si="1241"/>
        <v>-1.5181587986280883E-4</v>
      </c>
      <c r="EE495" s="223">
        <f t="shared" ca="1" si="1242"/>
        <v>1.8493960799010584E-4</v>
      </c>
      <c r="EF495" s="223">
        <f t="shared" ca="1" si="1243"/>
        <v>-2.1405995210901807E-4</v>
      </c>
      <c r="EG495" s="223">
        <f t="shared" ca="1" si="1244"/>
        <v>2.3854654471073693E-4</v>
      </c>
      <c r="EH495" s="223">
        <f t="shared" ca="1" si="1245"/>
        <v>-2.5786932501323863E-4</v>
      </c>
      <c r="EI495" s="223">
        <f t="shared" ca="1" si="1246"/>
        <v>2.7161001317639475E-4</v>
      </c>
      <c r="EJ495" s="223">
        <f t="shared" ca="1" si="1247"/>
        <v>-2.7947116479739193E-4</v>
      </c>
      <c r="EK495" s="223">
        <f t="shared" ca="1" si="1248"/>
        <v>2.8128260968375931E-4</v>
      </c>
      <c r="EL495" s="223">
        <f t="shared" ca="1" si="1249"/>
        <v>-2.7700513552414169E-4</v>
      </c>
      <c r="EM495" s="223">
        <f t="shared" ca="1" si="1250"/>
        <v>2.6673133671642073E-4</v>
      </c>
      <c r="EN495" s="223">
        <f t="shared" ca="1" si="1251"/>
        <v>-2.5068360997864282E-4</v>
      </c>
      <c r="EO495" s="223">
        <f t="shared" ca="1" si="1252"/>
        <v>2.2920934013166428E-4</v>
      </c>
      <c r="EP495" s="223">
        <f t="shared" ca="1" si="1253"/>
        <v>-2.0277338026690613E-4</v>
      </c>
      <c r="EQ495" s="223">
        <f t="shared" ca="1" si="1254"/>
        <v>1.7194798908069637E-4</v>
      </c>
      <c r="ER495" s="223">
        <f t="shared" ca="1" si="1255"/>
        <v>-1.3740044320169212E-4</v>
      </c>
      <c r="ES495" s="223">
        <f t="shared" ca="1" si="1256"/>
        <v>9.9878592667045074E-5</v>
      </c>
      <c r="ET495" s="223">
        <f t="shared" ca="1" si="1257"/>
        <v>-6.0194672227456154E-5</v>
      </c>
      <c r="EU495" s="223">
        <f t="shared" ca="1" si="1258"/>
        <v>1.9207718917828366E-5</v>
      </c>
      <c r="EV495" s="223">
        <f t="shared" ca="1" si="1259"/>
        <v>2.2195023500412147E-5</v>
      </c>
      <c r="EW495" s="223">
        <f t="shared" ca="1" si="1260"/>
        <v>-6.3117310687292054E-5</v>
      </c>
      <c r="EX495" s="223">
        <f t="shared" ca="1" si="1261"/>
        <v>1.0267329870760898E-4</v>
      </c>
      <c r="EY495" s="223">
        <f t="shared" ca="1" si="1262"/>
        <v>-1.4000671987705077E-4</v>
      </c>
      <c r="EZ495" s="223">
        <f t="shared" ca="1" si="1263"/>
        <v>1.743094183715727E-4</v>
      </c>
      <c r="FA495" s="223">
        <f t="shared" ca="1" si="1264"/>
        <v>-2.0483884436052778E-4</v>
      </c>
      <c r="FB495" s="223">
        <f t="shared" ca="1" si="1265"/>
        <v>2.3093412796794778E-4</v>
      </c>
      <c r="FC495" s="223">
        <f t="shared" ca="1" si="1266"/>
        <v>-2.5203038510966322E-4</v>
      </c>
      <c r="FD495" s="223">
        <f t="shared" ca="1" si="1267"/>
        <v>2.6767094552777166E-4</v>
      </c>
      <c r="FE495" s="223">
        <f t="shared" ca="1" si="1268"/>
        <v>-2.7751723832259985E-4</v>
      </c>
      <c r="FF495" s="223">
        <f t="shared" ca="1" si="1269"/>
        <v>2.8135612099025771E-4</v>
      </c>
      <c r="FG495" s="223">
        <f t="shared" ca="1" si="1270"/>
        <v>-2.7910449331414151E-4</v>
      </c>
      <c r="FH495" s="223">
        <f t="shared" ca="1" si="1271"/>
        <v>2.7081109623368571E-4</v>
      </c>
      <c r="FI495" s="223">
        <f t="shared" ca="1" si="1272"/>
        <v>-2.5665545675020775E-4</v>
      </c>
      <c r="FJ495" s="223">
        <f t="shared" ca="1" si="1273"/>
        <v>2.3694400170949062E-4</v>
      </c>
      <c r="FK495" s="223">
        <f t="shared" ca="1" si="1274"/>
        <v>-2.1210342458596E-4</v>
      </c>
      <c r="FL495" s="223">
        <f t="shared" ca="1" si="1275"/>
        <v>1.8267144885752255E-4</v>
      </c>
      <c r="FM495" s="223">
        <f t="shared" ca="1" si="1276"/>
        <v>-1.4928518791625057E-4</v>
      </c>
      <c r="FN495" s="223">
        <f t="shared" ca="1" si="1277"/>
        <v>1.1266735348734494E-4</v>
      </c>
      <c r="FO495" s="223">
        <f t="shared" ca="1" si="1278"/>
        <v>-7.3610611102910539E-5</v>
      </c>
      <c r="FP495" s="223">
        <f t="shared" ca="1" si="1279"/>
        <v>3.2960421286959212E-5</v>
      </c>
      <c r="FQ495" s="223">
        <f t="shared" ca="1" si="1280"/>
        <v>8.4032621117359284E-6</v>
      </c>
      <c r="FR495" s="223">
        <f t="shared" ca="1" si="1281"/>
        <v>-4.9585040262939948E-5</v>
      </c>
      <c r="FS495" s="223">
        <f t="shared" ca="1" si="1282"/>
        <v>8.9693452035780562E-5</v>
      </c>
      <c r="FT495" s="223">
        <f t="shared" ca="1" si="1283"/>
        <v>-1.2786027143995448E-4</v>
      </c>
      <c r="FU495" s="223">
        <f t="shared" ca="1" si="1284"/>
        <v>1.6325930209646781E-4</v>
      </c>
      <c r="FV495" s="223">
        <f t="shared" ca="1" si="1285"/>
        <v>-1.9512426189420944E-4</v>
      </c>
      <c r="FW495" s="223">
        <f t="shared" ca="1" si="1286"/>
        <v>2.2276537068344351E-4</v>
      </c>
      <c r="FX495" s="223">
        <f t="shared" ca="1" si="1287"/>
        <v>-2.4558428193311089E-4</v>
      </c>
      <c r="FY495" s="223">
        <f t="shared" ca="1" si="1288"/>
        <v>2.6308703512616105E-4</v>
      </c>
      <c r="FZ495" s="223">
        <f t="shared" ca="1" si="1289"/>
        <v>-2.7489474851304639E-4</v>
      </c>
      <c r="GA495" s="223">
        <f t="shared" ca="1" si="1290"/>
        <v>2.8075182075740587E-4</v>
      </c>
      <c r="GB495" s="223">
        <f t="shared" ca="1" si="1291"/>
        <v>-2.8053146393308573E-4</v>
      </c>
      <c r="GC495" s="223">
        <f t="shared" ca="1" si="1292"/>
        <v>2.7423844809987714E-4</v>
      </c>
      <c r="GD495" s="223">
        <f t="shared" ca="1" si="1293"/>
        <v>-2.6200899804610457E-4</v>
      </c>
      <c r="GE495" s="223">
        <f t="shared" ca="1" si="1294"/>
        <v>2.4410784443335438E-4</v>
      </c>
      <c r="GF495" s="223">
        <f t="shared" ca="1" si="1295"/>
        <v>-2.2092249317709966E-4</v>
      </c>
      <c r="GG495" s="223">
        <f t="shared" ca="1" si="1296"/>
        <v>1.9295483711394629E-4</v>
      </c>
      <c r="GH495" s="223">
        <f t="shared" ca="1" si="1297"/>
        <v>-1.6081029153729395E-4</v>
      </c>
      <c r="GI495" s="223">
        <f t="shared" ca="1" si="1298"/>
        <v>1.2518468878461363E-4</v>
      </c>
      <c r="GJ495" s="223">
        <f t="shared" ca="1" si="1299"/>
        <v>-8.6849215568659218E-5</v>
      </c>
      <c r="GK495" s="223">
        <f t="shared" ca="1" si="1300"/>
        <v>4.6633719114186166E-5</v>
      </c>
      <c r="GL495" s="223">
        <f t="shared" ca="1" si="1301"/>
        <v>-5.4087434714382085E-6</v>
      </c>
      <c r="GM495" s="223">
        <f t="shared" ca="1" si="1302"/>
        <v>-3.593331513344207E-5</v>
      </c>
      <c r="GN495" s="223">
        <f t="shared" ca="1" si="1303"/>
        <v>7.6497525981764162E-5</v>
      </c>
      <c r="GO495" s="223">
        <f t="shared" ca="1" si="1304"/>
        <v>-1.1540579640975092E-4</v>
      </c>
      <c r="GP495" s="223">
        <f t="shared" ca="1" si="1305"/>
        <v>1.5181587986281279E-4</v>
      </c>
      <c r="GQ495" s="223">
        <f t="shared" ca="1" si="1306"/>
        <v>-1.8493960799010939E-4</v>
      </c>
      <c r="GR495" s="223">
        <f t="shared" ca="1" si="1307"/>
        <v>2.1405995210901072E-4</v>
      </c>
      <c r="GS495" s="223">
        <f t="shared" ca="1" si="1308"/>
        <v>-2.3854654471073091E-4</v>
      </c>
      <c r="GT495" s="223">
        <f t="shared" ca="1" si="1309"/>
        <v>2.5786932501324048E-4</v>
      </c>
      <c r="GU495" s="223">
        <f t="shared" ca="1" si="1310"/>
        <v>-2.7161001317639594E-4</v>
      </c>
      <c r="GV495" s="223">
        <f t="shared" ca="1" si="1311"/>
        <v>2.7947116479739247E-4</v>
      </c>
      <c r="GW495" s="223">
        <f t="shared" ca="1" si="1312"/>
        <v>-2.8128260968375964E-4</v>
      </c>
      <c r="GX495" s="223">
        <f t="shared" ca="1" si="1313"/>
        <v>2.7700513552414365E-4</v>
      </c>
      <c r="GY495" s="223">
        <f t="shared" ca="1" si="1314"/>
        <v>-2.6673133671641926E-4</v>
      </c>
      <c r="GZ495" s="223">
        <f t="shared" ca="1" si="1315"/>
        <v>2.5068360997864076E-4</v>
      </c>
      <c r="HA495" s="223">
        <f t="shared" ca="1" si="1316"/>
        <v>-2.2920934013167081E-4</v>
      </c>
      <c r="HB495" s="223">
        <f t="shared" ca="1" si="1317"/>
        <v>2.0277338026691399E-4</v>
      </c>
      <c r="HC495" s="223">
        <f t="shared" ca="1" si="1318"/>
        <v>-1.7194798908070532E-4</v>
      </c>
      <c r="HD495" s="223">
        <f t="shared" ca="1" si="1319"/>
        <v>1.37400443201688E-4</v>
      </c>
      <c r="HE495" s="223">
        <f t="shared" ca="1" si="1320"/>
        <v>-9.9878592667040683E-5</v>
      </c>
      <c r="HF495" s="223">
        <f t="shared" ca="1" si="1321"/>
        <v>6.01946722274672E-5</v>
      </c>
      <c r="HG495" s="223">
        <f t="shared" ca="1" si="1322"/>
        <v>-1.9207718917839614E-5</v>
      </c>
      <c r="HH495" s="223">
        <f t="shared" ca="1" si="1323"/>
        <v>-2.2195023500400858E-5</v>
      </c>
      <c r="HI495" s="223">
        <f t="shared" ca="1" si="1324"/>
        <v>6.3117310687296608E-5</v>
      </c>
      <c r="HJ495" s="223">
        <f t="shared" ca="1" si="1325"/>
        <v>-1.0267329870761334E-4</v>
      </c>
      <c r="HK495" s="223">
        <f t="shared" ca="1" si="1326"/>
        <v>1.4000671987704098E-4</v>
      </c>
      <c r="HL495" s="223">
        <f t="shared" ca="1" si="1327"/>
        <v>-1.7430941837156386E-4</v>
      </c>
      <c r="HM495" s="223">
        <f t="shared" ca="1" si="1328"/>
        <v>2.0483884436053098E-4</v>
      </c>
      <c r="HN495" s="223">
        <f t="shared" ca="1" si="1329"/>
        <v>-2.3093412796795044E-4</v>
      </c>
      <c r="HO495" s="223">
        <f t="shared" ca="1" si="1330"/>
        <v>2.5203038510966533E-4</v>
      </c>
      <c r="HP495" s="223">
        <f t="shared" ca="1" si="1331"/>
        <v>-2.6767094552776819E-4</v>
      </c>
      <c r="HQ495" s="223">
        <f t="shared" ca="1" si="1332"/>
        <v>2.77517238322598E-4</v>
      </c>
      <c r="HR495" s="223">
        <f t="shared" ca="1" si="1333"/>
        <v>-2.8135612099025809E-4</v>
      </c>
      <c r="HS495" s="223">
        <f t="shared" ca="1" si="1334"/>
        <v>2.7910449331414297E-4</v>
      </c>
      <c r="HT495" s="223">
        <f t="shared" ca="1" si="1335"/>
        <v>-2.708110962336888E-4</v>
      </c>
      <c r="HU495" s="223">
        <f t="shared" ca="1" si="1336"/>
        <v>2.5665545675021236E-4</v>
      </c>
      <c r="HV495" s="223">
        <f t="shared" ca="1" si="1337"/>
        <v>-2.3694400170949672E-4</v>
      </c>
      <c r="HW495" s="223">
        <f t="shared" ca="1" si="1338"/>
        <v>2.1210342458594637E-4</v>
      </c>
      <c r="HX495" s="223">
        <f t="shared" ca="1" si="1339"/>
        <v>-1.8267144885753114E-4</v>
      </c>
      <c r="HY495" s="223">
        <f t="shared" ca="1" si="1340"/>
        <v>1.4928518791626017E-4</v>
      </c>
      <c r="HZ495" s="223">
        <f t="shared" ca="1" si="1341"/>
        <v>-1.126673534873553E-4</v>
      </c>
      <c r="IA495" s="223">
        <f t="shared" ca="1" si="1342"/>
        <v>7.3610611102921448E-5</v>
      </c>
      <c r="IB495" s="223">
        <f t="shared" ca="1" si="1343"/>
        <v>-3.2960421286938653E-5</v>
      </c>
      <c r="IC495" s="223">
        <f t="shared" ca="1" si="1344"/>
        <v>-8.4032621117246527E-6</v>
      </c>
      <c r="ID495" s="223">
        <f t="shared" ca="1" si="1345"/>
        <v>4.9585040262928822E-5</v>
      </c>
      <c r="IE495" s="223">
        <f t="shared" ca="1" si="1346"/>
        <v>8.7113292469918798E-5</v>
      </c>
      <c r="IF495" s="223">
        <f t="shared" ca="1" si="1347"/>
        <v>1.2786027143994443E-4</v>
      </c>
      <c r="IG495" s="223">
        <f t="shared" ca="1" si="1348"/>
        <v>-1.6325930209648467E-4</v>
      </c>
      <c r="IH495" s="223">
        <f t="shared" ca="1" si="1349"/>
        <v>1.9512426189420131E-4</v>
      </c>
      <c r="II495" s="223">
        <f t="shared" ca="1" si="1350"/>
        <v>-2.2276537068343662E-4</v>
      </c>
      <c r="IJ495" s="223">
        <f t="shared" ca="1" si="1351"/>
        <v>2.4558428193310536E-4</v>
      </c>
      <c r="IK495" s="223">
        <f t="shared" ca="1" si="1352"/>
        <v>-2.6308703512615704E-4</v>
      </c>
      <c r="IL495" s="223">
        <f t="shared" ca="1" si="1353"/>
        <v>2.7489474851305083E-4</v>
      </c>
      <c r="IM495" s="223">
        <f t="shared" ca="1" si="1354"/>
        <v>-2.8075182075740511E-4</v>
      </c>
      <c r="IN495" s="223">
        <f t="shared" ca="1" si="1355"/>
        <v>2.805314639330866E-4</v>
      </c>
      <c r="IO495" s="223">
        <f t="shared" ca="1" si="1356"/>
        <v>-2.7423844809987968E-4</v>
      </c>
      <c r="IP495" s="223">
        <f t="shared" ca="1" si="1357"/>
        <v>2.6200899804609704E-4</v>
      </c>
      <c r="IQ495" s="223">
        <f t="shared" ca="1" si="1358"/>
        <v>-2.441078444333441E-4</v>
      </c>
      <c r="IR495" s="223">
        <f t="shared" ca="1" si="1359"/>
        <v>2.2092249317710665E-4</v>
      </c>
      <c r="IS495" s="223">
        <f t="shared" ca="1" si="1360"/>
        <v>-1.929548371139545E-4</v>
      </c>
      <c r="IT495" s="223">
        <f t="shared" ca="1" si="1361"/>
        <v>1.6081029153730325E-4</v>
      </c>
      <c r="IU495" s="223">
        <f t="shared" ca="1" si="1362"/>
        <v>-1.2518468878459511E-4</v>
      </c>
      <c r="IV495" s="223">
        <f t="shared" ca="1" si="1363"/>
        <v>8.6849215568669978E-5</v>
      </c>
      <c r="IW495" s="223">
        <f t="shared" ca="1" si="1364"/>
        <v>-4.663371911419732E-5</v>
      </c>
      <c r="IX495" s="223">
        <f t="shared" ca="1" si="1365"/>
        <v>5.4087434714495113E-6</v>
      </c>
      <c r="IY495" s="223">
        <f t="shared" ca="1" si="1366"/>
        <v>3.5933315133430821E-5</v>
      </c>
      <c r="IZ495" s="223">
        <f t="shared" ca="1" si="1367"/>
        <v>-7.6497525981784057E-5</v>
      </c>
      <c r="JA495" s="223">
        <f t="shared" ca="1" si="1368"/>
        <v>1.1540579640974063E-4</v>
      </c>
      <c r="JB495" s="223">
        <f t="shared" ca="1" si="1369"/>
        <v>-1.5181587986280327E-4</v>
      </c>
    </row>
    <row r="496" spans="2:262">
      <c r="B496" s="230">
        <v>135</v>
      </c>
      <c r="C496" s="229">
        <f t="shared" si="1370"/>
        <v>2.6367187500000019E-3</v>
      </c>
      <c r="D496" s="226">
        <f t="shared" ca="1" si="1113"/>
        <v>23.500428877321852</v>
      </c>
      <c r="E496" s="225">
        <f ca="1">EK361</f>
        <v>-0.4995711226781484</v>
      </c>
      <c r="F496" s="224">
        <v>135</v>
      </c>
      <c r="G496" s="223">
        <f t="shared" ca="1" si="1114"/>
        <v>1.1249103893981203E-4</v>
      </c>
      <c r="H496" s="223">
        <f t="shared" ca="1" si="1115"/>
        <v>-1.3992211864465696E-4</v>
      </c>
      <c r="I496" s="223">
        <f t="shared" ca="1" si="1116"/>
        <v>1.6323323141273461E-4</v>
      </c>
      <c r="J496" s="223">
        <f t="shared" ca="1" si="1117"/>
        <v>-1.817379881670784E-4</v>
      </c>
      <c r="K496" s="223">
        <f t="shared" ca="1" si="1118"/>
        <v>1.9489152161480185E-4</v>
      </c>
      <c r="L496" s="223">
        <f t="shared" ca="1" si="1119"/>
        <v>-2.023065297093725E-4</v>
      </c>
      <c r="M496" s="223">
        <f t="shared" ca="1" si="1120"/>
        <v>2.0376467964907578E-4</v>
      </c>
      <c r="N496" s="223">
        <f t="shared" ca="1" si="1121"/>
        <v>-1.99223036624186E-4</v>
      </c>
      <c r="O496" s="223">
        <f t="shared" ca="1" si="1122"/>
        <v>1.8881532802021161E-4</v>
      </c>
      <c r="P496" s="223">
        <f t="shared" ca="1" si="1123"/>
        <v>-1.7284800585311175E-4</v>
      </c>
      <c r="Q496" s="223">
        <f t="shared" ca="1" si="1124"/>
        <v>1.5179122337695579E-4</v>
      </c>
      <c r="R496" s="223">
        <f t="shared" ca="1" si="1125"/>
        <v>-1.2626499155524856E-4</v>
      </c>
      <c r="S496" s="223">
        <f t="shared" ca="1" si="1126"/>
        <v>9.7020923014673932E-5</v>
      </c>
      <c r="T496" s="223">
        <f t="shared" ca="1" si="1127"/>
        <v>-6.492010102534527E-5</v>
      </c>
      <c r="U496" s="223">
        <f t="shared" ca="1" si="1128"/>
        <v>3.0907725149134174E-5</v>
      </c>
      <c r="V496" s="223">
        <f t="shared" ca="1" si="1129"/>
        <v>4.0147198922566252E-6</v>
      </c>
      <c r="W496" s="223">
        <f t="shared" ca="1" si="1130"/>
        <v>-3.8818952649723362E-5</v>
      </c>
      <c r="X496" s="223">
        <f t="shared" ca="1" si="1131"/>
        <v>7.2480172401198146E-5</v>
      </c>
      <c r="Y496" s="223">
        <f t="shared" ca="1" si="1132"/>
        <v>-1.0400723411706965E-4</v>
      </c>
      <c r="Z496" s="223">
        <f t="shared" ca="1" si="1133"/>
        <v>1.3247183244332282E-4</v>
      </c>
      <c r="AA496" s="223">
        <f t="shared" ca="1" si="1134"/>
        <v>-1.5703583538833246E-4</v>
      </c>
      <c r="AB496" s="223">
        <f t="shared" ca="1" si="1135"/>
        <v>1.769759628806635E-4</v>
      </c>
      <c r="AC496" s="223">
        <f t="shared" ca="1" si="1136"/>
        <v>-1.9170508354481475E-4</v>
      </c>
      <c r="AD496" s="223">
        <f t="shared" ca="1" si="1137"/>
        <v>2.0078950261735571E-4</v>
      </c>
      <c r="AE496" s="223">
        <f t="shared" ca="1" si="1138"/>
        <v>-2.0396173196573852E-4</v>
      </c>
      <c r="AF496" s="223">
        <f t="shared" ca="1" si="1139"/>
        <v>2.0112836620018022E-4</v>
      </c>
      <c r="AG496" s="223">
        <f t="shared" ca="1" si="1140"/>
        <v>-1.9237283296876743E-4</v>
      </c>
      <c r="AH496" s="223">
        <f t="shared" ca="1" si="1141"/>
        <v>1.7795293645411821E-4</v>
      </c>
      <c r="AI496" s="223">
        <f t="shared" ca="1" si="1142"/>
        <v>-1.5829326640263647E-4</v>
      </c>
      <c r="AJ496" s="223">
        <f t="shared" ca="1" si="1143"/>
        <v>1.3397269620035214E-4</v>
      </c>
      <c r="AK496" s="223">
        <f t="shared" ca="1" si="1144"/>
        <v>-1.0570733811090701E-4</v>
      </c>
      <c r="AL496" s="223">
        <f t="shared" ca="1" si="1145"/>
        <v>7.4329457553900597E-5</v>
      </c>
      <c r="AM496" s="223">
        <f t="shared" ca="1" si="1146"/>
        <v>-4.0762967286605252E-5</v>
      </c>
      <c r="AN496" s="223">
        <f t="shared" ca="1" si="1147"/>
        <v>5.9962230559445253E-6</v>
      </c>
      <c r="AO496" s="223">
        <f t="shared" ca="1" si="1148"/>
        <v>2.8947078255003923E-5</v>
      </c>
      <c r="AP496" s="223">
        <f t="shared" ca="1" si="1149"/>
        <v>-6.303804109022427E-5</v>
      </c>
      <c r="AQ496" s="223">
        <f t="shared" ca="1" si="1150"/>
        <v>9.5272866757380067E-5</v>
      </c>
      <c r="AR496" s="223">
        <f t="shared" ca="1" si="1151"/>
        <v>-1.2470240999447262E-4</v>
      </c>
      <c r="AS496" s="223">
        <f t="shared" ca="1" si="1152"/>
        <v>1.504601262817639E-4</v>
      </c>
      <c r="AT496" s="223">
        <f t="shared" ca="1" si="1153"/>
        <v>-1.7178758699840514E-4</v>
      </c>
      <c r="AU496" s="223">
        <f t="shared" ca="1" si="1154"/>
        <v>1.8805681113718631E-4</v>
      </c>
      <c r="AV496" s="223">
        <f t="shared" ca="1" si="1155"/>
        <v>-1.9878875602645076E-4</v>
      </c>
      <c r="AW496" s="223">
        <f t="shared" ca="1" si="1156"/>
        <v>2.0366742260515786E-4</v>
      </c>
      <c r="AX496" s="223">
        <f t="shared" ca="1" si="1157"/>
        <v>-2.0254915992523392E-4</v>
      </c>
      <c r="AY496" s="223">
        <f t="shared" ca="1" si="1158"/>
        <v>1.9546689491283117E-4</v>
      </c>
      <c r="AZ496" s="223">
        <f t="shared" ca="1" si="1159"/>
        <v>-1.8262916284436965E-4</v>
      </c>
      <c r="BA496" s="223">
        <f t="shared" ca="1" si="1160"/>
        <v>1.6441396708470238E-4</v>
      </c>
      <c r="BB496" s="223">
        <f t="shared" ca="1" si="1161"/>
        <v>-1.4135764888568785E-4</v>
      </c>
      <c r="BC496" s="223">
        <f t="shared" ca="1" si="1162"/>
        <v>1.1413909497076647E-4</v>
      </c>
      <c r="BD496" s="223">
        <f t="shared" ca="1" si="1163"/>
        <v>-8.3559747908715676E-5</v>
      </c>
      <c r="BE496" s="223">
        <f t="shared" ca="1" si="1164"/>
        <v>5.0520007865465777E-5</v>
      </c>
      <c r="BF496" s="223">
        <f t="shared" ca="1" si="1165"/>
        <v>-1.5992720577598233E-5</v>
      </c>
      <c r="BG496" s="223">
        <f t="shared" ca="1" si="1166"/>
        <v>-1.9005467813303542E-5</v>
      </c>
      <c r="BH496" s="223">
        <f t="shared" ca="1" si="1167"/>
        <v>5.3444045616785101E-5</v>
      </c>
      <c r="BI496" s="223">
        <f t="shared" ca="1" si="1168"/>
        <v>-8.6308978716756945E-5</v>
      </c>
      <c r="BJ496" s="223">
        <f t="shared" ca="1" si="1169"/>
        <v>1.1663256851730228E-4</v>
      </c>
      <c r="BK496" s="223">
        <f t="shared" ca="1" si="1170"/>
        <v>-1.4352194555223181E-4</v>
      </c>
      <c r="BL496" s="223">
        <f t="shared" ca="1" si="1171"/>
        <v>1.6618535977225534E-4</v>
      </c>
      <c r="BM496" s="223">
        <f t="shared" ca="1" si="1172"/>
        <v>-1.8395549339969591E-4</v>
      </c>
      <c r="BN496" s="223">
        <f t="shared" ca="1" si="1173"/>
        <v>1.9630910991043875E-4</v>
      </c>
      <c r="BO496" s="223">
        <f t="shared" ca="1" si="1174"/>
        <v>-2.0288246058436187E-4</v>
      </c>
      <c r="BP496" s="223">
        <f t="shared" ca="1" si="1175"/>
        <v>2.0348199498281601E-4</v>
      </c>
      <c r="BQ496" s="223">
        <f t="shared" ca="1" si="1176"/>
        <v>-1.9809005998617268E-4</v>
      </c>
      <c r="BR496" s="223">
        <f t="shared" ca="1" si="1177"/>
        <v>1.8686541958490481E-4</v>
      </c>
      <c r="BS496" s="223">
        <f t="shared" ca="1" si="1178"/>
        <v>-1.7013858011909831E-4</v>
      </c>
      <c r="BT496" s="223">
        <f t="shared" ca="1" si="1179"/>
        <v>1.4840205861339003E-4</v>
      </c>
      <c r="BU496" s="223">
        <f t="shared" ca="1" si="1180"/>
        <v>-1.2229588075343012E-4</v>
      </c>
      <c r="BV496" s="223">
        <f t="shared" ca="1" si="1181"/>
        <v>9.2588735511851716E-5</v>
      </c>
      <c r="BW496" s="223">
        <f t="shared" ca="1" si="1182"/>
        <v>-6.0155341320351115E-5</v>
      </c>
      <c r="BX496" s="223">
        <f t="shared" ca="1" si="1183"/>
        <v>2.5950690234583621E-5</v>
      </c>
      <c r="BY496" s="223">
        <f t="shared" ca="1" si="1184"/>
        <v>9.0180715349643135E-6</v>
      </c>
      <c r="BZ496" s="223">
        <f t="shared" ca="1" si="1185"/>
        <v>-4.3721298756306793E-5</v>
      </c>
      <c r="CA496" s="223">
        <f t="shared" ca="1" si="1186"/>
        <v>7.7137164786628804E-5</v>
      </c>
      <c r="CB496" s="223">
        <f t="shared" ca="1" si="1187"/>
        <v>-1.0828174896676718E-4</v>
      </c>
      <c r="CC496" s="223">
        <f t="shared" ca="1" si="1188"/>
        <v>1.3623800788483084E-4</v>
      </c>
      <c r="CD496" s="223">
        <f t="shared" ca="1" si="1189"/>
        <v>-1.6018277745829244E-4</v>
      </c>
      <c r="CE496" s="223">
        <f t="shared" ca="1" si="1190"/>
        <v>1.7941101076600721E-4</v>
      </c>
      <c r="CF496" s="223">
        <f t="shared" ca="1" si="1191"/>
        <v>-1.9335653795400501E-4</v>
      </c>
      <c r="CG496" s="223">
        <f t="shared" ca="1" si="1192"/>
        <v>2.0160873694561311E-4</v>
      </c>
      <c r="CH496" s="223">
        <f t="shared" ca="1" si="1193"/>
        <v>-2.0392462409156726E-4</v>
      </c>
      <c r="CI496" s="223">
        <f t="shared" ca="1" si="1194"/>
        <v>2.0023600875436836E-4</v>
      </c>
      <c r="CJ496" s="223">
        <f t="shared" ca="1" si="1195"/>
        <v>-1.9065150116217999E-4</v>
      </c>
      <c r="CK496" s="223">
        <f t="shared" ca="1" si="1196"/>
        <v>1.7545331441160469E-4</v>
      </c>
      <c r="CL496" s="223">
        <f t="shared" ca="1" si="1197"/>
        <v>-1.5508895478340344E-4</v>
      </c>
      <c r="CM496" s="223">
        <f t="shared" ca="1" si="1198"/>
        <v>1.3015804504750941E-4</v>
      </c>
      <c r="CN496" s="223">
        <f t="shared" ca="1" si="1199"/>
        <v>-1.0139466874132422E-4</v>
      </c>
      <c r="CO496" s="223">
        <f t="shared" ca="1" si="1200"/>
        <v>6.9645755289010034E-5</v>
      </c>
      <c r="CP496" s="223">
        <f t="shared" ca="1" si="1201"/>
        <v>-3.5846142405781851E-5</v>
      </c>
      <c r="CQ496" s="223">
        <f t="shared" ca="1" si="1202"/>
        <v>9.9105006760399797E-7</v>
      </c>
      <c r="CR496" s="223">
        <f t="shared" ca="1" si="1203"/>
        <v>3.3893223457596714E-5</v>
      </c>
      <c r="CS496" s="223">
        <f t="shared" ca="1" si="1204"/>
        <v>-6.7779520670117389E-5</v>
      </c>
      <c r="CT496" s="223">
        <f t="shared" ca="1" si="1205"/>
        <v>9.9670069198615004E-5</v>
      </c>
      <c r="CU496" s="223">
        <f t="shared" ca="1" si="1206"/>
        <v>-1.2862586092339087E-4</v>
      </c>
      <c r="CV496" s="223">
        <f t="shared" ca="1" si="1207"/>
        <v>1.537943008030781E-4</v>
      </c>
      <c r="CW496" s="223">
        <f t="shared" ca="1" si="1208"/>
        <v>-1.7443431129283442E-4</v>
      </c>
      <c r="CX496" s="223">
        <f t="shared" ca="1" si="1209"/>
        <v>1.8993815316160743E-4</v>
      </c>
      <c r="CY496" s="223">
        <f t="shared" ca="1" si="1210"/>
        <v>-1.9984932020072243E-4</v>
      </c>
      <c r="CZ496" s="223">
        <f t="shared" ca="1" si="1211"/>
        <v>2.0387598091919384E-4</v>
      </c>
      <c r="DA496" s="223">
        <f t="shared" ca="1" si="1212"/>
        <v>-2.0189957143886857E-4</v>
      </c>
      <c r="DB496" s="223">
        <f t="shared" ca="1" si="1213"/>
        <v>1.9397828657405835E-4</v>
      </c>
      <c r="DC496" s="223">
        <f t="shared" ca="1" si="1214"/>
        <v>-1.8034536630180117E-4</v>
      </c>
      <c r="DD496" s="223">
        <f t="shared" ca="1" si="1215"/>
        <v>1.6140222807715942E-4</v>
      </c>
      <c r="DE496" s="223">
        <f t="shared" ca="1" si="1216"/>
        <v>-1.3770664721057083E-4</v>
      </c>
      <c r="DF496" s="223">
        <f t="shared" ca="1" si="1217"/>
        <v>1.099563333326747E-4</v>
      </c>
      <c r="DG496" s="223">
        <f t="shared" ca="1" si="1218"/>
        <v>-7.8968386532929992E-5</v>
      </c>
      <c r="DH496" s="223">
        <f t="shared" ca="1" si="1219"/>
        <v>4.5655238080173234E-5</v>
      </c>
      <c r="DI496" s="223">
        <f t="shared" ca="1" si="1220"/>
        <v>-1.099778414373637E-5</v>
      </c>
      <c r="DJ496" s="223">
        <f t="shared" ca="1" si="1221"/>
        <v>-2.398349641487583E-5</v>
      </c>
      <c r="DK496" s="223">
        <f t="shared" ca="1" si="1222"/>
        <v>5.8258589751521385E-5</v>
      </c>
      <c r="DL496" s="223">
        <f t="shared" ca="1" si="1223"/>
        <v>-9.0818275503691363E-5</v>
      </c>
      <c r="DM496" s="223">
        <f t="shared" ca="1" si="1224"/>
        <v>1.2070384299669154E-4</v>
      </c>
      <c r="DN496" s="223">
        <f t="shared" ca="1" si="1225"/>
        <v>-1.4703532020643925E-4</v>
      </c>
      <c r="DO496" s="223">
        <f t="shared" ca="1" si="1226"/>
        <v>1.6903738428511586E-4</v>
      </c>
      <c r="DP496" s="223">
        <f t="shared" ca="1" si="1227"/>
        <v>-1.8606219072162593E-4</v>
      </c>
      <c r="DQ496" s="223">
        <f t="shared" ca="1" si="1228"/>
        <v>1.976084489387349E-4</v>
      </c>
      <c r="DR496" s="223">
        <f t="shared" ca="1" si="1229"/>
        <v>-2.0333618265135986E-4</v>
      </c>
      <c r="DS496" s="223">
        <f t="shared" ca="1" si="1230"/>
        <v>2.0307674037146065E-4</v>
      </c>
      <c r="DT496" s="223">
        <f t="shared" ca="1" si="1231"/>
        <v>-1.9683776130308836E-4</v>
      </c>
      <c r="DU496" s="223">
        <f t="shared" ca="1" si="1232"/>
        <v>1.8480295040818796E-4</v>
      </c>
      <c r="DV496" s="223">
        <f t="shared" ca="1" si="1233"/>
        <v>-1.6732666926631183E-4</v>
      </c>
      <c r="DW496" s="223">
        <f t="shared" ca="1" si="1234"/>
        <v>1.4492350199882406E-4</v>
      </c>
      <c r="DX496" s="223">
        <f t="shared" ca="1" si="1235"/>
        <v>-1.182531034859893E-4</v>
      </c>
      <c r="DY496" s="223">
        <f t="shared" ca="1" si="1236"/>
        <v>8.8100776016878252E-5</v>
      </c>
      <c r="DZ496" s="223">
        <f t="shared" ca="1" si="1237"/>
        <v>-5.5354346287091747E-5</v>
      </c>
      <c r="EA496" s="223">
        <f t="shared" ca="1" si="1238"/>
        <v>2.0978023594585908E-5</v>
      </c>
      <c r="EB496" s="223">
        <f t="shared" ca="1" si="1239"/>
        <v>1.4015991028585307E-5</v>
      </c>
      <c r="EC496" s="223">
        <f t="shared" ca="1" si="1240"/>
        <v>-4.8597308787364109E-5</v>
      </c>
      <c r="ED496" s="223">
        <f t="shared" ca="1" si="1241"/>
        <v>8.1747692628337783E-5</v>
      </c>
      <c r="EE496" s="223">
        <f t="shared" ca="1" si="1242"/>
        <v>-1.1249103893980507E-4</v>
      </c>
      <c r="EF496" s="223">
        <f t="shared" ca="1" si="1243"/>
        <v>1.3992211864464988E-4</v>
      </c>
      <c r="EG496" s="223">
        <f t="shared" ca="1" si="1244"/>
        <v>-1.63233231412728E-4</v>
      </c>
      <c r="EH496" s="223">
        <f t="shared" ca="1" si="1245"/>
        <v>1.8173798816707273E-4</v>
      </c>
      <c r="EI496" s="223">
        <f t="shared" ca="1" si="1246"/>
        <v>-1.9489152161480131E-4</v>
      </c>
      <c r="EJ496" s="223">
        <f t="shared" ca="1" si="1247"/>
        <v>2.0230652970937204E-4</v>
      </c>
      <c r="EK496" s="223">
        <f t="shared" ca="1" si="1248"/>
        <v>-2.03764679649076E-4</v>
      </c>
      <c r="EL496" s="223">
        <f t="shared" ca="1" si="1249"/>
        <v>1.9922303662418735E-4</v>
      </c>
      <c r="EM496" s="223">
        <f t="shared" ca="1" si="1250"/>
        <v>-1.8881532802021453E-4</v>
      </c>
      <c r="EN496" s="223">
        <f t="shared" ca="1" si="1251"/>
        <v>1.7284800585311619E-4</v>
      </c>
      <c r="EO496" s="223">
        <f t="shared" ca="1" si="1252"/>
        <v>-1.5179122337696241E-4</v>
      </c>
      <c r="EP496" s="223">
        <f t="shared" ca="1" si="1253"/>
        <v>1.2626499155525745E-4</v>
      </c>
      <c r="EQ496" s="223">
        <f t="shared" ca="1" si="1254"/>
        <v>-9.7020923014675016E-5</v>
      </c>
      <c r="ER496" s="223">
        <f t="shared" ca="1" si="1255"/>
        <v>6.4920101025347778E-5</v>
      </c>
      <c r="ES496" s="223">
        <f t="shared" ca="1" si="1256"/>
        <v>-3.090772514913824E-5</v>
      </c>
      <c r="ET496" s="223">
        <f t="shared" ca="1" si="1257"/>
        <v>-4.0147198922510822E-6</v>
      </c>
      <c r="EU496" s="223">
        <f t="shared" ca="1" si="1258"/>
        <v>3.8818952649716498E-5</v>
      </c>
      <c r="EV496" s="223">
        <f t="shared" ca="1" si="1259"/>
        <v>-7.2480172401190245E-5</v>
      </c>
      <c r="EW496" s="223">
        <f t="shared" ca="1" si="1260"/>
        <v>1.0400723411706114E-4</v>
      </c>
      <c r="EX496" s="223">
        <f t="shared" ca="1" si="1261"/>
        <v>-1.3247183244331529E-4</v>
      </c>
      <c r="EY496" s="223">
        <f t="shared" ca="1" si="1262"/>
        <v>1.570358353883243E-4</v>
      </c>
      <c r="EZ496" s="223">
        <f t="shared" ca="1" si="1263"/>
        <v>-1.769759628806629E-4</v>
      </c>
      <c r="FA496" s="223">
        <f t="shared" ca="1" si="1264"/>
        <v>1.9170508354481334E-4</v>
      </c>
      <c r="FB496" s="223">
        <f t="shared" ca="1" si="1265"/>
        <v>-2.0078950261735501E-4</v>
      </c>
      <c r="FC496" s="223">
        <f t="shared" ca="1" si="1266"/>
        <v>2.0396173196573846E-4</v>
      </c>
      <c r="FD496" s="223">
        <f t="shared" ca="1" si="1267"/>
        <v>-2.0112836620018141E-4</v>
      </c>
      <c r="FE496" s="223">
        <f t="shared" ca="1" si="1268"/>
        <v>1.9237283296876686E-4</v>
      </c>
      <c r="FF496" s="223">
        <f t="shared" ca="1" si="1269"/>
        <v>-1.7795293645412303E-4</v>
      </c>
      <c r="FG496" s="223">
        <f t="shared" ca="1" si="1270"/>
        <v>1.5829326640263722E-4</v>
      </c>
      <c r="FH496" s="223">
        <f t="shared" ca="1" si="1271"/>
        <v>-1.3397269620036179E-4</v>
      </c>
      <c r="FI496" s="223">
        <f t="shared" ca="1" si="1272"/>
        <v>1.0570733811091052E-4</v>
      </c>
      <c r="FJ496" s="223">
        <f t="shared" ca="1" si="1273"/>
        <v>-7.4329457553915206E-5</v>
      </c>
      <c r="FK496" s="223">
        <f t="shared" ca="1" si="1274"/>
        <v>4.0762967286609277E-5</v>
      </c>
      <c r="FL496" s="223">
        <f t="shared" ca="1" si="1275"/>
        <v>-5.9962230559631059E-6</v>
      </c>
      <c r="FM496" s="223">
        <f t="shared" ca="1" si="1276"/>
        <v>-2.8947078254996998E-5</v>
      </c>
      <c r="FN496" s="223">
        <f t="shared" ca="1" si="1277"/>
        <v>6.3038041090225869E-5</v>
      </c>
      <c r="FO496" s="223">
        <f t="shared" ca="1" si="1278"/>
        <v>-9.5272866757371326E-5</v>
      </c>
      <c r="FP496" s="223">
        <f t="shared" ca="1" si="1279"/>
        <v>1.2470240999447167E-4</v>
      </c>
      <c r="FQ496" s="223">
        <f t="shared" ca="1" si="1280"/>
        <v>-1.5046012628175523E-4</v>
      </c>
      <c r="FR496" s="223">
        <f t="shared" ca="1" si="1281"/>
        <v>1.7178758699840449E-4</v>
      </c>
      <c r="FS496" s="223">
        <f t="shared" ca="1" si="1282"/>
        <v>-1.880568111371791E-4</v>
      </c>
      <c r="FT496" s="223">
        <f t="shared" ca="1" si="1283"/>
        <v>1.9878875602644919E-4</v>
      </c>
      <c r="FU496" s="223">
        <f t="shared" ca="1" si="1284"/>
        <v>-2.036674226051581E-4</v>
      </c>
      <c r="FV496" s="223">
        <f t="shared" ca="1" si="1285"/>
        <v>2.0254915992523473E-4</v>
      </c>
      <c r="FW496" s="223">
        <f t="shared" ca="1" si="1286"/>
        <v>-1.9546689491283149E-4</v>
      </c>
      <c r="FX496" s="223">
        <f t="shared" ca="1" si="1287"/>
        <v>1.8262916284437534E-4</v>
      </c>
      <c r="FY496" s="223">
        <f t="shared" ca="1" si="1288"/>
        <v>-1.6441396708470309E-4</v>
      </c>
      <c r="FZ496" s="223">
        <f t="shared" ca="1" si="1289"/>
        <v>1.4135764888569704E-4</v>
      </c>
      <c r="GA496" s="223">
        <f t="shared" ca="1" si="1290"/>
        <v>-1.1413909497076747E-4</v>
      </c>
      <c r="GB496" s="223">
        <f t="shared" ca="1" si="1291"/>
        <v>8.3559747908732617E-5</v>
      </c>
      <c r="GC496" s="223">
        <f t="shared" ca="1" si="1292"/>
        <v>-5.0520007865472539E-5</v>
      </c>
      <c r="GD496" s="223">
        <f t="shared" ca="1" si="1293"/>
        <v>1.5992720577593652E-5</v>
      </c>
      <c r="GE496" s="223">
        <f t="shared" ca="1" si="1294"/>
        <v>1.9005467813296576E-5</v>
      </c>
      <c r="GF496" s="223">
        <f t="shared" ca="1" si="1295"/>
        <v>-5.3444045616783963E-5</v>
      </c>
      <c r="GG496" s="223">
        <f t="shared" ca="1" si="1296"/>
        <v>8.6308978716745344E-5</v>
      </c>
      <c r="GH496" s="223">
        <f t="shared" ca="1" si="1297"/>
        <v>-1.1663256851730129E-4</v>
      </c>
      <c r="GI496" s="223">
        <f t="shared" ca="1" si="1298"/>
        <v>1.435219455522227E-4</v>
      </c>
      <c r="GJ496" s="223">
        <f t="shared" ca="1" si="1299"/>
        <v>-1.6618535977225128E-4</v>
      </c>
      <c r="GK496" s="223">
        <f t="shared" ca="1" si="1300"/>
        <v>1.8395549339968788E-4</v>
      </c>
      <c r="GL496" s="223">
        <f t="shared" ca="1" si="1301"/>
        <v>-1.9630910991043685E-4</v>
      </c>
      <c r="GM496" s="223">
        <f t="shared" ca="1" si="1302"/>
        <v>2.028824605843623E-4</v>
      </c>
      <c r="GN496" s="223">
        <f t="shared" ca="1" si="1303"/>
        <v>-2.0348199498281688E-4</v>
      </c>
      <c r="GO496" s="223">
        <f t="shared" ca="1" si="1304"/>
        <v>1.9809005998617295E-4</v>
      </c>
      <c r="GP496" s="223">
        <f t="shared" ca="1" si="1305"/>
        <v>-1.8686541958490993E-4</v>
      </c>
      <c r="GQ496" s="223">
        <f t="shared" ca="1" si="1306"/>
        <v>1.7013858011909899E-4</v>
      </c>
      <c r="GR496" s="223">
        <f t="shared" ca="1" si="1307"/>
        <v>-1.4840205861339878E-4</v>
      </c>
      <c r="GS496" s="223">
        <f t="shared" ca="1" si="1308"/>
        <v>1.222958807534357E-4</v>
      </c>
      <c r="GT496" s="223">
        <f t="shared" ca="1" si="1309"/>
        <v>-9.2588735511868291E-5</v>
      </c>
      <c r="GU496" s="223">
        <f t="shared" ca="1" si="1310"/>
        <v>6.0155341320357783E-5</v>
      </c>
      <c r="GV496" s="223">
        <f t="shared" ca="1" si="1311"/>
        <v>-2.5950690234579054E-5</v>
      </c>
      <c r="GW496" s="223">
        <f t="shared" ca="1" si="1312"/>
        <v>-9.0180715349515199E-6</v>
      </c>
      <c r="GX496" s="223">
        <f t="shared" ca="1" si="1313"/>
        <v>4.3721298756305621E-5</v>
      </c>
      <c r="GY496" s="223">
        <f t="shared" ca="1" si="1314"/>
        <v>-7.7137164786616973E-5</v>
      </c>
      <c r="GZ496" s="223">
        <f t="shared" ca="1" si="1315"/>
        <v>1.0828174896676616E-4</v>
      </c>
      <c r="HA496" s="223">
        <f t="shared" ca="1" si="1316"/>
        <v>-1.3623800788481699E-4</v>
      </c>
      <c r="HB496" s="223">
        <f t="shared" ca="1" si="1317"/>
        <v>1.601827774582881E-4</v>
      </c>
      <c r="HC496" s="223">
        <f t="shared" ca="1" si="1318"/>
        <v>-1.7941101076600937E-4</v>
      </c>
      <c r="HD496" s="223">
        <f t="shared" ca="1" si="1319"/>
        <v>1.9335653795400282E-4</v>
      </c>
      <c r="HE496" s="223">
        <f t="shared" ca="1" si="1320"/>
        <v>-2.0160873694561384E-4</v>
      </c>
      <c r="HF496" s="223">
        <f t="shared" ca="1" si="1321"/>
        <v>2.0392462409156743E-4</v>
      </c>
      <c r="HG496" s="223">
        <f t="shared" ca="1" si="1322"/>
        <v>-2.0023600875436747E-4</v>
      </c>
      <c r="HH496" s="223">
        <f t="shared" ca="1" si="1323"/>
        <v>1.9065150116218661E-4</v>
      </c>
      <c r="HI496" s="223">
        <f t="shared" ca="1" si="1324"/>
        <v>-1.7545331441160824E-4</v>
      </c>
      <c r="HJ496" s="223">
        <f t="shared" ca="1" si="1325"/>
        <v>1.5508895478341553E-4</v>
      </c>
      <c r="HK496" s="223">
        <f t="shared" ca="1" si="1326"/>
        <v>-1.301580450475148E-4</v>
      </c>
      <c r="HL496" s="223">
        <f t="shared" ca="1" si="1327"/>
        <v>1.0139466874132023E-4</v>
      </c>
      <c r="HM496" s="223">
        <f t="shared" ca="1" si="1328"/>
        <v>-6.9645755289016607E-5</v>
      </c>
      <c r="HN496" s="223">
        <f t="shared" ca="1" si="1329"/>
        <v>3.584614240577731E-5</v>
      </c>
      <c r="HO496" s="223">
        <f t="shared" ca="1" si="1330"/>
        <v>-9.9105006761100462E-7</v>
      </c>
      <c r="HP496" s="223">
        <f t="shared" ca="1" si="1331"/>
        <v>-3.3893223457589816E-5</v>
      </c>
      <c r="HQ496" s="223">
        <f t="shared" ca="1" si="1332"/>
        <v>6.7779520670099865E-5</v>
      </c>
      <c r="HR496" s="223">
        <f t="shared" ca="1" si="1333"/>
        <v>-9.9670069198608906E-5</v>
      </c>
      <c r="HS496" s="223">
        <f t="shared" ca="1" si="1334"/>
        <v>1.2862586092337645E-4</v>
      </c>
      <c r="HT496" s="223">
        <f t="shared" ca="1" si="1335"/>
        <v>-1.5379430080307354E-4</v>
      </c>
      <c r="HU496" s="223">
        <f t="shared" ca="1" si="1336"/>
        <v>1.7443431129283683E-4</v>
      </c>
      <c r="HV496" s="223">
        <f t="shared" ca="1" si="1337"/>
        <v>-1.8993815316160488E-4</v>
      </c>
      <c r="HW496" s="223">
        <f t="shared" ca="1" si="1338"/>
        <v>1.9984932020072335E-4</v>
      </c>
      <c r="HX496" s="223">
        <f t="shared" ca="1" si="1339"/>
        <v>-2.0387598091919365E-4</v>
      </c>
      <c r="HY496" s="223">
        <f t="shared" ca="1" si="1340"/>
        <v>2.0189957143886954E-4</v>
      </c>
      <c r="HZ496" s="223">
        <f t="shared" ca="1" si="1341"/>
        <v>-1.939782865740641E-4</v>
      </c>
      <c r="IA496" s="223">
        <f t="shared" ca="1" si="1342"/>
        <v>1.8034536630180442E-4</v>
      </c>
      <c r="IB496" s="223">
        <f t="shared" ca="1" si="1343"/>
        <v>-1.6140222807717081E-4</v>
      </c>
      <c r="IC496" s="223">
        <f t="shared" ca="1" si="1344"/>
        <v>1.3770664721057596E-4</v>
      </c>
      <c r="ID496" s="223">
        <f t="shared" ca="1" si="1345"/>
        <v>-1.0995633333267082E-4</v>
      </c>
      <c r="IE496" s="223">
        <f t="shared" ca="1" si="1346"/>
        <v>5.12302907837764E-5</v>
      </c>
      <c r="IF496" s="223">
        <f t="shared" ca="1" si="1347"/>
        <v>-4.5655238080168762E-5</v>
      </c>
      <c r="IG496" s="223">
        <f t="shared" ca="1" si="1348"/>
        <v>1.0997784143754923E-5</v>
      </c>
      <c r="IH496" s="223">
        <f t="shared" ca="1" si="1349"/>
        <v>2.3983496414868885E-5</v>
      </c>
      <c r="II496" s="223">
        <f t="shared" ca="1" si="1350"/>
        <v>-5.825858975150357E-5</v>
      </c>
      <c r="IJ496" s="223">
        <f t="shared" ca="1" si="1351"/>
        <v>9.0818275503685102E-5</v>
      </c>
      <c r="IK496" s="223">
        <f t="shared" ca="1" si="1352"/>
        <v>-1.2070384299669526E-4</v>
      </c>
      <c r="IL496" s="223">
        <f t="shared" ca="1" si="1353"/>
        <v>1.470353202064344E-4</v>
      </c>
      <c r="IM496" s="223">
        <f t="shared" ca="1" si="1354"/>
        <v>-1.690373842851184E-4</v>
      </c>
      <c r="IN496" s="223">
        <f t="shared" ca="1" si="1355"/>
        <v>1.8606219072162309E-4</v>
      </c>
      <c r="IO496" s="223">
        <f t="shared" ca="1" si="1356"/>
        <v>-1.9760844893873606E-4</v>
      </c>
      <c r="IP496" s="223">
        <f t="shared" ca="1" si="1357"/>
        <v>2.033361826513584E-4</v>
      </c>
      <c r="IQ496" s="223">
        <f t="shared" ca="1" si="1358"/>
        <v>-2.030767403714613E-4</v>
      </c>
      <c r="IR496" s="223">
        <f t="shared" ca="1" si="1359"/>
        <v>1.9683776130309321E-4</v>
      </c>
      <c r="IS496" s="223">
        <f t="shared" ca="1" si="1360"/>
        <v>-1.8480295040819092E-4</v>
      </c>
      <c r="IT496" s="223">
        <f t="shared" ca="1" si="1361"/>
        <v>1.6732666926630918E-4</v>
      </c>
      <c r="IU496" s="223">
        <f t="shared" ca="1" si="1362"/>
        <v>-1.4492350199882899E-4</v>
      </c>
      <c r="IV496" s="223">
        <f t="shared" ca="1" si="1363"/>
        <v>1.1825310348598555E-4</v>
      </c>
      <c r="IW496" s="223">
        <f t="shared" ca="1" si="1364"/>
        <v>-8.8100776016884568E-5</v>
      </c>
      <c r="IX496" s="223">
        <f t="shared" ca="1" si="1365"/>
        <v>5.5354346287098496E-5</v>
      </c>
      <c r="IY496" s="223">
        <f t="shared" ca="1" si="1366"/>
        <v>-2.0978023594604408E-5</v>
      </c>
      <c r="IZ496" s="223">
        <f t="shared" ca="1" si="1367"/>
        <v>-1.4015991028578327E-5</v>
      </c>
      <c r="JA496" s="223">
        <f t="shared" ca="1" si="1368"/>
        <v>4.8597308787346051E-5</v>
      </c>
      <c r="JB496" s="223">
        <f t="shared" ca="1" si="1369"/>
        <v>-8.1747692628331373E-5</v>
      </c>
    </row>
    <row r="497" spans="2:262">
      <c r="B497" s="230">
        <v>136</v>
      </c>
      <c r="C497" s="229">
        <f t="shared" si="1370"/>
        <v>2.6562500000000019E-3</v>
      </c>
      <c r="D497" s="226">
        <f t="shared" ca="1" si="1113"/>
        <v>23.508887663148208</v>
      </c>
      <c r="E497" s="225">
        <f ca="1">EL361</f>
        <v>-0.49111233685179134</v>
      </c>
      <c r="F497" s="224">
        <v>136</v>
      </c>
      <c r="G497" s="223">
        <f t="shared" ca="1" si="1114"/>
        <v>1.7521379396752011E-4</v>
      </c>
      <c r="H497" s="223">
        <f t="shared" ca="1" si="1115"/>
        <v>-1.9777768114902992E-4</v>
      </c>
      <c r="I497" s="223">
        <f t="shared" ca="1" si="1116"/>
        <v>2.1274108295898394E-4</v>
      </c>
      <c r="J497" s="223">
        <f t="shared" ca="1" si="1117"/>
        <v>-2.1952896425739794E-4</v>
      </c>
      <c r="K497" s="223">
        <f t="shared" ca="1" si="1118"/>
        <v>2.1788047057266172E-4</v>
      </c>
      <c r="L497" s="223">
        <f t="shared" ca="1" si="1119"/>
        <v>-2.0785895259259351E-4</v>
      </c>
      <c r="M497" s="223">
        <f t="shared" ca="1" si="1120"/>
        <v>1.8984953163303568E-4</v>
      </c>
      <c r="N497" s="223">
        <f t="shared" ca="1" si="1121"/>
        <v>-1.6454429964166429E-4</v>
      </c>
      <c r="O497" s="223">
        <f t="shared" ca="1" si="1122"/>
        <v>1.3291572249257011E-4</v>
      </c>
      <c r="P497" s="223">
        <f t="shared" ca="1" si="1123"/>
        <v>-9.6179268668082467E-5</v>
      </c>
      <c r="Q497" s="223">
        <f t="shared" ca="1" si="1124"/>
        <v>5.574669948663496E-5</v>
      </c>
      <c r="R497" s="223">
        <f t="shared" ca="1" si="1125"/>
        <v>-1.3171815907025251E-5</v>
      </c>
      <c r="S497" s="223">
        <f t="shared" ca="1" si="1126"/>
        <v>-2.9909253171050463E-5</v>
      </c>
      <c r="T497" s="223">
        <f t="shared" ca="1" si="1127"/>
        <v>7.1840926423066655E-5</v>
      </c>
      <c r="U497" s="223">
        <f t="shared" ca="1" si="1128"/>
        <v>-1.1101179316149864E-4</v>
      </c>
      <c r="V497" s="223">
        <f t="shared" ca="1" si="1129"/>
        <v>1.4591653894486644E-4</v>
      </c>
      <c r="W497" s="223">
        <f t="shared" ca="1" si="1130"/>
        <v>-1.7521379396752065E-4</v>
      </c>
      <c r="X497" s="223">
        <f t="shared" ca="1" si="1131"/>
        <v>1.9777768114902989E-4</v>
      </c>
      <c r="Y497" s="223">
        <f t="shared" ca="1" si="1132"/>
        <v>-2.1274108295898404E-4</v>
      </c>
      <c r="Z497" s="223">
        <f t="shared" ca="1" si="1133"/>
        <v>2.1952896425739792E-4</v>
      </c>
      <c r="AA497" s="223">
        <f t="shared" ca="1" si="1134"/>
        <v>-2.1788047057266145E-4</v>
      </c>
      <c r="AB497" s="223">
        <f t="shared" ca="1" si="1135"/>
        <v>2.078589525925934E-4</v>
      </c>
      <c r="AC497" s="223">
        <f t="shared" ca="1" si="1136"/>
        <v>-1.8984953163303592E-4</v>
      </c>
      <c r="AD497" s="223">
        <f t="shared" ca="1" si="1137"/>
        <v>1.6454429964166305E-4</v>
      </c>
      <c r="AE497" s="223">
        <f t="shared" ca="1" si="1138"/>
        <v>-1.3291572249256924E-4</v>
      </c>
      <c r="AF497" s="223">
        <f t="shared" ca="1" si="1139"/>
        <v>9.6179268668082196E-5</v>
      </c>
      <c r="AG497" s="223">
        <f t="shared" ca="1" si="1140"/>
        <v>-5.574669948663618E-5</v>
      </c>
      <c r="AH497" s="223">
        <f t="shared" ca="1" si="1141"/>
        <v>1.3171815907024926E-5</v>
      </c>
      <c r="AI497" s="223">
        <f t="shared" ca="1" si="1142"/>
        <v>2.9909253171050789E-5</v>
      </c>
      <c r="AJ497" s="223">
        <f t="shared" ca="1" si="1143"/>
        <v>-7.1840926423065462E-5</v>
      </c>
      <c r="AK497" s="223">
        <f t="shared" ca="1" si="1144"/>
        <v>1.1101179316150026E-4</v>
      </c>
      <c r="AL497" s="223">
        <f t="shared" ca="1" si="1145"/>
        <v>-1.4591653894486668E-4</v>
      </c>
      <c r="AM497" s="223">
        <f t="shared" ca="1" si="1146"/>
        <v>1.7521379396751989E-4</v>
      </c>
      <c r="AN497" s="223">
        <f t="shared" ca="1" si="1147"/>
        <v>-1.9777768114903071E-4</v>
      </c>
      <c r="AO497" s="223">
        <f t="shared" ca="1" si="1148"/>
        <v>2.127410829589841E-4</v>
      </c>
      <c r="AP497" s="223">
        <f t="shared" ca="1" si="1149"/>
        <v>-2.1952896425739792E-4</v>
      </c>
      <c r="AQ497" s="223">
        <f t="shared" ca="1" si="1150"/>
        <v>2.178804705726614E-4</v>
      </c>
      <c r="AR497" s="223">
        <f t="shared" ca="1" si="1151"/>
        <v>-2.0785895259259329E-4</v>
      </c>
      <c r="AS497" s="223">
        <f t="shared" ca="1" si="1152"/>
        <v>1.8984953163303419E-4</v>
      </c>
      <c r="AT497" s="223">
        <f t="shared" ca="1" si="1153"/>
        <v>-1.6454429964166489E-4</v>
      </c>
      <c r="AU497" s="223">
        <f t="shared" ca="1" si="1154"/>
        <v>1.32915722492569E-4</v>
      </c>
      <c r="AV497" s="223">
        <f t="shared" ca="1" si="1155"/>
        <v>-9.6179268668079078E-5</v>
      </c>
      <c r="AW497" s="223">
        <f t="shared" ca="1" si="1156"/>
        <v>5.5746699486635841E-5</v>
      </c>
      <c r="AX497" s="223">
        <f t="shared" ca="1" si="1157"/>
        <v>-1.3171815907024587E-5</v>
      </c>
      <c r="AY497" s="223">
        <f t="shared" ca="1" si="1158"/>
        <v>-2.990925317105419E-5</v>
      </c>
      <c r="AZ497" s="223">
        <f t="shared" ca="1" si="1159"/>
        <v>7.1840926423065774E-5</v>
      </c>
      <c r="BA497" s="223">
        <f t="shared" ca="1" si="1160"/>
        <v>-1.1101179316150055E-4</v>
      </c>
      <c r="BB497" s="223">
        <f t="shared" ca="1" si="1161"/>
        <v>1.4591653894486926E-4</v>
      </c>
      <c r="BC497" s="223">
        <f t="shared" ca="1" si="1162"/>
        <v>-1.7521379396752011E-4</v>
      </c>
      <c r="BD497" s="223">
        <f t="shared" ca="1" si="1163"/>
        <v>1.9777768114903084E-4</v>
      </c>
      <c r="BE497" s="223">
        <f t="shared" ca="1" si="1164"/>
        <v>-2.1274108295898339E-4</v>
      </c>
      <c r="BF497" s="223">
        <f t="shared" ca="1" si="1165"/>
        <v>2.1952896425739797E-4</v>
      </c>
      <c r="BG497" s="223">
        <f t="shared" ca="1" si="1166"/>
        <v>-2.1788047057266137E-4</v>
      </c>
      <c r="BH497" s="223">
        <f t="shared" ca="1" si="1167"/>
        <v>2.0785895259259422E-4</v>
      </c>
      <c r="BI497" s="223">
        <f t="shared" ca="1" si="1168"/>
        <v>-1.8984953163303557E-4</v>
      </c>
      <c r="BJ497" s="223">
        <f t="shared" ca="1" si="1169"/>
        <v>1.6454429964166261E-4</v>
      </c>
      <c r="BK497" s="223">
        <f t="shared" ca="1" si="1170"/>
        <v>-1.3291572249257122E-4</v>
      </c>
      <c r="BL497" s="223">
        <f t="shared" ca="1" si="1171"/>
        <v>9.6179268668081599E-5</v>
      </c>
      <c r="BM497" s="223">
        <f t="shared" ca="1" si="1172"/>
        <v>-5.5746699486632507E-5</v>
      </c>
      <c r="BN497" s="223">
        <f t="shared" ca="1" si="1173"/>
        <v>1.3171815907027379E-5</v>
      </c>
      <c r="BO497" s="223">
        <f t="shared" ca="1" si="1174"/>
        <v>2.9909253171051439E-5</v>
      </c>
      <c r="BP497" s="223">
        <f t="shared" ca="1" si="1175"/>
        <v>-7.1840926423069026E-5</v>
      </c>
      <c r="BQ497" s="223">
        <f t="shared" ca="1" si="1176"/>
        <v>1.1101179316149812E-4</v>
      </c>
      <c r="BR497" s="223">
        <f t="shared" ca="1" si="1177"/>
        <v>-1.4591653894486717E-4</v>
      </c>
      <c r="BS497" s="223">
        <f t="shared" ca="1" si="1178"/>
        <v>1.7521379396752217E-4</v>
      </c>
      <c r="BT497" s="223">
        <f t="shared" ca="1" si="1179"/>
        <v>-1.9777768114902962E-4</v>
      </c>
      <c r="BU497" s="223">
        <f t="shared" ca="1" si="1180"/>
        <v>2.1274108295898426E-4</v>
      </c>
      <c r="BV497" s="223">
        <f t="shared" ca="1" si="1181"/>
        <v>-2.1952896425739816E-4</v>
      </c>
      <c r="BW497" s="223">
        <f t="shared" ca="1" si="1182"/>
        <v>2.1788047057266175E-4</v>
      </c>
      <c r="BX497" s="223">
        <f t="shared" ca="1" si="1183"/>
        <v>-2.0785895259259308E-4</v>
      </c>
      <c r="BY497" s="223">
        <f t="shared" ca="1" si="1184"/>
        <v>1.8984953163303386E-4</v>
      </c>
      <c r="BZ497" s="223">
        <f t="shared" ca="1" si="1185"/>
        <v>-1.6454429964166448E-4</v>
      </c>
      <c r="CA497" s="223">
        <f t="shared" ca="1" si="1186"/>
        <v>1.3291572249256848E-4</v>
      </c>
      <c r="CB497" s="223">
        <f t="shared" ca="1" si="1187"/>
        <v>-9.6179268668078509E-5</v>
      </c>
      <c r="CC497" s="223">
        <f t="shared" ca="1" si="1188"/>
        <v>5.5746699486635231E-5</v>
      </c>
      <c r="CD497" s="223">
        <f t="shared" ca="1" si="1189"/>
        <v>-1.3171815907023936E-5</v>
      </c>
      <c r="CE497" s="223">
        <f t="shared" ca="1" si="1190"/>
        <v>-2.9909253171054827E-5</v>
      </c>
      <c r="CF497" s="223">
        <f t="shared" ca="1" si="1191"/>
        <v>7.1840926423072279E-5</v>
      </c>
      <c r="CG497" s="223">
        <f t="shared" ca="1" si="1192"/>
        <v>-1.1101179316149571E-4</v>
      </c>
      <c r="CH497" s="223">
        <f t="shared" ca="1" si="1193"/>
        <v>1.4591653894486506E-4</v>
      </c>
      <c r="CI497" s="223">
        <f t="shared" ca="1" si="1194"/>
        <v>-1.7521379396752049E-4</v>
      </c>
      <c r="CJ497" s="223">
        <f t="shared" ca="1" si="1195"/>
        <v>1.9777768114903114E-4</v>
      </c>
      <c r="CK497" s="223">
        <f t="shared" ca="1" si="1196"/>
        <v>-2.1274108295898516E-4</v>
      </c>
      <c r="CL497" s="223">
        <f t="shared" ca="1" si="1197"/>
        <v>2.1952896425739835E-4</v>
      </c>
      <c r="CM497" s="223">
        <f t="shared" ca="1" si="1198"/>
        <v>-2.1788047057266213E-4</v>
      </c>
      <c r="CN497" s="223">
        <f t="shared" ca="1" si="1199"/>
        <v>2.0785895259259403E-4</v>
      </c>
      <c r="CO497" s="223">
        <f t="shared" ca="1" si="1200"/>
        <v>-1.8984953163303527E-4</v>
      </c>
      <c r="CP497" s="223">
        <f t="shared" ca="1" si="1201"/>
        <v>1.6454429964166218E-4</v>
      </c>
      <c r="CQ497" s="223">
        <f t="shared" ca="1" si="1202"/>
        <v>-1.3291572249256574E-4</v>
      </c>
      <c r="CR497" s="223">
        <f t="shared" ca="1" si="1203"/>
        <v>9.6179268668075392E-5</v>
      </c>
      <c r="CS497" s="223">
        <f t="shared" ca="1" si="1204"/>
        <v>-5.5746699486637914E-5</v>
      </c>
      <c r="CT497" s="223">
        <f t="shared" ca="1" si="1205"/>
        <v>1.3171815907026742E-5</v>
      </c>
      <c r="CU497" s="223">
        <f t="shared" ca="1" si="1206"/>
        <v>2.9909253171052049E-5</v>
      </c>
      <c r="CV497" s="223">
        <f t="shared" ca="1" si="1207"/>
        <v>-7.1840926423069663E-5</v>
      </c>
      <c r="CW497" s="223">
        <f t="shared" ca="1" si="1208"/>
        <v>1.1101179316150406E-4</v>
      </c>
      <c r="CX497" s="223">
        <f t="shared" ca="1" si="1209"/>
        <v>-1.4591653894487232E-4</v>
      </c>
      <c r="CY497" s="223">
        <f t="shared" ca="1" si="1210"/>
        <v>1.7521379396751881E-4</v>
      </c>
      <c r="CZ497" s="223">
        <f t="shared" ca="1" si="1211"/>
        <v>-1.9777768114902992E-4</v>
      </c>
      <c r="DA497" s="223">
        <f t="shared" ca="1" si="1212"/>
        <v>2.1274108295898442E-4</v>
      </c>
      <c r="DB497" s="223">
        <f t="shared" ca="1" si="1213"/>
        <v>-2.1952896425739819E-4</v>
      </c>
      <c r="DC497" s="223">
        <f t="shared" ca="1" si="1214"/>
        <v>2.178804705726608E-4</v>
      </c>
      <c r="DD497" s="223">
        <f t="shared" ca="1" si="1215"/>
        <v>-2.0785895259259492E-4</v>
      </c>
      <c r="DE497" s="223">
        <f t="shared" ca="1" si="1216"/>
        <v>1.8984953163303668E-4</v>
      </c>
      <c r="DF497" s="223">
        <f t="shared" ca="1" si="1217"/>
        <v>-1.6454429964166405E-4</v>
      </c>
      <c r="DG497" s="223">
        <f t="shared" ca="1" si="1218"/>
        <v>1.3291572249256797E-4</v>
      </c>
      <c r="DH497" s="223">
        <f t="shared" ca="1" si="1219"/>
        <v>-9.6179268668077926E-5</v>
      </c>
      <c r="DI497" s="223">
        <f t="shared" ca="1" si="1220"/>
        <v>5.574669948662855E-5</v>
      </c>
      <c r="DJ497" s="223">
        <f t="shared" ca="1" si="1221"/>
        <v>-1.3171815907029547E-5</v>
      </c>
      <c r="DK497" s="223">
        <f t="shared" ca="1" si="1222"/>
        <v>-2.9909253171049284E-5</v>
      </c>
      <c r="DL497" s="223">
        <f t="shared" ca="1" si="1223"/>
        <v>7.1840926423066994E-5</v>
      </c>
      <c r="DM497" s="223">
        <f t="shared" ca="1" si="1224"/>
        <v>-1.1101179316150166E-4</v>
      </c>
      <c r="DN497" s="223">
        <f t="shared" ca="1" si="1225"/>
        <v>1.4591653894487024E-4</v>
      </c>
      <c r="DO497" s="223">
        <f t="shared" ca="1" si="1226"/>
        <v>-1.7521379396752467E-4</v>
      </c>
      <c r="DP497" s="223">
        <f t="shared" ca="1" si="1227"/>
        <v>1.9777768114902867E-4</v>
      </c>
      <c r="DQ497" s="223">
        <f t="shared" ca="1" si="1228"/>
        <v>-2.1274108295898372E-4</v>
      </c>
      <c r="DR497" s="223">
        <f t="shared" ca="1" si="1229"/>
        <v>2.1952896425739803E-4</v>
      </c>
      <c r="DS497" s="223">
        <f t="shared" ca="1" si="1230"/>
        <v>-2.1788047057266118E-4</v>
      </c>
      <c r="DT497" s="223">
        <f t="shared" ca="1" si="1231"/>
        <v>2.0785895259259178E-4</v>
      </c>
      <c r="DU497" s="223">
        <f t="shared" ca="1" si="1232"/>
        <v>-1.8984953163303178E-4</v>
      </c>
      <c r="DV497" s="223">
        <f t="shared" ca="1" si="1233"/>
        <v>1.6454429964166589E-4</v>
      </c>
      <c r="DW497" s="223">
        <f t="shared" ca="1" si="1234"/>
        <v>-1.3291572249257019E-4</v>
      </c>
      <c r="DX497" s="223">
        <f t="shared" ca="1" si="1235"/>
        <v>9.6179268668080461E-5</v>
      </c>
      <c r="DY497" s="223">
        <f t="shared" ca="1" si="1236"/>
        <v>-5.5746699486631233E-5</v>
      </c>
      <c r="DZ497" s="223">
        <f t="shared" ca="1" si="1237"/>
        <v>1.3171815907019857E-5</v>
      </c>
      <c r="EA497" s="223">
        <f t="shared" ca="1" si="1238"/>
        <v>2.9909253171058893E-5</v>
      </c>
      <c r="EB497" s="223">
        <f t="shared" ca="1" si="1239"/>
        <v>-7.1840926423064351E-5</v>
      </c>
      <c r="EC497" s="223">
        <f t="shared" ca="1" si="1240"/>
        <v>1.1101179316149925E-4</v>
      </c>
      <c r="ED497" s="223">
        <f t="shared" ca="1" si="1241"/>
        <v>-1.4591653894486812E-4</v>
      </c>
      <c r="EE497" s="223">
        <f t="shared" ca="1" si="1242"/>
        <v>1.7521379396752298E-4</v>
      </c>
      <c r="EF497" s="223">
        <f t="shared" ca="1" si="1243"/>
        <v>-1.9777768114903296E-4</v>
      </c>
      <c r="EG497" s="223">
        <f t="shared" ca="1" si="1244"/>
        <v>2.1274108295898301E-4</v>
      </c>
      <c r="EH497" s="223">
        <f t="shared" ca="1" si="1245"/>
        <v>-2.1952896425739786E-4</v>
      </c>
      <c r="EI497" s="223">
        <f t="shared" ca="1" si="1246"/>
        <v>2.1788047057266159E-4</v>
      </c>
      <c r="EJ497" s="223">
        <f t="shared" ca="1" si="1247"/>
        <v>-2.0785895259259267E-4</v>
      </c>
      <c r="EK497" s="223">
        <f t="shared" ca="1" si="1248"/>
        <v>1.8984953163303319E-4</v>
      </c>
      <c r="EL497" s="223">
        <f t="shared" ca="1" si="1249"/>
        <v>-1.6454429964165947E-4</v>
      </c>
      <c r="EM497" s="223">
        <f t="shared" ca="1" si="1250"/>
        <v>1.3291572249257244E-4</v>
      </c>
      <c r="EN497" s="223">
        <f t="shared" ca="1" si="1251"/>
        <v>-9.6179268668082954E-5</v>
      </c>
      <c r="EO497" s="223">
        <f t="shared" ca="1" si="1252"/>
        <v>5.5746699486633957E-5</v>
      </c>
      <c r="EP497" s="223">
        <f t="shared" ca="1" si="1253"/>
        <v>-1.3171815907022662E-5</v>
      </c>
      <c r="EQ497" s="223">
        <f t="shared" ca="1" si="1254"/>
        <v>-2.9909253171056128E-5</v>
      </c>
      <c r="ER497" s="223">
        <f t="shared" ca="1" si="1255"/>
        <v>7.1840926423073526E-5</v>
      </c>
      <c r="ES497" s="223">
        <f t="shared" ca="1" si="1256"/>
        <v>-1.1101179316149682E-4</v>
      </c>
      <c r="ET497" s="223">
        <f t="shared" ca="1" si="1257"/>
        <v>1.4591653894486603E-4</v>
      </c>
      <c r="EU497" s="223">
        <f t="shared" ca="1" si="1258"/>
        <v>-1.752137939675213E-4</v>
      </c>
      <c r="EV497" s="223">
        <f t="shared" ca="1" si="1259"/>
        <v>1.9777768114903171E-4</v>
      </c>
      <c r="EW497" s="223">
        <f t="shared" ca="1" si="1260"/>
        <v>-2.1274108295898548E-4</v>
      </c>
      <c r="EX497" s="223">
        <f t="shared" ca="1" si="1261"/>
        <v>2.1952896425739846E-4</v>
      </c>
      <c r="EY497" s="223">
        <f t="shared" ca="1" si="1262"/>
        <v>-2.1788047057266194E-4</v>
      </c>
      <c r="EZ497" s="223">
        <f t="shared" ca="1" si="1263"/>
        <v>2.0785895259259362E-4</v>
      </c>
      <c r="FA497" s="223">
        <f t="shared" ca="1" si="1264"/>
        <v>-1.8984953163303462E-4</v>
      </c>
      <c r="FB497" s="223">
        <f t="shared" ca="1" si="1265"/>
        <v>1.6454429964166134E-4</v>
      </c>
      <c r="FC497" s="223">
        <f t="shared" ca="1" si="1266"/>
        <v>-1.3291572249256471E-4</v>
      </c>
      <c r="FD497" s="223">
        <f t="shared" ca="1" si="1267"/>
        <v>9.6179268668074254E-5</v>
      </c>
      <c r="FE497" s="223">
        <f t="shared" ca="1" si="1268"/>
        <v>-5.5746699486624579E-5</v>
      </c>
      <c r="FF497" s="223">
        <f t="shared" ca="1" si="1269"/>
        <v>1.3171815907012972E-5</v>
      </c>
      <c r="FG497" s="223">
        <f t="shared" ca="1" si="1270"/>
        <v>2.9909253171065737E-5</v>
      </c>
      <c r="FH497" s="223">
        <f t="shared" ca="1" si="1271"/>
        <v>-7.1840926423059052E-5</v>
      </c>
      <c r="FI497" s="223">
        <f t="shared" ca="1" si="1272"/>
        <v>1.1101179316149441E-4</v>
      </c>
      <c r="FJ497" s="223">
        <f t="shared" ca="1" si="1273"/>
        <v>-1.4591653894486395E-4</v>
      </c>
      <c r="FK497" s="223">
        <f t="shared" ca="1" si="1274"/>
        <v>1.752137939675196E-4</v>
      </c>
      <c r="FL497" s="223">
        <f t="shared" ca="1" si="1275"/>
        <v>-1.9777768114903046E-4</v>
      </c>
      <c r="FM497" s="223">
        <f t="shared" ca="1" si="1276"/>
        <v>2.1274108295898478E-4</v>
      </c>
      <c r="FN497" s="223">
        <f t="shared" ca="1" si="1277"/>
        <v>-2.195289642573983E-4</v>
      </c>
      <c r="FO497" s="223">
        <f t="shared" ca="1" si="1278"/>
        <v>2.1788047057266064E-4</v>
      </c>
      <c r="FP497" s="223">
        <f t="shared" ca="1" si="1279"/>
        <v>-2.0785895259259042E-4</v>
      </c>
      <c r="FQ497" s="223">
        <f t="shared" ca="1" si="1280"/>
        <v>1.8984953163302972E-4</v>
      </c>
      <c r="FR497" s="223">
        <f t="shared" ca="1" si="1281"/>
        <v>-1.6454429964165489E-4</v>
      </c>
      <c r="FS497" s="223">
        <f t="shared" ca="1" si="1282"/>
        <v>1.3291572249257688E-4</v>
      </c>
      <c r="FT497" s="223">
        <f t="shared" ca="1" si="1283"/>
        <v>-9.6179268668087996E-5</v>
      </c>
      <c r="FU497" s="223">
        <f t="shared" ca="1" si="1284"/>
        <v>5.5746699486639392E-5</v>
      </c>
      <c r="FV497" s="223">
        <f t="shared" ca="1" si="1285"/>
        <v>-1.3171815907028246E-5</v>
      </c>
      <c r="FW497" s="223">
        <f t="shared" ca="1" si="1286"/>
        <v>-2.9909253171050585E-5</v>
      </c>
      <c r="FX497" s="223">
        <f t="shared" ca="1" si="1287"/>
        <v>7.1840926423068213E-5</v>
      </c>
      <c r="FY497" s="223">
        <f t="shared" ca="1" si="1288"/>
        <v>-1.1101179316150277E-4</v>
      </c>
      <c r="FZ497" s="223">
        <f t="shared" ca="1" si="1289"/>
        <v>1.4591653894487118E-4</v>
      </c>
      <c r="GA497" s="223">
        <f t="shared" ca="1" si="1290"/>
        <v>-1.7521379396752542E-4</v>
      </c>
      <c r="GB497" s="223">
        <f t="shared" ca="1" si="1291"/>
        <v>1.9777768114903472E-4</v>
      </c>
      <c r="GC497" s="223">
        <f t="shared" ca="1" si="1292"/>
        <v>-2.1274108295898724E-4</v>
      </c>
      <c r="GD497" s="223">
        <f t="shared" ca="1" si="1293"/>
        <v>2.1952896425739887E-4</v>
      </c>
      <c r="GE497" s="223">
        <f t="shared" ca="1" si="1294"/>
        <v>-2.1788047057266273E-4</v>
      </c>
      <c r="GF497" s="223">
        <f t="shared" ca="1" si="1295"/>
        <v>2.0785895259259541E-4</v>
      </c>
      <c r="GG497" s="223">
        <f t="shared" ca="1" si="1296"/>
        <v>-1.8984953163303744E-4</v>
      </c>
      <c r="GH497" s="223">
        <f t="shared" ca="1" si="1297"/>
        <v>1.6454429964166505E-4</v>
      </c>
      <c r="GI497" s="223">
        <f t="shared" ca="1" si="1298"/>
        <v>-1.3291572249256916E-4</v>
      </c>
      <c r="GJ497" s="223">
        <f t="shared" ca="1" si="1299"/>
        <v>9.6179268668079255E-5</v>
      </c>
      <c r="GK497" s="223">
        <f t="shared" ca="1" si="1300"/>
        <v>-5.574669948663E-5</v>
      </c>
      <c r="GL497" s="223">
        <f t="shared" ca="1" si="1301"/>
        <v>1.3171815907018556E-5</v>
      </c>
      <c r="GM497" s="223">
        <f t="shared" ca="1" si="1302"/>
        <v>2.9909253171060194E-5</v>
      </c>
      <c r="GN497" s="223">
        <f t="shared" ca="1" si="1303"/>
        <v>-7.1840926423077388E-5</v>
      </c>
      <c r="GO497" s="223">
        <f t="shared" ca="1" si="1304"/>
        <v>1.1101179316151116E-4</v>
      </c>
      <c r="GP497" s="223">
        <f t="shared" ca="1" si="1305"/>
        <v>-1.4591653894487845E-4</v>
      </c>
      <c r="GQ497" s="223">
        <f t="shared" ca="1" si="1306"/>
        <v>1.7521379396751621E-4</v>
      </c>
      <c r="GR497" s="223">
        <f t="shared" ca="1" si="1307"/>
        <v>-1.9777768114902802E-4</v>
      </c>
      <c r="GS497" s="223">
        <f t="shared" ca="1" si="1308"/>
        <v>2.1274108295898334E-4</v>
      </c>
      <c r="GT497" s="223">
        <f t="shared" ca="1" si="1309"/>
        <v>-2.1952896425739794E-4</v>
      </c>
      <c r="GU497" s="223">
        <f t="shared" ca="1" si="1310"/>
        <v>2.178804705726614E-4</v>
      </c>
      <c r="GV497" s="223">
        <f t="shared" ca="1" si="1311"/>
        <v>-2.0785895259259226E-4</v>
      </c>
      <c r="GW497" s="223">
        <f t="shared" ca="1" si="1312"/>
        <v>1.8984953163303254E-4</v>
      </c>
      <c r="GX497" s="223">
        <f t="shared" ca="1" si="1313"/>
        <v>-1.645442996416586E-4</v>
      </c>
      <c r="GY497" s="223">
        <f t="shared" ca="1" si="1314"/>
        <v>1.3291572249256143E-4</v>
      </c>
      <c r="GZ497" s="223">
        <f t="shared" ca="1" si="1315"/>
        <v>-9.617926866807054E-5</v>
      </c>
      <c r="HA497" s="223">
        <f t="shared" ca="1" si="1316"/>
        <v>5.5746699486620621E-5</v>
      </c>
      <c r="HB497" s="223">
        <f t="shared" ca="1" si="1317"/>
        <v>-1.3171815907033843E-5</v>
      </c>
      <c r="HC497" s="223">
        <f t="shared" ca="1" si="1318"/>
        <v>-2.9909253171045015E-5</v>
      </c>
      <c r="HD497" s="223">
        <f t="shared" ca="1" si="1319"/>
        <v>7.1840926423062928E-5</v>
      </c>
      <c r="HE497" s="223">
        <f t="shared" ca="1" si="1320"/>
        <v>-1.1101179316149793E-4</v>
      </c>
      <c r="HF497" s="223">
        <f t="shared" ca="1" si="1321"/>
        <v>1.4591653894486701E-4</v>
      </c>
      <c r="HG497" s="223">
        <f t="shared" ca="1" si="1322"/>
        <v>-1.7521379396752206E-4</v>
      </c>
      <c r="HH497" s="223">
        <f t="shared" ca="1" si="1323"/>
        <v>1.9777768114903225E-4</v>
      </c>
      <c r="HI497" s="223">
        <f t="shared" ca="1" si="1324"/>
        <v>-2.1274108295898581E-4</v>
      </c>
      <c r="HJ497" s="223">
        <f t="shared" ca="1" si="1325"/>
        <v>2.1952896425739851E-4</v>
      </c>
      <c r="HK497" s="223">
        <f t="shared" ca="1" si="1326"/>
        <v>-2.1788047057266004E-4</v>
      </c>
      <c r="HL497" s="223">
        <f t="shared" ca="1" si="1327"/>
        <v>2.0785895259258907E-4</v>
      </c>
      <c r="HM497" s="223">
        <f t="shared" ca="1" si="1328"/>
        <v>-1.8984953163302766E-4</v>
      </c>
      <c r="HN497" s="223">
        <f t="shared" ca="1" si="1329"/>
        <v>1.6454429964166877E-4</v>
      </c>
      <c r="HO497" s="223">
        <f t="shared" ca="1" si="1330"/>
        <v>-1.3291572249257363E-4</v>
      </c>
      <c r="HP497" s="223">
        <f t="shared" ca="1" si="1331"/>
        <v>9.617926866808431E-5</v>
      </c>
      <c r="HQ497" s="223">
        <f t="shared" ca="1" si="1332"/>
        <v>-5.5746699486635434E-5</v>
      </c>
      <c r="HR497" s="223">
        <f t="shared" ca="1" si="1333"/>
        <v>1.3171815907024167E-5</v>
      </c>
      <c r="HS497" s="223">
        <f t="shared" ca="1" si="1334"/>
        <v>2.9909253171054624E-5</v>
      </c>
      <c r="HT497" s="223">
        <f t="shared" ca="1" si="1335"/>
        <v>-7.1840926423072103E-5</v>
      </c>
      <c r="HU497" s="223">
        <f t="shared" ca="1" si="1336"/>
        <v>1.1101179316150631E-4</v>
      </c>
      <c r="HV497" s="223">
        <f t="shared" ca="1" si="1337"/>
        <v>-1.4591653894487425E-4</v>
      </c>
      <c r="HW497" s="223">
        <f t="shared" ca="1" si="1338"/>
        <v>1.7521379396752792E-4</v>
      </c>
      <c r="HX497" s="223">
        <f t="shared" ca="1" si="1339"/>
        <v>-1.9777768114903653E-4</v>
      </c>
      <c r="HY497" s="223">
        <f t="shared" ca="1" si="1340"/>
        <v>2.1274108295898193E-4</v>
      </c>
      <c r="HZ497" s="223">
        <f t="shared" ca="1" si="1341"/>
        <v>-2.1952896425739759E-4</v>
      </c>
      <c r="IA497" s="223">
        <f t="shared" ca="1" si="1342"/>
        <v>2.1788047057266216E-4</v>
      </c>
      <c r="IB497" s="223">
        <f t="shared" ca="1" si="1343"/>
        <v>-2.0785895259259408E-4</v>
      </c>
      <c r="IC497" s="223">
        <f t="shared" ca="1" si="1344"/>
        <v>1.8984953163303538E-4</v>
      </c>
      <c r="ID497" s="223">
        <f t="shared" ca="1" si="1345"/>
        <v>-1.6454429964166234E-4</v>
      </c>
      <c r="IE497" s="223">
        <f t="shared" ca="1" si="1346"/>
        <v>-6.0567904973240603E-5</v>
      </c>
      <c r="IF497" s="223">
        <f t="shared" ca="1" si="1347"/>
        <v>-9.6179268668075582E-5</v>
      </c>
      <c r="IG497" s="223">
        <f t="shared" ca="1" si="1348"/>
        <v>5.5746699486626042E-5</v>
      </c>
      <c r="IH497" s="223">
        <f t="shared" ca="1" si="1349"/>
        <v>-1.317181590701449E-5</v>
      </c>
      <c r="II497" s="223">
        <f t="shared" ca="1" si="1350"/>
        <v>-2.9909253171064233E-5</v>
      </c>
      <c r="IJ497" s="223">
        <f t="shared" ca="1" si="1351"/>
        <v>7.1840926423081237E-5</v>
      </c>
      <c r="IK497" s="223">
        <f t="shared" ca="1" si="1352"/>
        <v>-1.1101179316149311E-4</v>
      </c>
      <c r="IL497" s="223">
        <f t="shared" ca="1" si="1353"/>
        <v>1.4591653894486281E-4</v>
      </c>
      <c r="IM497" s="223">
        <f t="shared" ca="1" si="1354"/>
        <v>-1.7521379396751867E-4</v>
      </c>
      <c r="IN497" s="223">
        <f t="shared" ca="1" si="1355"/>
        <v>1.9777768114902981E-4</v>
      </c>
      <c r="IO497" s="223">
        <f t="shared" ca="1" si="1356"/>
        <v>-2.1274108295898437E-4</v>
      </c>
      <c r="IP497" s="223">
        <f t="shared" ca="1" si="1357"/>
        <v>2.1952896425739819E-4</v>
      </c>
      <c r="IQ497" s="223">
        <f t="shared" ca="1" si="1358"/>
        <v>-2.1788047057266086E-4</v>
      </c>
      <c r="IR497" s="223">
        <f t="shared" ca="1" si="1359"/>
        <v>2.0785895259259091E-4</v>
      </c>
      <c r="IS497" s="223">
        <f t="shared" ca="1" si="1360"/>
        <v>-1.8984953163303048E-4</v>
      </c>
      <c r="IT497" s="223">
        <f t="shared" ca="1" si="1361"/>
        <v>1.6454429964165589E-4</v>
      </c>
      <c r="IU497" s="223">
        <f t="shared" ca="1" si="1362"/>
        <v>-1.3291572249255818E-4</v>
      </c>
      <c r="IV497" s="223">
        <f t="shared" ca="1" si="1363"/>
        <v>9.6179268668066868E-5</v>
      </c>
      <c r="IW497" s="223">
        <f t="shared" ca="1" si="1364"/>
        <v>-5.5746699486640855E-5</v>
      </c>
      <c r="IX497" s="223">
        <f t="shared" ca="1" si="1365"/>
        <v>1.317181590702975E-5</v>
      </c>
      <c r="IY497" s="223">
        <f t="shared" ca="1" si="1366"/>
        <v>2.9909253171049081E-5</v>
      </c>
      <c r="IZ497" s="223">
        <f t="shared" ca="1" si="1367"/>
        <v>-7.184092642306679E-5</v>
      </c>
      <c r="JA497" s="223">
        <f t="shared" ca="1" si="1368"/>
        <v>1.1101179316150148E-4</v>
      </c>
      <c r="JB497" s="223">
        <f t="shared" ca="1" si="1369"/>
        <v>-1.4591653894487007E-4</v>
      </c>
    </row>
    <row r="498" spans="2:262">
      <c r="B498" s="230">
        <v>137</v>
      </c>
      <c r="C498" s="229">
        <f t="shared" si="1370"/>
        <v>2.6757812500000019E-3</v>
      </c>
      <c r="D498" s="226">
        <f t="shared" ca="1" si="1113"/>
        <v>23.515964646414478</v>
      </c>
      <c r="E498" s="225">
        <f ca="1">EM361</f>
        <v>-0.48403535358552052</v>
      </c>
      <c r="F498" s="224">
        <v>137</v>
      </c>
      <c r="G498" s="223">
        <f t="shared" ca="1" si="1114"/>
        <v>1.9904037918123509E-4</v>
      </c>
      <c r="H498" s="223">
        <f t="shared" ca="1" si="1115"/>
        <v>-2.3647451373323474E-4</v>
      </c>
      <c r="I498" s="223">
        <f t="shared" ca="1" si="1116"/>
        <v>2.6241699431744968E-4</v>
      </c>
      <c r="J498" s="223">
        <f t="shared" ca="1" si="1117"/>
        <v>-2.7560712689445358E-4</v>
      </c>
      <c r="K498" s="223">
        <f t="shared" ca="1" si="1118"/>
        <v>2.75403927211985E-4</v>
      </c>
      <c r="L498" s="223">
        <f t="shared" ca="1" si="1119"/>
        <v>-2.6181726990896564E-4</v>
      </c>
      <c r="M498" s="223">
        <f t="shared" ca="1" si="1120"/>
        <v>2.3550740865011503E-4</v>
      </c>
      <c r="N498" s="223">
        <f t="shared" ca="1" si="1121"/>
        <v>-1.977528906105777E-4</v>
      </c>
      <c r="O498" s="223">
        <f t="shared" ca="1" si="1122"/>
        <v>1.5038842452991876E-4</v>
      </c>
      <c r="P498" s="223">
        <f t="shared" ca="1" si="1123"/>
        <v>-9.5715721683382787E-5</v>
      </c>
      <c r="Q498" s="223">
        <f t="shared" ca="1" si="1124"/>
        <v>3.6391642519382518E-5</v>
      </c>
      <c r="R498" s="223">
        <f t="shared" ca="1" si="1125"/>
        <v>2.4700915439856478E-5</v>
      </c>
      <c r="S498" s="223">
        <f t="shared" ca="1" si="1126"/>
        <v>-8.459311413652164E-5</v>
      </c>
      <c r="T498" s="223">
        <f t="shared" ca="1" si="1127"/>
        <v>1.4037444785933837E-4</v>
      </c>
      <c r="U498" s="223">
        <f t="shared" ca="1" si="1128"/>
        <v>-1.8933418142215414E-4</v>
      </c>
      <c r="V498" s="223">
        <f t="shared" ca="1" si="1129"/>
        <v>2.290930803460558E-4</v>
      </c>
      <c r="W498" s="223">
        <f t="shared" ca="1" si="1130"/>
        <v>-2.5771903151931489E-4</v>
      </c>
      <c r="X498" s="223">
        <f t="shared" ca="1" si="1131"/>
        <v>2.7382093566366875E-4</v>
      </c>
      <c r="Y498" s="223">
        <f t="shared" ca="1" si="1132"/>
        <v>-2.7661630883305422E-4</v>
      </c>
      <c r="Z498" s="223">
        <f t="shared" ca="1" si="1133"/>
        <v>2.6596930779994462E-4</v>
      </c>
      <c r="AA498" s="223">
        <f t="shared" ca="1" si="1134"/>
        <v>-2.4239733145750187E-4</v>
      </c>
      <c r="AB498" s="223">
        <f t="shared" ca="1" si="1135"/>
        <v>2.0704587743753628E-4</v>
      </c>
      <c r="AC498" s="223">
        <f t="shared" ca="1" si="1136"/>
        <v>-1.616328758054988E-4</v>
      </c>
      <c r="AD498" s="223">
        <f t="shared" ca="1" si="1137"/>
        <v>1.0836520497782013E-4</v>
      </c>
      <c r="AE498" s="223">
        <f t="shared" ca="1" si="1138"/>
        <v>-4.9831446832342981E-5</v>
      </c>
      <c r="AF498" s="223">
        <f t="shared" ca="1" si="1139"/>
        <v>-1.1123907343382606E-5</v>
      </c>
      <c r="AG498" s="223">
        <f t="shared" ca="1" si="1140"/>
        <v>7.153868701092225E-5</v>
      </c>
      <c r="AH498" s="223">
        <f t="shared" ca="1" si="1141"/>
        <v>-1.2847699125005389E-4</v>
      </c>
      <c r="AI498" s="223">
        <f t="shared" ca="1" si="1142"/>
        <v>1.7917186103631199E-4</v>
      </c>
      <c r="AJ498" s="223">
        <f t="shared" ca="1" si="1143"/>
        <v>-2.2115974166213992E-4</v>
      </c>
      <c r="AK498" s="223">
        <f t="shared" ca="1" si="1144"/>
        <v>2.5240020100072947E-4</v>
      </c>
      <c r="AL498" s="223">
        <f t="shared" ca="1" si="1145"/>
        <v>-2.713750858149892E-4</v>
      </c>
      <c r="AM498" s="223">
        <f t="shared" ca="1" si="1146"/>
        <v>2.7716229753741762E-4</v>
      </c>
      <c r="AN498" s="223">
        <f t="shared" ca="1" si="1147"/>
        <v>-2.694806023322726E-4</v>
      </c>
      <c r="AO498" s="223">
        <f t="shared" ca="1" si="1148"/>
        <v>2.4870329786191067E-4</v>
      </c>
      <c r="AP498" s="223">
        <f t="shared" ca="1" si="1149"/>
        <v>-2.1584007261067333E-4</v>
      </c>
      <c r="AQ498" s="223">
        <f t="shared" ca="1" si="1150"/>
        <v>1.7248793932589566E-4</v>
      </c>
      <c r="AR498" s="223">
        <f t="shared" ca="1" si="1151"/>
        <v>-1.2075362700179501E-4</v>
      </c>
      <c r="AS498" s="223">
        <f t="shared" ca="1" si="1152"/>
        <v>6.3151202825167014E-5</v>
      </c>
      <c r="AT498" s="223">
        <f t="shared" ca="1" si="1153"/>
        <v>-2.4798992202226984E-6</v>
      </c>
      <c r="AU498" s="223">
        <f t="shared" ca="1" si="1154"/>
        <v>-5.8311916922270429E-5</v>
      </c>
      <c r="AV498" s="223">
        <f t="shared" ca="1" si="1155"/>
        <v>1.1627002231559273E-4</v>
      </c>
      <c r="AW498" s="223">
        <f t="shared" ca="1" si="1156"/>
        <v>-1.6857789994363185E-4</v>
      </c>
      <c r="AX498" s="223">
        <f t="shared" ca="1" si="1157"/>
        <v>2.1269360978925448E-4</v>
      </c>
      <c r="AY498" s="223">
        <f t="shared" ca="1" si="1158"/>
        <v>-2.4647331629028675E-4</v>
      </c>
      <c r="AZ498" s="223">
        <f t="shared" ca="1" si="1159"/>
        <v>2.682754696149312E-4</v>
      </c>
      <c r="BA498" s="223">
        <f t="shared" ca="1" si="1160"/>
        <v>-2.7704057799046326E-4</v>
      </c>
      <c r="BB498" s="223">
        <f t="shared" ca="1" si="1161"/>
        <v>2.7234269448986922E-4</v>
      </c>
      <c r="BC498" s="223">
        <f t="shared" ca="1" si="1162"/>
        <v>-2.544101162379322E-4</v>
      </c>
      <c r="BD498" s="223">
        <f t="shared" ca="1" si="1163"/>
        <v>2.2411429014353114E-4</v>
      </c>
      <c r="BE498" s="223">
        <f t="shared" ca="1" si="1164"/>
        <v>-1.8292746429230029E-4</v>
      </c>
      <c r="BF498" s="223">
        <f t="shared" ca="1" si="1165"/>
        <v>1.3285114296155749E-4</v>
      </c>
      <c r="BG498" s="223">
        <f t="shared" ca="1" si="1166"/>
        <v>-7.6318822038989271E-5</v>
      </c>
      <c r="BH498" s="223">
        <f t="shared" ca="1" si="1167"/>
        <v>1.6077731489388961E-5</v>
      </c>
      <c r="BI498" s="223">
        <f t="shared" ca="1" si="1168"/>
        <v>4.4944668318220516E-5</v>
      </c>
      <c r="BJ498" s="223">
        <f t="shared" ca="1" si="1169"/>
        <v>-1.0378294871332221E-4</v>
      </c>
      <c r="BK498" s="223">
        <f t="shared" ca="1" si="1170"/>
        <v>1.5757781992430746E-4</v>
      </c>
      <c r="BL498" s="223">
        <f t="shared" ca="1" si="1171"/>
        <v>-2.0371508038062686E-4</v>
      </c>
      <c r="BM498" s="223">
        <f t="shared" ca="1" si="1172"/>
        <v>2.3995265577238809E-4</v>
      </c>
      <c r="BN498" s="223">
        <f t="shared" ca="1" si="1173"/>
        <v>-2.6452955431041506E-4</v>
      </c>
      <c r="BO498" s="223">
        <f t="shared" ca="1" si="1174"/>
        <v>2.7625144342524128E-4</v>
      </c>
      <c r="BP498" s="223">
        <f t="shared" ca="1" si="1175"/>
        <v>-2.7454868924203714E-4</v>
      </c>
      <c r="BQ498" s="223">
        <f t="shared" ca="1" si="1176"/>
        <v>2.5950403836024231E-4</v>
      </c>
      <c r="BR498" s="223">
        <f t="shared" ca="1" si="1177"/>
        <v>-2.3184859672133992E-4</v>
      </c>
      <c r="BS498" s="223">
        <f t="shared" ca="1" si="1178"/>
        <v>1.9292630097466823E-4</v>
      </c>
      <c r="BT498" s="223">
        <f t="shared" ca="1" si="1179"/>
        <v>-1.4462860888153628E-4</v>
      </c>
      <c r="BU498" s="223">
        <f t="shared" ca="1" si="1180"/>
        <v>8.9302582525780278E-5</v>
      </c>
      <c r="BV498" s="223">
        <f t="shared" ca="1" si="1181"/>
        <v>-2.9636831095154392E-5</v>
      </c>
      <c r="BW498" s="223">
        <f t="shared" ca="1" si="1182"/>
        <v>-3.1469144071511767E-5</v>
      </c>
      <c r="BX498" s="223">
        <f t="shared" ca="1" si="1183"/>
        <v>9.1045852897281168E-5</v>
      </c>
      <c r="BY498" s="223">
        <f t="shared" ca="1" si="1184"/>
        <v>-1.4619812113459186E-4</v>
      </c>
      <c r="BZ498" s="223">
        <f t="shared" ca="1" si="1185"/>
        <v>1.9424578350002311E-4</v>
      </c>
      <c r="CA498" s="223">
        <f t="shared" ca="1" si="1186"/>
        <v>-2.3285392828936339E-4</v>
      </c>
      <c r="CB498" s="223">
        <f t="shared" ca="1" si="1187"/>
        <v>2.601463641395127E-4</v>
      </c>
      <c r="CC498" s="223">
        <f t="shared" ca="1" si="1188"/>
        <v>-2.7479679493603931E-4</v>
      </c>
      <c r="CD498" s="223">
        <f t="shared" ca="1" si="1189"/>
        <v>2.7609327215419603E-4</v>
      </c>
      <c r="CE498" s="223">
        <f t="shared" ca="1" si="1190"/>
        <v>-2.6397279252427343E-4</v>
      </c>
      <c r="CF498" s="223">
        <f t="shared" ca="1" si="1191"/>
        <v>2.390243597221124E-4</v>
      </c>
      <c r="CG498" s="223">
        <f t="shared" ca="1" si="1192"/>
        <v>-2.0246036129964009E-4</v>
      </c>
      <c r="CH498" s="223">
        <f t="shared" ca="1" si="1193"/>
        <v>1.5605765181475601E-4</v>
      </c>
      <c r="CI498" s="223">
        <f t="shared" ca="1" si="1194"/>
        <v>-1.0207120526928434E-4</v>
      </c>
      <c r="CJ498" s="223">
        <f t="shared" ca="1" si="1195"/>
        <v>4.3124532978923991E-5</v>
      </c>
      <c r="CK498" s="223">
        <f t="shared" ca="1" si="1196"/>
        <v>1.7917807900363292E-5</v>
      </c>
      <c r="CL498" s="223">
        <f t="shared" ca="1" si="1197"/>
        <v>-7.8089419646950643E-5</v>
      </c>
      <c r="CM498" s="223">
        <f t="shared" ca="1" si="1198"/>
        <v>1.3446621826562652E-4</v>
      </c>
      <c r="CN498" s="223">
        <f t="shared" ca="1" si="1199"/>
        <v>-1.843085315130579E-4</v>
      </c>
      <c r="CO498" s="223">
        <f t="shared" ca="1" si="1200"/>
        <v>2.2519423529748984E-4</v>
      </c>
      <c r="CP498" s="223">
        <f t="shared" ca="1" si="1201"/>
        <v>-2.5513645859126814E-4</v>
      </c>
      <c r="CQ498" s="223">
        <f t="shared" ca="1" si="1202"/>
        <v>2.7268013689847858E-4</v>
      </c>
      <c r="CR498" s="223">
        <f t="shared" ca="1" si="1203"/>
        <v>-2.7697272219082115E-4</v>
      </c>
      <c r="CS498" s="223">
        <f t="shared" ca="1" si="1204"/>
        <v>2.6780561310982981E-4</v>
      </c>
      <c r="CT498" s="223">
        <f t="shared" ca="1" si="1205"/>
        <v>-2.456242921042452E-4</v>
      </c>
      <c r="CU498" s="223">
        <f t="shared" ca="1" si="1206"/>
        <v>2.1150667688081304E-4</v>
      </c>
      <c r="CV498" s="223">
        <f t="shared" ca="1" si="1207"/>
        <v>-1.6711073819570518E-4</v>
      </c>
      <c r="CW498" s="223">
        <f t="shared" ca="1" si="1208"/>
        <v>1.1459392953892025E-4</v>
      </c>
      <c r="CX498" s="223">
        <f t="shared" ca="1" si="1209"/>
        <v>-5.6508344085499956E-5</v>
      </c>
      <c r="CY498" s="223">
        <f t="shared" ca="1" si="1210"/>
        <v>-4.323306160576118E-6</v>
      </c>
      <c r="CZ498" s="223">
        <f t="shared" ca="1" si="1211"/>
        <v>6.4944862144850147E-5</v>
      </c>
      <c r="DA498" s="223">
        <f t="shared" ca="1" si="1212"/>
        <v>-1.2241037449901672E-4</v>
      </c>
      <c r="DB498" s="223">
        <f t="shared" ca="1" si="1213"/>
        <v>1.7392726413014532E-4</v>
      </c>
      <c r="DC498" s="223">
        <f t="shared" ca="1" si="1214"/>
        <v>-2.1699202966810846E-4</v>
      </c>
      <c r="DD498" s="223">
        <f t="shared" ca="1" si="1215"/>
        <v>2.4951190696695928E-4</v>
      </c>
      <c r="DE498" s="223">
        <f t="shared" ca="1" si="1216"/>
        <v>-2.6990656852717313E-4</v>
      </c>
      <c r="DF498" s="223">
        <f t="shared" ca="1" si="1217"/>
        <v>2.7718492067974325E-4</v>
      </c>
      <c r="DG498" s="223">
        <f t="shared" ca="1" si="1218"/>
        <v>-2.7099326651639931E-4</v>
      </c>
      <c r="DH498" s="223">
        <f t="shared" ca="1" si="1219"/>
        <v>2.5163249405255918E-4</v>
      </c>
      <c r="DI498" s="223">
        <f t="shared" ca="1" si="1220"/>
        <v>-2.2004345435157308E-4</v>
      </c>
      <c r="DJ498" s="223">
        <f t="shared" ca="1" si="1221"/>
        <v>1.7776124017118152E-4</v>
      </c>
      <c r="DK498" s="223">
        <f t="shared" ca="1" si="1222"/>
        <v>-1.2684058699503976E-4</v>
      </c>
      <c r="DL498" s="223">
        <f t="shared" ca="1" si="1223"/>
        <v>6.9756021641627429E-5</v>
      </c>
      <c r="DM498" s="223">
        <f t="shared" ca="1" si="1224"/>
        <v>-9.2816108024445468E-6</v>
      </c>
      <c r="DN498" s="223">
        <f t="shared" ca="1" si="1225"/>
        <v>-5.1643846781359977E-5</v>
      </c>
      <c r="DO498" s="223">
        <f t="shared" ca="1" si="1226"/>
        <v>1.1005963341834222E-4</v>
      </c>
      <c r="DP498" s="223">
        <f t="shared" ca="1" si="1227"/>
        <v>-1.631269907337264E-4</v>
      </c>
      <c r="DQ498" s="223">
        <f t="shared" ca="1" si="1228"/>
        <v>2.0826707123298985E-4</v>
      </c>
      <c r="DR498" s="223">
        <f t="shared" ca="1" si="1229"/>
        <v>-2.4328625930411215E-4</v>
      </c>
      <c r="DS498" s="223">
        <f t="shared" ca="1" si="1230"/>
        <v>2.6648277159125905E-4</v>
      </c>
      <c r="DT498" s="223">
        <f t="shared" ca="1" si="1231"/>
        <v>-2.767293564162165E-4</v>
      </c>
      <c r="DU498" s="223">
        <f t="shared" ca="1" si="1232"/>
        <v>2.7352807340772748E-4</v>
      </c>
      <c r="DV498" s="223">
        <f t="shared" ca="1" si="1233"/>
        <v>-2.5703449128229063E-4</v>
      </c>
      <c r="DW498" s="223">
        <f t="shared" ca="1" si="1234"/>
        <v>2.2805012786727955E-4</v>
      </c>
      <c r="DX498" s="223">
        <f t="shared" ca="1" si="1235"/>
        <v>-1.8798349974902777E-4</v>
      </c>
      <c r="DY498" s="223">
        <f t="shared" ca="1" si="1236"/>
        <v>1.3878167436717905E-4</v>
      </c>
      <c r="DZ498" s="223">
        <f t="shared" ca="1" si="1237"/>
        <v>-8.2835650831699151E-5</v>
      </c>
      <c r="EA498" s="223">
        <f t="shared" ca="1" si="1238"/>
        <v>2.2864167552068984E-5</v>
      </c>
      <c r="EB498" s="223">
        <f t="shared" ca="1" si="1239"/>
        <v>3.8218416867491338E-5</v>
      </c>
      <c r="EC498" s="223">
        <f t="shared" ca="1" si="1240"/>
        <v>-9.7443749040677298E-5</v>
      </c>
      <c r="ED498" s="223">
        <f t="shared" ca="1" si="1241"/>
        <v>1.5193373012838043E-4</v>
      </c>
      <c r="EE498" s="223">
        <f t="shared" ca="1" si="1242"/>
        <v>-1.9904037918124043E-4</v>
      </c>
      <c r="EF498" s="223">
        <f t="shared" ca="1" si="1243"/>
        <v>2.3647451373323439E-4</v>
      </c>
      <c r="EG498" s="223">
        <f t="shared" ca="1" si="1244"/>
        <v>-2.624169943174519E-4</v>
      </c>
      <c r="EH498" s="223">
        <f t="shared" ca="1" si="1245"/>
        <v>2.7560712689445337E-4</v>
      </c>
      <c r="EI498" s="223">
        <f t="shared" ca="1" si="1246"/>
        <v>-2.7540392721198429E-4</v>
      </c>
      <c r="EJ498" s="223">
        <f t="shared" ca="1" si="1247"/>
        <v>2.6181726990896656E-4</v>
      </c>
      <c r="EK498" s="223">
        <f t="shared" ca="1" si="1248"/>
        <v>-2.3550740865011281E-4</v>
      </c>
      <c r="EL498" s="223">
        <f t="shared" ca="1" si="1249"/>
        <v>1.9775289061058028E-4</v>
      </c>
      <c r="EM498" s="223">
        <f t="shared" ca="1" si="1250"/>
        <v>-1.5038842452991518E-4</v>
      </c>
      <c r="EN498" s="223">
        <f t="shared" ca="1" si="1251"/>
        <v>9.5715721683386229E-5</v>
      </c>
      <c r="EO498" s="223">
        <f t="shared" ca="1" si="1252"/>
        <v>-3.6391642519380309E-5</v>
      </c>
      <c r="EP498" s="223">
        <f t="shared" ca="1" si="1253"/>
        <v>-2.4700915439850854E-5</v>
      </c>
      <c r="EQ498" s="223">
        <f t="shared" ca="1" si="1254"/>
        <v>8.4593114136523795E-5</v>
      </c>
      <c r="ER498" s="223">
        <f t="shared" ca="1" si="1255"/>
        <v>-1.4037444785933178E-4</v>
      </c>
      <c r="ES498" s="223">
        <f t="shared" ca="1" si="1256"/>
        <v>1.8933418142215436E-4</v>
      </c>
      <c r="ET498" s="223">
        <f t="shared" ca="1" si="1257"/>
        <v>-2.2909308034605152E-4</v>
      </c>
      <c r="EU498" s="223">
        <f t="shared" ca="1" si="1258"/>
        <v>2.5771903151931499E-4</v>
      </c>
      <c r="EV498" s="223">
        <f t="shared" ca="1" si="1259"/>
        <v>-2.7382093566367006E-4</v>
      </c>
      <c r="EW498" s="223">
        <f t="shared" ca="1" si="1260"/>
        <v>2.7661630883305433E-4</v>
      </c>
      <c r="EX498" s="223">
        <f t="shared" ca="1" si="1261"/>
        <v>-2.6596930779994229E-4</v>
      </c>
      <c r="EY498" s="223">
        <f t="shared" ca="1" si="1262"/>
        <v>2.4239733145750363E-4</v>
      </c>
      <c r="EZ498" s="223">
        <f t="shared" ca="1" si="1263"/>
        <v>-2.0704587743753349E-4</v>
      </c>
      <c r="FA498" s="223">
        <f t="shared" ca="1" si="1264"/>
        <v>1.6163287580550181E-4</v>
      </c>
      <c r="FB498" s="223">
        <f t="shared" ca="1" si="1265"/>
        <v>-1.0836520497781625E-4</v>
      </c>
      <c r="FC498" s="223">
        <f t="shared" ca="1" si="1266"/>
        <v>4.9831446832331123E-5</v>
      </c>
      <c r="FD498" s="223">
        <f t="shared" ca="1" si="1267"/>
        <v>1.1123907343386807E-5</v>
      </c>
      <c r="FE498" s="223">
        <f t="shared" ca="1" si="1268"/>
        <v>-7.1538687010918727E-5</v>
      </c>
      <c r="FF498" s="223">
        <f t="shared" ca="1" si="1269"/>
        <v>1.2847699125004017E-4</v>
      </c>
      <c r="FG498" s="223">
        <f t="shared" ca="1" si="1270"/>
        <v>-1.791718610363182E-4</v>
      </c>
      <c r="FH498" s="223">
        <f t="shared" ca="1" si="1271"/>
        <v>2.2115974166214008E-4</v>
      </c>
      <c r="FI498" s="223">
        <f t="shared" ca="1" si="1272"/>
        <v>-2.5240020100072627E-4</v>
      </c>
      <c r="FJ498" s="223">
        <f t="shared" ca="1" si="1273"/>
        <v>2.71375085814986E-4</v>
      </c>
      <c r="FK498" s="223">
        <f t="shared" ca="1" si="1274"/>
        <v>-2.7716229753741746E-4</v>
      </c>
      <c r="FL498" s="223">
        <f t="shared" ca="1" si="1275"/>
        <v>2.6948060233227255E-4</v>
      </c>
      <c r="FM498" s="223">
        <f t="shared" ca="1" si="1276"/>
        <v>-2.4870329786191403E-4</v>
      </c>
      <c r="FN498" s="223">
        <f t="shared" ca="1" si="1277"/>
        <v>2.1584007261066327E-4</v>
      </c>
      <c r="FO498" s="223">
        <f t="shared" ca="1" si="1278"/>
        <v>-1.7248793932589235E-4</v>
      </c>
      <c r="FP498" s="223">
        <f t="shared" ca="1" si="1279"/>
        <v>1.207536270017983E-4</v>
      </c>
      <c r="FQ498" s="223">
        <f t="shared" ca="1" si="1280"/>
        <v>-6.31512028251744E-5</v>
      </c>
      <c r="FR498" s="223">
        <f t="shared" ca="1" si="1281"/>
        <v>2.4798992202066522E-6</v>
      </c>
      <c r="FS498" s="223">
        <f t="shared" ca="1" si="1282"/>
        <v>5.8311916922270659E-5</v>
      </c>
      <c r="FT498" s="223">
        <f t="shared" ca="1" si="1283"/>
        <v>-1.1627002231558584E-4</v>
      </c>
      <c r="FU498" s="223">
        <f t="shared" ca="1" si="1284"/>
        <v>1.6857789994361959E-4</v>
      </c>
      <c r="FV498" s="223">
        <f t="shared" ca="1" si="1285"/>
        <v>-2.1269360978925971E-4</v>
      </c>
      <c r="FW498" s="223">
        <f t="shared" ca="1" si="1286"/>
        <v>2.4647331629028686E-4</v>
      </c>
      <c r="FX498" s="223">
        <f t="shared" ca="1" si="1287"/>
        <v>-2.682754696149293E-4</v>
      </c>
      <c r="FY498" s="223">
        <f t="shared" ca="1" si="1288"/>
        <v>2.7704057799046277E-4</v>
      </c>
      <c r="FZ498" s="223">
        <f t="shared" ca="1" si="1289"/>
        <v>-2.723426944898677E-4</v>
      </c>
      <c r="GA498" s="223">
        <f t="shared" ca="1" si="1290"/>
        <v>2.5441011623793209E-4</v>
      </c>
      <c r="GB498" s="223">
        <f t="shared" ca="1" si="1291"/>
        <v>-2.2411429014353564E-4</v>
      </c>
      <c r="GC498" s="223">
        <f t="shared" ca="1" si="1292"/>
        <v>1.8292746429228823E-4</v>
      </c>
      <c r="GD498" s="223">
        <f t="shared" ca="1" si="1293"/>
        <v>-1.3285114296155033E-4</v>
      </c>
      <c r="GE498" s="223">
        <f t="shared" ca="1" si="1294"/>
        <v>7.6318822038988986E-5</v>
      </c>
      <c r="GF498" s="223">
        <f t="shared" ca="1" si="1295"/>
        <v>-1.6077731489396591E-5</v>
      </c>
      <c r="GG498" s="223">
        <f t="shared" ca="1" si="1296"/>
        <v>-4.4944668318236359E-5</v>
      </c>
      <c r="GH498" s="223">
        <f t="shared" ca="1" si="1297"/>
        <v>1.0378294871332246E-4</v>
      </c>
      <c r="GI498" s="223">
        <f t="shared" ca="1" si="1298"/>
        <v>-1.575778199243012E-4</v>
      </c>
      <c r="GJ498" s="223">
        <f t="shared" ca="1" si="1299"/>
        <v>2.0371508038061637E-4</v>
      </c>
      <c r="GK498" s="223">
        <f t="shared" ca="1" si="1300"/>
        <v>-2.3995265577239213E-4</v>
      </c>
      <c r="GL498" s="223">
        <f t="shared" ca="1" si="1301"/>
        <v>2.6452955431041517E-4</v>
      </c>
      <c r="GM498" s="223">
        <f t="shared" ca="1" si="1302"/>
        <v>-2.7625144342524068E-4</v>
      </c>
      <c r="GN498" s="223">
        <f t="shared" ca="1" si="1303"/>
        <v>2.7454868924203926E-4</v>
      </c>
      <c r="GO498" s="223">
        <f t="shared" ca="1" si="1304"/>
        <v>-2.5950403836023944E-4</v>
      </c>
      <c r="GP498" s="223">
        <f t="shared" ca="1" si="1305"/>
        <v>2.3184859672133979E-4</v>
      </c>
      <c r="GQ498" s="223">
        <f t="shared" ca="1" si="1306"/>
        <v>-1.9292630097467368E-4</v>
      </c>
      <c r="GR498" s="223">
        <f t="shared" ca="1" si="1307"/>
        <v>1.4462860888152262E-4</v>
      </c>
      <c r="GS498" s="223">
        <f t="shared" ca="1" si="1308"/>
        <v>-8.930258252577258E-5</v>
      </c>
      <c r="GT498" s="223">
        <f t="shared" ca="1" si="1309"/>
        <v>2.9636831095154121E-5</v>
      </c>
      <c r="GU498" s="223">
        <f t="shared" ca="1" si="1310"/>
        <v>3.1469144071504231E-5</v>
      </c>
      <c r="GV498" s="223">
        <f t="shared" ca="1" si="1311"/>
        <v>-9.104585289729632E-5</v>
      </c>
      <c r="GW498" s="223">
        <f t="shared" ca="1" si="1312"/>
        <v>1.4619812113459877E-4</v>
      </c>
      <c r="GX498" s="223">
        <f t="shared" ca="1" si="1313"/>
        <v>-1.942457835000233E-4</v>
      </c>
      <c r="GY498" s="223">
        <f t="shared" ca="1" si="1314"/>
        <v>2.3285392828935499E-4</v>
      </c>
      <c r="GZ498" s="223">
        <f t="shared" ca="1" si="1315"/>
        <v>-2.6014636413951558E-4</v>
      </c>
      <c r="HA498" s="223">
        <f t="shared" ca="1" si="1316"/>
        <v>2.7479679493603936E-4</v>
      </c>
      <c r="HB498" s="223">
        <f t="shared" ca="1" si="1317"/>
        <v>-2.7609327215419674E-4</v>
      </c>
      <c r="HC498" s="223">
        <f t="shared" ca="1" si="1318"/>
        <v>2.6397279252427815E-4</v>
      </c>
      <c r="HD498" s="223">
        <f t="shared" ca="1" si="1319"/>
        <v>-2.3902435972210432E-4</v>
      </c>
      <c r="HE498" s="223">
        <f t="shared" ca="1" si="1320"/>
        <v>2.024603612996399E-4</v>
      </c>
      <c r="HF498" s="223">
        <f t="shared" ca="1" si="1321"/>
        <v>-1.5605765181475584E-4</v>
      </c>
      <c r="HG498" s="223">
        <f t="shared" ca="1" si="1322"/>
        <v>1.0207120526926943E-4</v>
      </c>
      <c r="HH498" s="223">
        <f t="shared" ca="1" si="1323"/>
        <v>-4.312453297892372E-5</v>
      </c>
      <c r="HI498" s="223">
        <f t="shared" ca="1" si="1324"/>
        <v>-1.7917807900363564E-5</v>
      </c>
      <c r="HJ498" s="223">
        <f t="shared" ca="1" si="1325"/>
        <v>7.8089419646935789E-5</v>
      </c>
      <c r="HK498" s="223">
        <f t="shared" ca="1" si="1326"/>
        <v>-1.3446621826564056E-4</v>
      </c>
      <c r="HL498" s="223">
        <f t="shared" ca="1" si="1327"/>
        <v>1.8430853151305809E-4</v>
      </c>
      <c r="HM498" s="223">
        <f t="shared" ca="1" si="1328"/>
        <v>-2.2519423529748997E-4</v>
      </c>
      <c r="HN498" s="223">
        <f t="shared" ca="1" si="1329"/>
        <v>2.5513645859126207E-4</v>
      </c>
      <c r="HO498" s="223">
        <f t="shared" ca="1" si="1330"/>
        <v>-2.7268013689848145E-4</v>
      </c>
      <c r="HP498" s="223">
        <f t="shared" ca="1" si="1331"/>
        <v>2.7697272219082115E-4</v>
      </c>
      <c r="HQ498" s="223">
        <f t="shared" ca="1" si="1332"/>
        <v>-2.678056131098297E-4</v>
      </c>
      <c r="HR498" s="223">
        <f t="shared" ca="1" si="1333"/>
        <v>2.4562429210425236E-4</v>
      </c>
      <c r="HS498" s="223">
        <f t="shared" ca="1" si="1334"/>
        <v>-2.1150667688080266E-4</v>
      </c>
      <c r="HT498" s="223">
        <f t="shared" ca="1" si="1335"/>
        <v>1.6711073819570497E-4</v>
      </c>
      <c r="HU498" s="223">
        <f t="shared" ca="1" si="1336"/>
        <v>-1.1459392953891998E-4</v>
      </c>
      <c r="HV498" s="223">
        <f t="shared" ca="1" si="1337"/>
        <v>5.6508344085484275E-5</v>
      </c>
      <c r="HW498" s="223">
        <f t="shared" ca="1" si="1338"/>
        <v>4.323306160576362E-6</v>
      </c>
      <c r="HX498" s="223">
        <f t="shared" ca="1" si="1339"/>
        <v>-6.4944862144850418E-5</v>
      </c>
      <c r="HY498" s="223">
        <f t="shared" ca="1" si="1340"/>
        <v>1.2241037449900281E-4</v>
      </c>
      <c r="HZ498" s="223">
        <f t="shared" ca="1" si="1341"/>
        <v>-1.7392726413015779E-4</v>
      </c>
      <c r="IA498" s="223">
        <f t="shared" ca="1" si="1342"/>
        <v>2.1699202966810863E-4</v>
      </c>
      <c r="IB498" s="223">
        <f t="shared" ca="1" si="1343"/>
        <v>-2.4951190696695944E-4</v>
      </c>
      <c r="IC498" s="223">
        <f t="shared" ca="1" si="1344"/>
        <v>2.6990656852716967E-4</v>
      </c>
      <c r="ID498" s="223">
        <f t="shared" ca="1" si="1345"/>
        <v>-2.7718492067974342E-4</v>
      </c>
      <c r="IE498" s="223">
        <f t="shared" ca="1" si="1346"/>
        <v>-1.4119791818272034E-4</v>
      </c>
      <c r="IF498" s="223">
        <f t="shared" ca="1" si="1347"/>
        <v>-2.5163249405255901E-4</v>
      </c>
      <c r="IG498" s="223">
        <f t="shared" ca="1" si="1348"/>
        <v>2.2004345435158251E-4</v>
      </c>
      <c r="IH498" s="223">
        <f t="shared" ca="1" si="1349"/>
        <v>-1.7776124017116924E-4</v>
      </c>
      <c r="II498" s="223">
        <f t="shared" ca="1" si="1350"/>
        <v>1.2684058699503957E-4</v>
      </c>
      <c r="IJ498" s="223">
        <f t="shared" ca="1" si="1351"/>
        <v>-6.9756021641627158E-5</v>
      </c>
      <c r="IK498" s="223">
        <f t="shared" ca="1" si="1352"/>
        <v>9.2816108024600509E-6</v>
      </c>
      <c r="IL498" s="223">
        <f t="shared" ca="1" si="1353"/>
        <v>5.1643846781360248E-5</v>
      </c>
      <c r="IM498" s="223">
        <f t="shared" ca="1" si="1354"/>
        <v>-1.1005963341834243E-4</v>
      </c>
      <c r="IN498" s="223">
        <f t="shared" ca="1" si="1355"/>
        <v>1.6312699073371388E-4</v>
      </c>
      <c r="IO498" s="223">
        <f t="shared" ca="1" si="1356"/>
        <v>-2.0826707123300039E-4</v>
      </c>
      <c r="IP498" s="223">
        <f t="shared" ca="1" si="1357"/>
        <v>2.4328625930411225E-4</v>
      </c>
      <c r="IQ498" s="223">
        <f t="shared" ca="1" si="1358"/>
        <v>-2.6648277159125911E-4</v>
      </c>
      <c r="IR498" s="223">
        <f t="shared" ca="1" si="1359"/>
        <v>2.7672935641621563E-4</v>
      </c>
      <c r="IS498" s="223">
        <f t="shared" ca="1" si="1360"/>
        <v>-2.7352807340772487E-4</v>
      </c>
      <c r="IT498" s="223">
        <f t="shared" ca="1" si="1361"/>
        <v>2.5703449128229052E-4</v>
      </c>
      <c r="IU498" s="223">
        <f t="shared" ca="1" si="1362"/>
        <v>-2.2805012786727941E-4</v>
      </c>
      <c r="IV498" s="223">
        <f t="shared" ca="1" si="1363"/>
        <v>1.8798349974903915E-4</v>
      </c>
      <c r="IW498" s="223">
        <f t="shared" ca="1" si="1364"/>
        <v>-1.3878167436716518E-4</v>
      </c>
      <c r="IX498" s="223">
        <f t="shared" ca="1" si="1365"/>
        <v>8.283565083169888E-5</v>
      </c>
      <c r="IY498" s="223">
        <f t="shared" ca="1" si="1366"/>
        <v>-2.286416755206874E-5</v>
      </c>
      <c r="IZ498" s="223">
        <f t="shared" ca="1" si="1367"/>
        <v>-3.821841686747601E-5</v>
      </c>
      <c r="JA498" s="223">
        <f t="shared" ca="1" si="1368"/>
        <v>9.7443749040692301E-5</v>
      </c>
      <c r="JB498" s="223">
        <f t="shared" ca="1" si="1369"/>
        <v>-1.5193373012838067E-4</v>
      </c>
    </row>
    <row r="499" spans="2:262">
      <c r="B499" s="230">
        <v>138</v>
      </c>
      <c r="C499" s="229">
        <f t="shared" si="1370"/>
        <v>2.695312500000002E-3</v>
      </c>
      <c r="D499" s="226">
        <f t="shared" ca="1" si="1113"/>
        <v>23.524502289520296</v>
      </c>
      <c r="E499" s="225">
        <f ca="1">EN361</f>
        <v>-0.47549771047970329</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23.529112926054076</v>
      </c>
      <c r="E500" s="225">
        <f ca="1">EO361</f>
        <v>-0.47088707394592494</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23.534174214008726</v>
      </c>
      <c r="E501" s="225">
        <f ca="1">EP361</f>
        <v>-0.46582578599127333</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23.535773743166644</v>
      </c>
      <c r="E502" s="225">
        <f ca="1">EQ361</f>
        <v>-0.46422625683335739</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23.539651250156091</v>
      </c>
      <c r="E503" s="225">
        <f ca="1">ER361</f>
        <v>-0.46034874984391105</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23.542671940949546</v>
      </c>
      <c r="E504" s="225">
        <f ca="1">ES361</f>
        <v>-0.45732805905045204</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23.549401198625212</v>
      </c>
      <c r="E505" s="225">
        <f ca="1">ET361</f>
        <v>-0.45059880137478808</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23.555863940351195</v>
      </c>
      <c r="E506" s="225">
        <f ca="1">EU361</f>
        <v>-0.44413605964880415</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23.564176807943667</v>
      </c>
      <c r="E507" s="225">
        <f ca="1">EV361</f>
        <v>-0.43582319205633246</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23.570379516733411</v>
      </c>
      <c r="E508" s="225">
        <f ca="1">EW361</f>
        <v>-0.42962048326658964</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23.575754374340168</v>
      </c>
      <c r="E509" s="225">
        <f ca="1">EX361</f>
        <v>-0.42424562565983354</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23.578679137343709</v>
      </c>
      <c r="E510" s="225">
        <f ca="1">EY361</f>
        <v>-0.42132086265629054</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23.580994115925442</v>
      </c>
      <c r="E511" s="225">
        <f ca="1">EZ361</f>
        <v>-0.41900588407455874</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23.583497707837836</v>
      </c>
      <c r="E512" s="225">
        <f ca="1">FA361</f>
        <v>-0.41650229216216289</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23.587223955052771</v>
      </c>
      <c r="E513" s="225">
        <f ca="1">FB361</f>
        <v>-0.41277604494722864</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23.593159105293061</v>
      </c>
      <c r="E514" s="225">
        <f ca="1">FC361</f>
        <v>-0.40684089470693974</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23.599756522562203</v>
      </c>
      <c r="E515" s="225">
        <f ca="1">FD361</f>
        <v>-0.40024347743779914</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23.607358876815521</v>
      </c>
      <c r="E516" s="225">
        <f ca="1">FE361</f>
        <v>-0.39264112318447947</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23.612840998290011</v>
      </c>
      <c r="E517" s="225">
        <f ca="1">FF361</f>
        <v>-0.38715900170998796</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23.617677596345146</v>
      </c>
      <c r="E518" s="225">
        <f ca="1">FG361</f>
        <v>-0.38232240365485537</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23.619491036374093</v>
      </c>
      <c r="E519" s="225">
        <f ca="1">FH361</f>
        <v>-0.38050896362590819</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23.621947867924643</v>
      </c>
      <c r="E520" s="225">
        <f ca="1">FI361</f>
        <v>-0.37805213207535721</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23.62341815559639</v>
      </c>
      <c r="E521" s="225">
        <f ca="1">FJ361</f>
        <v>-0.37658184440360831</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23.627955617145275</v>
      </c>
      <c r="E522" s="225">
        <f ca="1">FK361</f>
        <v>-0.37204438285472602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23.632707255487226</v>
      </c>
      <c r="E523" s="225">
        <f ca="1">FL361</f>
        <v>-0.36729274451277261</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23.640157802869137</v>
      </c>
      <c r="E524" s="225">
        <f ca="1">FM361</f>
        <v>-0.35984219713086452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23.64602845527034</v>
      </c>
      <c r="E525" s="225">
        <f ca="1">FN361</f>
        <v>-0.35397154472966047</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23.652082393493462</v>
      </c>
      <c r="E526" s="225">
        <f ca="1">FO361</f>
        <v>-0.34791760650653902</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23.654915832074252</v>
      </c>
      <c r="E527" s="225">
        <f ca="1">FP361</f>
        <v>-0.3450841679257487</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23.657380356181331</v>
      </c>
      <c r="E528" s="225">
        <f ca="1">FQ361</f>
        <v>-0.34261964381866894</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23.658223981907039</v>
      </c>
      <c r="E529" s="225">
        <f ca="1">FR361</f>
        <v>-0.34177601809295954</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23.660669995306652</v>
      </c>
      <c r="E530" s="225">
        <f ca="1">FS361</f>
        <v>-0.33933000469334834</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23.664090658120035</v>
      </c>
      <c r="E531" s="225">
        <f ca="1">FT361</f>
        <v>-0.3359093418799653</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23.669669096974424</v>
      </c>
      <c r="E532" s="225">
        <f ca="1">FU361</f>
        <v>-0.33033090302557677</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23.676054785475507</v>
      </c>
      <c r="E533" s="225">
        <f ca="1">FV361</f>
        <v>-0.32394521452449265</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23.682043740197905</v>
      </c>
      <c r="E534" s="225">
        <f ca="1">FW361</f>
        <v>-0.31795625980209447</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23.687018920610342</v>
      </c>
      <c r="E535" s="225">
        <f ca="1">FX361</f>
        <v>-0.31298107938965897</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23.689418621970578</v>
      </c>
      <c r="E536" s="225">
        <f ca="1">FY361</f>
        <v>-0.31058137802942076</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23.691359378011068</v>
      </c>
      <c r="E537" s="225">
        <f ca="1">FZ361</f>
        <v>-0.308640621988932</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23.691706215041592</v>
      </c>
      <c r="E538" s="225">
        <f ca="1">GA361</f>
        <v>-0.30829378495840726</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23.694519111048134</v>
      </c>
      <c r="E539" s="225">
        <f ca="1">GB361</f>
        <v>-0.30548088895186465</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23.697301376963097</v>
      </c>
      <c r="E540" s="225">
        <f ca="1">GC361</f>
        <v>-0.30269862303690176</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23.703715736299724</v>
      </c>
      <c r="E541" s="225">
        <f ca="1">GD361</f>
        <v>-0.29628426370027644</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23.708806800459815</v>
      </c>
      <c r="E542" s="225">
        <f ca="1">GE361</f>
        <v>-0.29119319954018541</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23.715623812722161</v>
      </c>
      <c r="E543" s="225">
        <f ca="1">GF361</f>
        <v>-0.28437618727784025</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23.718638523853038</v>
      </c>
      <c r="E544" s="225">
        <f ca="1">GG361</f>
        <v>-0.28136147614696355</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23.7220394971967</v>
      </c>
      <c r="E545" s="225">
        <f ca="1">GH361</f>
        <v>-0.27796050280329887</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23.721961833560872</v>
      </c>
      <c r="E546" s="225">
        <f ca="1">GI361</f>
        <v>-0.27803816643912788</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23.723771191171547</v>
      </c>
      <c r="E547" s="225">
        <f ca="1">GJ361</f>
        <v>-0.27622880882845235</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23.72465655049232</v>
      </c>
      <c r="E548" s="225">
        <f ca="1">GK361</f>
        <v>-0.27534344950767908</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23.728617172024627</v>
      </c>
      <c r="E549" s="225">
        <f ca="1">GL361</f>
        <v>-0.27138282797537233</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23.731720392958636</v>
      </c>
      <c r="E550" s="225">
        <f ca="1">GM361</f>
        <v>-0.268279607041363</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23.735203659260613</v>
      </c>
      <c r="E551" s="225">
        <f ca="1">GN361</f>
        <v>-0.26479634073938785</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23.732118139669936</v>
      </c>
      <c r="E552" s="225">
        <f ca="1">GO361</f>
        <v>-0.26788186033006534</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23.757555430279982</v>
      </c>
      <c r="E553" s="225">
        <f ca="1">GP361</f>
        <v>-0.24244456972001791</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23.849269702074558</v>
      </c>
      <c r="E554" s="225">
        <f ca="1">GQ361</f>
        <v>-0.15073029792544029</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23.948585420499274</v>
      </c>
      <c r="E555" s="225">
        <f ca="1">GR361</f>
        <v>-5.1414579500725525E-2</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24.034511541493586</v>
      </c>
      <c r="E556" s="225">
        <f ca="1">GS361</f>
        <v>3.4511541493587372E-2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24.113934959699648</v>
      </c>
      <c r="E557" s="225">
        <f ca="1">GT361</f>
        <v>0.11393495969964876</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24.187405755508593</v>
      </c>
      <c r="E558" s="225">
        <f ca="1">GU361</f>
        <v>0.18740575550859423</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24.254318549546319</v>
      </c>
      <c r="E559" s="225">
        <f ca="1">GV361</f>
        <v>0.25431854954631922</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24.316157327343721</v>
      </c>
      <c r="E560" s="225">
        <f ca="1">GW361</f>
        <v>0.31615732734372159</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24.369706321859518</v>
      </c>
      <c r="E561" s="225">
        <f ca="1">GX361</f>
        <v>0.36970632185951852</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24.417444957584191</v>
      </c>
      <c r="E562" s="225">
        <f ca="1">GY361</f>
        <v>0.41744495758419192</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24.457031715290022</v>
      </c>
      <c r="E563" s="225">
        <f ca="1">GZ361</f>
        <v>0.45703171529002007</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24.492394486309216</v>
      </c>
      <c r="E564" s="225">
        <f ca="1">HA361</f>
        <v>0.49239448630921673</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24.52293677408975</v>
      </c>
      <c r="E565" s="225">
        <f ca="1">HB361</f>
        <v>0.52293677408974837</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24.551871548259555</v>
      </c>
      <c r="E566" s="225">
        <f ca="1">HC361</f>
        <v>0.55187154825955476</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24.578819679293257</v>
      </c>
      <c r="E567" s="225">
        <f ca="1">HD361</f>
        <v>0.57881967929325762</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24.603919078387577</v>
      </c>
      <c r="E568" s="225">
        <f ca="1">HE361</f>
        <v>0.60391907838757752</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24.626762535659083</v>
      </c>
      <c r="E569" s="225">
        <f ca="1">HF361</f>
        <v>0.62676253565908324</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24.645065895369648</v>
      </c>
      <c r="E570" s="225">
        <f ca="1">HG361</f>
        <v>0.64506589536964876</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24.66047871864053</v>
      </c>
      <c r="E571" s="225">
        <f ca="1">HH361</f>
        <v>0.66047871864052965</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24.670478841291867</v>
      </c>
      <c r="E572" s="225">
        <f ca="1">HI361</f>
        <v>0.67047884129186708</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24.679789850419752</v>
      </c>
      <c r="E573" s="225">
        <f ca="1">HJ361</f>
        <v>0.67978985041975215</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24.685749061845613</v>
      </c>
      <c r="E574" s="225">
        <f ca="1">HK361</f>
        <v>0.68574906184561379</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24.69404917759843</v>
      </c>
      <c r="E575" s="225">
        <f ca="1">HL361</f>
        <v>0.69404917759843077</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24.700298646602203</v>
      </c>
      <c r="E576" s="225">
        <f ca="1">HM361</f>
        <v>0.70029864660220464</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24.708779215835065</v>
      </c>
      <c r="E577" s="225">
        <f ca="1">HN361</f>
        <v>0.70877921583506509</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24.713745219211042</v>
      </c>
      <c r="E578" s="225">
        <f ca="1">HO361</f>
        <v>0.71374521921104106</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24.71842152951141</v>
      </c>
      <c r="E579" s="225">
        <f ca="1">HP361</f>
        <v>0.7184215295114118</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24.718567828790867</v>
      </c>
      <c r="E580" s="225">
        <f ca="1">HQ361</f>
        <v>0.71856782879086833</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24.717649676470565</v>
      </c>
      <c r="E581" s="225">
        <f ca="1">HR361</f>
        <v>0.71764967647056421</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24.714589714469366</v>
      </c>
      <c r="E582" s="225">
        <f ca="1">HS361</f>
        <v>0.71458971446936559</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24.712001833898256</v>
      </c>
      <c r="E583" s="225">
        <f ca="1">HT361</f>
        <v>0.71200183389825589</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24.710620962209816</v>
      </c>
      <c r="E584" s="225">
        <f ca="1">HU361</f>
        <v>0.71062096220981508</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24.709736166469472</v>
      </c>
      <c r="E585" s="225">
        <f ca="1">HV361</f>
        <v>0.70973616646947368</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24.710511174293842</v>
      </c>
      <c r="E586" s="225">
        <f ca="1">HW361</f>
        <v>0.71051117429384247</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24.708843644224178</v>
      </c>
      <c r="E587" s="225">
        <f ca="1">HX361</f>
        <v>0.70884364422417756</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24.707462775006267</v>
      </c>
      <c r="E588" s="225">
        <f ca="1">HY361</f>
        <v>0.70746277500626653</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24.701407052401272</v>
      </c>
      <c r="E589" s="225">
        <f ca="1">HZ361</f>
        <v>0.70140705240127077</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24.696353853934671</v>
      </c>
      <c r="E590" s="225">
        <f ca="1">IA361</f>
        <v>0.69635385393467242</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24.687885874740672</v>
      </c>
      <c r="E591" s="225">
        <f ca="1">IB361</f>
        <v>0.68788587474067076</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24.683080056068555</v>
      </c>
      <c r="E592" s="225">
        <f ca="1">IC361</f>
        <v>0.68308005606855471</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24.676963670137965</v>
      </c>
      <c r="E593" s="225">
        <f ca="1">ID361</f>
        <v>0.67696367013796677</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24.712855655200563</v>
      </c>
      <c r="E594" s="225">
        <f ca="1">IE361</f>
        <v>0.71285565520056438</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24.671231253319448</v>
      </c>
      <c r="E595" s="225">
        <f ca="1">IF361</f>
        <v>0.67123125331944955</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24.668844714990538</v>
      </c>
      <c r="E596" s="225">
        <f ca="1">IG361</f>
        <v>0.66884471499053744</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24.66315140118822</v>
      </c>
      <c r="E597" s="225">
        <f ca="1">IH361</f>
        <v>0.66315140118821803</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24.656670429567729</v>
      </c>
      <c r="E598" s="225">
        <f ca="1">II361</f>
        <v>0.65667042956772748</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24.648206962686871</v>
      </c>
      <c r="E599" s="225">
        <f ca="1">IJ361</f>
        <v>0.64820696268687195</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24.639807753275747</v>
      </c>
      <c r="E600" s="225">
        <f ca="1">IK361</f>
        <v>0.63980775327574813</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24.632812446227053</v>
      </c>
      <c r="E601" s="225">
        <f ca="1">IL361</f>
        <v>0.63281244622705446</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24.626903494791858</v>
      </c>
      <c r="E602" s="225">
        <f ca="1">IM361</f>
        <v>0.62690349479185825</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24.623507231949148</v>
      </c>
      <c r="E603" s="225">
        <f ca="1">IN361</f>
        <v>0.62350723194914914</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24.619466419634652</v>
      </c>
      <c r="E604" s="225">
        <f ca="1">IO361</f>
        <v>0.61946641963465121</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24.615892565868478</v>
      </c>
      <c r="E605" s="225">
        <f ca="1">IP361</f>
        <v>0.61589256586847885</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24.609551138289323</v>
      </c>
      <c r="E606" s="225">
        <f ca="1">IQ361</f>
        <v>0.60955113828932284</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24.602210677593146</v>
      </c>
      <c r="E607" s="225">
        <f ca="1">IR361</f>
        <v>0.60221067759314406</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24.593541817887495</v>
      </c>
      <c r="E608" s="225">
        <f ca="1">IS361</f>
        <v>0.59354181788749394</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24.584651107784282</v>
      </c>
      <c r="E609" s="225">
        <f ca="1">IT361</f>
        <v>0.58465110778428109</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24.578543417439437</v>
      </c>
      <c r="E610" s="225">
        <f ca="1">IU361</f>
        <v>0.57854341743943616</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24.571712185098704</v>
      </c>
      <c r="E611" s="225">
        <f ca="1">IV361</f>
        <v>0.57171218509870425</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24.570614436294527</v>
      </c>
      <c r="E612" s="225">
        <f ca="1">IW361</f>
        <v>0.57061443629452546</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24.563959216362338</v>
      </c>
      <c r="E613" s="225">
        <f ca="1">IX361</f>
        <v>0.56395921636233803</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24.565583236604351</v>
      </c>
      <c r="E614" s="225">
        <f ca="1">IY361</f>
        <v>0.56558323660434917</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24.553908735042217</v>
      </c>
      <c r="E615" s="225">
        <f ca="1">IZ361</f>
        <v>0.55390873504221882</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24.562373111715772</v>
      </c>
      <c r="E616" s="225">
        <f ca="1">JA361</f>
        <v>0.56237311171577353</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24.499257452385439</v>
      </c>
      <c r="E617" s="225">
        <f ca="1">JB361</f>
        <v>0.49925745238543823</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3,17137572451559-6,91084240846864i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0,0516673033559339-0,112589810284286i</v>
      </c>
      <c r="I626" s="227" t="str">
        <f>IMDIV(H626,IMSUM(1,IMPRODUCT(F626,G626,-1)))</f>
        <v>0,00158757846006223+0,00261011202369231i</v>
      </c>
      <c r="J626" s="223" t="str">
        <f>IMPRODUCT(1/Nt_input,O625)</f>
        <v>3,97679258230462E-15-2,5i</v>
      </c>
      <c r="K626" s="246" t="str">
        <f>IMPRODUCT(I626,J626)</f>
        <v>0,00652528005923078-0,00396894615015556i</v>
      </c>
      <c r="L626" s="222">
        <f>20*LOG(IMABS(K626))</f>
        <v>-42.340945222007782</v>
      </c>
      <c r="M626" s="222">
        <f t="shared" ref="M626:M657" si="1635">N626+Vinput2</f>
        <v>48.4900857016478</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0,972459269848002-3,94345100835995i</v>
      </c>
      <c r="G627" s="227" t="str">
        <f t="shared" si="1633"/>
        <v>-2,71697145649282+2,31061038587941i</v>
      </c>
      <c r="H627" s="227" t="str">
        <f t="shared" si="1634"/>
        <v>0,0158430764630392-0,0642457713046027i</v>
      </c>
      <c r="I627" s="227" t="str">
        <f t="shared" ref="I627:I689" si="1688">IMDIV(H627,IMSUM(1,IMPRODUCT(F627,G627,-1)))</f>
        <v>0,00376962915407959+0,00281312838699027i</v>
      </c>
      <c r="J627" s="223" t="str">
        <f>IMPRODUCT(1/Nt_input,P625)</f>
        <v>-1,49105581397427E-15-4,31512464649303E-17i</v>
      </c>
      <c r="K627" s="246" t="str">
        <f t="shared" ref="K627:K689" si="1689">IMPRODUCT(I627,J627)</f>
        <v>-5,49933747035277E-18-4,35719563358698E-18i</v>
      </c>
      <c r="L627" s="222">
        <f t="shared" ref="L627:L689" si="1690">20*LOG(IMABS(K627))</f>
        <v>-343.07788986690008</v>
      </c>
      <c r="M627" s="222">
        <f t="shared" si="1635"/>
        <v>48.97545161008064</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0,495014486923422-2,69821318117736i</v>
      </c>
      <c r="G628" s="227" t="str">
        <f t="shared" si="1633"/>
        <v>-2,71790358827442+1,51014794929884i</v>
      </c>
      <c r="H628" s="227" t="str">
        <f t="shared" si="1634"/>
        <v>0,00806465896290514-0,0439586510905024i</v>
      </c>
      <c r="I628" s="227" t="str">
        <f t="shared" si="1688"/>
        <v>0,00499732645997724+0,00206737707706782i</v>
      </c>
      <c r="J628" s="223" t="str">
        <f>IMPRODUCT(1/Nt_input,Q625)</f>
        <v>1,60282350543037E-15-6,93889390391806E-18i</v>
      </c>
      <c r="K628" s="246" t="str">
        <f t="shared" si="1689"/>
        <v>8,02417762455783E-18+3,27896465560321E-18i</v>
      </c>
      <c r="L628" s="222">
        <f t="shared" si="1690"/>
        <v>-341.24134382408522</v>
      </c>
      <c r="M628" s="222">
        <f t="shared" si="1635"/>
        <v>49.45142338627231</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0,321724035119492-2,04126209999452i</v>
      </c>
      <c r="G629" s="227" t="str">
        <f t="shared" si="1633"/>
        <v>-2,71920786091552+1,10086655521369i</v>
      </c>
      <c r="H629" s="227" t="str">
        <f t="shared" si="1634"/>
        <v>0,00524145190080023-0,0332557594277155i</v>
      </c>
      <c r="I629" s="227" t="str">
        <f t="shared" si="1688"/>
        <v>0,00555394335539631+0,00123786101708161i</v>
      </c>
      <c r="J629" s="223" t="str">
        <f>IMPRODUCT(1/Nt_input,R625)</f>
        <v>4,78604108384781E-15+3,61689844741177E-16i</v>
      </c>
      <c r="K629" s="246" t="str">
        <f t="shared" si="1689"/>
        <v>2,61336793172109E-17+7,9332585937608E-18i</v>
      </c>
      <c r="L629" s="222">
        <f t="shared" si="1690"/>
        <v>-331.27316023675525</v>
      </c>
      <c r="M629" s="222">
        <f t="shared" si="1635"/>
        <v>49.91341716182545</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0,24033802073054-1,6385260540192i</v>
      </c>
      <c r="G630" s="227" t="str">
        <f t="shared" si="1633"/>
        <v>-2,72088356357637+0,848079559067659i</v>
      </c>
      <c r="H630" s="227" t="str">
        <f t="shared" si="1634"/>
        <v>0,00391553020005104-0,0266944790032858i</v>
      </c>
      <c r="I630" s="227" t="str">
        <f t="shared" si="1688"/>
        <v>0,00575501102843826+0,000513570891638977i</v>
      </c>
      <c r="J630" s="223" t="str">
        <f>IMPRODUCT(1/Nt_input,S625)</f>
        <v>3,07907318348663E-15+2,43160526436359E-14i</v>
      </c>
      <c r="K630" s="246" t="str">
        <f t="shared" si="1689"/>
        <v>5,23208329100166E-18+1,41520473492475E-16i</v>
      </c>
      <c r="L630" s="222">
        <f t="shared" si="1690"/>
        <v>-316.97768257810782</v>
      </c>
      <c r="M630" s="222">
        <f t="shared" si="1635"/>
        <v>50.356983684129986</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0,195766682730887-1,36698695754717i</v>
      </c>
      <c r="G631" s="227" t="str">
        <f t="shared" si="1633"/>
        <v>-2,72292978376562+0,673563274475061i</v>
      </c>
      <c r="H631" s="227" t="str">
        <f t="shared" si="1634"/>
        <v>0,00318938450132287-0,0222706282554972i</v>
      </c>
      <c r="I631" s="227" t="str">
        <f t="shared" si="1688"/>
        <v>0,0057644442660851-0,0000882763915952542i</v>
      </c>
      <c r="J631" s="223" t="str">
        <f>IMPRODUCT(1/Nt_input,T625)</f>
        <v>1,66180410361358E-15+2,77208811461094E-15i</v>
      </c>
      <c r="K631" s="246" t="str">
        <f t="shared" si="1689"/>
        <v>9,82408707237394E-18+1,58328493675465E-17i</v>
      </c>
      <c r="L631" s="222">
        <f t="shared" si="1690"/>
        <v>-334.59430533190164</v>
      </c>
      <c r="M631" s="222">
        <f t="shared" si="1635"/>
        <v>50.777851165098014</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0,168726210646368-1,17164585414344i</v>
      </c>
      <c r="G632" s="227" t="str">
        <f t="shared" si="1633"/>
        <v>-2,72534540841988+0,543797692782584i</v>
      </c>
      <c r="H632" s="227" t="str">
        <f t="shared" si="1634"/>
        <v>0,00274884752449024-0,0190881771919339i</v>
      </c>
      <c r="I632" s="227" t="str">
        <f t="shared" si="1688"/>
        <v>0,00566513362798111-0,000582013441057379i</v>
      </c>
      <c r="J632" s="223" t="str">
        <f>IMPRODUCT(1/Nt_input,U625)</f>
        <v>6,93279526668702E-17+1,3990544833753E-15i</v>
      </c>
      <c r="K632" s="246" t="str">
        <f t="shared" si="1689"/>
        <v>1,20702063010818E-18+7,88548080085404E-18i</v>
      </c>
      <c r="L632" s="222">
        <f t="shared" si="1690"/>
        <v>-341.96285482319701</v>
      </c>
      <c r="M632" s="222">
        <f t="shared" si="1635"/>
        <v>51.171966420818229</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0,15107065229679-1,02438373024529i</v>
      </c>
      <c r="G633" s="227" t="str">
        <f t="shared" si="1633"/>
        <v>-2,72812912521863+0,442026658272159i</v>
      </c>
      <c r="H633" s="227" t="str">
        <f t="shared" si="1634"/>
        <v>0,00246120734293926-0,0166890174930474i</v>
      </c>
      <c r="I633" s="227" t="str">
        <f t="shared" si="1688"/>
        <v>0,00550230787977843-0,000984596033646047i</v>
      </c>
      <c r="J633" s="223" t="str">
        <f>IMPRODUCT(1/Nt_input,V625)</f>
        <v>-5,34387665411875E-15-9,08127739673859E-16i</v>
      </c>
      <c r="K633" s="246" t="str">
        <f t="shared" si="1689"/>
        <v>-3,02977935930484E-17+2,64761340086182E-19i</v>
      </c>
      <c r="L633" s="222">
        <f t="shared" si="1690"/>
        <v>-330.37144831746809</v>
      </c>
      <c r="M633" s="222">
        <f t="shared" si="1635"/>
        <v>51.535533905932738</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0,138882435923118-0,909369995979511i</v>
      </c>
      <c r="G634" s="227" t="str">
        <f t="shared" si="1633"/>
        <v>-2,73127942413121+0,358944589112666i</v>
      </c>
      <c r="H634" s="227" t="str">
        <f t="shared" si="1634"/>
        <v>0,00226263980397556-0,0148152409321461i</v>
      </c>
      <c r="I634" s="227" t="str">
        <f t="shared" si="1688"/>
        <v>0,00530281875111269-0,00131069450141169i</v>
      </c>
      <c r="J634" s="223" t="str">
        <f>IMPRODUCT(1/Nt_input,W625)</f>
        <v>1,29782726991483E-14+8,72218963721138E-15i</v>
      </c>
      <c r="K634" s="246" t="str">
        <f t="shared" si="1689"/>
        <v>8,02535538238605E-17+2,92416400943702E-17i</v>
      </c>
      <c r="L634" s="222">
        <f t="shared" si="1690"/>
        <v>-321.36932650576432</v>
      </c>
      <c r="M634" s="222">
        <f t="shared" si="1635"/>
        <v>51.865052266813684</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0,130089374357075-0,817024358585685i</v>
      </c>
      <c r="G635" s="227" t="str">
        <f t="shared" si="1633"/>
        <v>-2,73479459919279+0,288971162089874i</v>
      </c>
      <c r="H635" s="227" t="str">
        <f t="shared" si="1634"/>
        <v>0,00211938532427195-0,0133107676450673i</v>
      </c>
      <c r="I635" s="227" t="str">
        <f t="shared" si="1688"/>
        <v>0,00508369827947507-0,00157249455742178i</v>
      </c>
      <c r="J635" s="223" t="str">
        <f>IMPRODUCT(1/Nt_input,X625)</f>
        <v>-3,72624701277039E-15+4,561455380081E-15i</v>
      </c>
      <c r="K635" s="246" t="str">
        <f t="shared" si="1689"/>
        <v>-1,17702517686203E-17+2,90485660148107E-17i</v>
      </c>
      <c r="L635" s="222">
        <f t="shared" si="1690"/>
        <v>-330.07730207466182</v>
      </c>
      <c r="M635" s="222">
        <f t="shared" si="1635"/>
        <v>52.157348061512728</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0,12351243847673-0,741214311938947i</v>
      </c>
      <c r="G636" s="227" t="str">
        <f t="shared" si="1633"/>
        <v>-2,73867275050553+0,228557984220754i</v>
      </c>
      <c r="H636" s="227" t="str">
        <f t="shared" si="1634"/>
        <v>0,00201223544018364-0,0120756882922029i</v>
      </c>
      <c r="I636" s="227" t="str">
        <f t="shared" si="1688"/>
        <v>0,00485620623905393-0,00178019021040432i</v>
      </c>
      <c r="J636" s="223" t="str">
        <f>IMPRODUCT(1/Nt_input,Y625)</f>
        <v>-8,16682062688284E-16-4,62997695738208E-15i</v>
      </c>
      <c r="K636" s="246" t="str">
        <f t="shared" si="1689"/>
        <v>-1,22082161820794E-17-2,10302735741043E-17i</v>
      </c>
      <c r="L636" s="222">
        <f t="shared" si="1690"/>
        <v>-332.28182610437761</v>
      </c>
      <c r="M636" s="222">
        <f t="shared" si="1635"/>
        <v>52.409606321741776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0,118440904059636-0,677834315342053i</v>
      </c>
      <c r="G637" s="227" t="str">
        <f t="shared" si="1633"/>
        <v>-2,74291178646029+0,175341925627024i</v>
      </c>
      <c r="H637" s="227" t="str">
        <f t="shared" si="1634"/>
        <v>0,00192961120074633-0,011043116375367i</v>
      </c>
      <c r="I637" s="227" t="str">
        <f t="shared" si="1688"/>
        <v>0,00462792054390298-0,00194241489530551i</v>
      </c>
      <c r="J637" s="223" t="str">
        <f>IMPRODUCT(1/Nt_input,Z625)</f>
        <v>2,64625967623042E-15-9,67975699595058E-15i</v>
      </c>
      <c r="K637" s="246" t="str">
        <f t="shared" si="1689"/>
        <v>-6,55542465174332E-18-4,99372804735046E-17i</v>
      </c>
      <c r="L637" s="222">
        <f t="shared" si="1690"/>
        <v>-325.95729936895134</v>
      </c>
      <c r="M637" s="222">
        <f t="shared" si="1635"/>
        <v>52.61939766255643</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0,114425785623088-0,6240332600675i</v>
      </c>
      <c r="G638" s="227" t="str">
        <f t="shared" si="1633"/>
        <v>-2,74750942617441+0,127689219202337i</v>
      </c>
      <c r="H638" s="227" t="str">
        <f t="shared" si="1634"/>
        <v>0,00186419784064917-0,0101666023053843i</v>
      </c>
      <c r="I638" s="227" t="str">
        <f t="shared" si="1688"/>
        <v>0,00440392723655687-0,00206653598959157i</v>
      </c>
      <c r="J638" s="223" t="str">
        <f>IMPRODUCT(1/Nt_input,AA625)</f>
        <v>1,50741371425164E-15-2,02962646689286E-15i</v>
      </c>
      <c r="K638" s="246" t="str">
        <f t="shared" si="1689"/>
        <v>2,44424417369047E-18-1,20534519692911E-17i</v>
      </c>
      <c r="L638" s="222">
        <f t="shared" si="1690"/>
        <v>-338.2027580644438</v>
      </c>
      <c r="M638" s="222">
        <f t="shared" si="1635"/>
        <v>52.784701678661044</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0,111172226667632-0,57776987450111i</v>
      </c>
      <c r="G639" s="227" t="str">
        <f t="shared" si="1633"/>
        <v>-2,75246320214046+0,084434943735851i</v>
      </c>
      <c r="H639" s="227" t="str">
        <f t="shared" si="1634"/>
        <v>0,00181119162752894-0,00941289016782406i</v>
      </c>
      <c r="I639" s="227" t="str">
        <f t="shared" si="1688"/>
        <v>0,00418756347008954-0,00215885418228987i</v>
      </c>
      <c r="J639" s="223" t="str">
        <f>IMPRODUCT(1/Nt_input,AB625)</f>
        <v>2,32186638622275E-15+8,94770368908838E-15i</v>
      </c>
      <c r="K639" s="246" t="str">
        <f t="shared" si="1689"/>
        <v>2,90397503924541E-17+3,24565061509967E-17i</v>
      </c>
      <c r="L639" s="222">
        <f t="shared" si="1690"/>
        <v>-327.21994052884509</v>
      </c>
      <c r="M639" s="222">
        <f t="shared" si="1635"/>
        <v>52.903926402016154</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0,108480169139054-0,537544533993585i</v>
      </c>
      <c r="G640" s="227" t="str">
        <f t="shared" si="1633"/>
        <v>-2,75777046307973+0,0447267116058557i</v>
      </c>
      <c r="H640" s="227" t="str">
        <f t="shared" si="1634"/>
        <v>0,00176733326287495-0,00875754843252226i</v>
      </c>
      <c r="I640" s="227" t="str">
        <f t="shared" si="1688"/>
        <v>0,00398091725548035-0,00222474932096648i</v>
      </c>
      <c r="J640" s="223" t="str">
        <f>IMPRODUCT(1/Nt_input,AC625)</f>
        <v>-1,26510808122829E-15-2,05131051034258E-15i</v>
      </c>
      <c r="K640" s="246" t="str">
        <f t="shared" si="1689"/>
        <v>-9,59994225558539E-18-5,35154906230913E-18i</v>
      </c>
      <c r="L640" s="222">
        <f t="shared" si="1690"/>
        <v>-339.17940368693706</v>
      </c>
      <c r="M640" s="222">
        <f t="shared" si="1635"/>
        <v>52.975923633360985</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0,106210050492966-0,502230945360795i</v>
      </c>
      <c r="G641" s="227" t="str">
        <f t="shared" si="1633"/>
        <v>-2,76342837699534+0,00792697160431133i</v>
      </c>
      <c r="H641" s="227" t="str">
        <f t="shared" si="1634"/>
        <v>0,00173034902671689-0,0081822277972621i</v>
      </c>
      <c r="I641" s="227" t="str">
        <f t="shared" si="1688"/>
        <v>0,00378518112368596-0,00226879809426738i</v>
      </c>
      <c r="J641" s="223" t="str">
        <f>IMPRODUCT(1/Nt_input,AD625)</f>
        <v>-6,9133145337145E-15-4,31078783780136E-16i</v>
      </c>
      <c r="K641" s="246" t="str">
        <f t="shared" si="1689"/>
        <v>-2,71461783982394E-17+1,40532035639764E-17i</v>
      </c>
      <c r="L641" s="222">
        <f t="shared" si="1690"/>
        <v>-330.29463669471772</v>
      </c>
      <c r="M641" s="222">
        <f t="shared" si="1635"/>
        <v>53</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0,104262153683281-0,470966879085057i</v>
      </c>
      <c r="G642" s="227" t="str">
        <f t="shared" si="1633"/>
        <v>-2,76943393441767-0,0264502086893826i</v>
      </c>
      <c r="H642" s="227" t="str">
        <f t="shared" si="1634"/>
        <v>0,00169861435252044-0,00767288102263629i</v>
      </c>
      <c r="I642" s="227" t="str">
        <f t="shared" si="1688"/>
        <v>0,00360090981632939-0,00229487618535337i</v>
      </c>
      <c r="J642" s="223" t="str">
        <f>IMPRODUCT(1/Nt_input,AE625)</f>
        <v>-2,5244089045702E-15+1,40946282423115E-15i</v>
      </c>
      <c r="K642" s="246" t="str">
        <f t="shared" si="1689"/>
        <v>-5,85562613542719E-18+1,08685543967174E-17i</v>
      </c>
      <c r="L642" s="222">
        <f t="shared" si="1690"/>
        <v>-338.16975617396349</v>
      </c>
      <c r="M642" s="222">
        <f t="shared" si="1635"/>
        <v>52.975923633360985</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0,102563736238114-0,443081131526689i</v>
      </c>
      <c r="G643" s="227" t="str">
        <f t="shared" si="1633"/>
        <v>-2,77578395183596-0,0587812896388748i</v>
      </c>
      <c r="H643" s="227" t="str">
        <f t="shared" si="1634"/>
        <v>0,00167094413713532-0,00721857301766937i</v>
      </c>
      <c r="I643" s="227" t="str">
        <f t="shared" si="1688"/>
        <v>0,00342821052765847-0,00230625018936745i</v>
      </c>
      <c r="J643" s="223" t="str">
        <f>IMPRODUCT(1/Nt_input,AF625)</f>
        <v>9,09032370861527E-15+3,65879201935647E-14i</v>
      </c>
      <c r="K643" s="246" t="str">
        <f t="shared" si="1689"/>
        <v>1,15544441312668E-16+1,04466532418301E-16i</v>
      </c>
      <c r="L643" s="222">
        <f t="shared" si="1690"/>
        <v>-316.15041642210429</v>
      </c>
      <c r="M643" s="222">
        <f t="shared" si="1635"/>
        <v>52.903926402016154</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0,101060761419209-0,418043443713532i</v>
      </c>
      <c r="G644" s="227" t="str">
        <f t="shared" si="1633"/>
        <v>-2,78247507530859-0,0893620982871947i</v>
      </c>
      <c r="H644" s="227" t="str">
        <f t="shared" si="1634"/>
        <v>0,00164645802680017-0,00681066492857938i</v>
      </c>
      <c r="I644" s="227" t="str">
        <f t="shared" si="1688"/>
        <v>0,00326688370402935-0,00230566103621548i</v>
      </c>
      <c r="J644" s="223" t="str">
        <f>IMPRODUCT(1/Nt_input,AG625)</f>
        <v>-1,73828575773978E-14+1,80385220649448E-14i</v>
      </c>
      <c r="K644" s="246" t="str">
        <f t="shared" si="1689"/>
        <v>-1,51970566730075E-17+9,90087311930311E-17i</v>
      </c>
      <c r="L644" s="222">
        <f t="shared" si="1690"/>
        <v>-319.98539780525175</v>
      </c>
      <c r="M644" s="222">
        <f t="shared" si="1635"/>
        <v>52.784701678661044</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0,0997124427627782-0,395429381745736i</v>
      </c>
      <c r="G645" s="227" t="str">
        <f t="shared" si="1633"/>
        <v>-2,7895037842448-0,118428016837543i</v>
      </c>
      <c r="H645" s="227" t="str">
        <f t="shared" si="1634"/>
        <v>0,0016244915380919-0,00644224197863752i</v>
      </c>
      <c r="I645" s="227" t="str">
        <f t="shared" si="1688"/>
        <v>0,00311652681127591-0,00229539926497102i</v>
      </c>
      <c r="J645" s="223" t="str">
        <f>IMPRODUCT(1/Nt_input,AH625)</f>
        <v>-3,56312811829358E-14+1,02340011465251E-14i</v>
      </c>
      <c r="K645" s="246" t="str">
        <f t="shared" si="1689"/>
        <v>-8,7554724417284E-17+1,1368255559706E-16i</v>
      </c>
      <c r="L645" s="222">
        <f t="shared" si="1690"/>
        <v>-316.8635307729765</v>
      </c>
      <c r="M645" s="222">
        <f t="shared" si="1635"/>
        <v>52.61939766255643</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0,0984875589452873-0,374895213745591i</v>
      </c>
      <c r="G646" s="227" t="str">
        <f t="shared" si="1633"/>
        <v>-2,7968663953501-0,146168404238167i</v>
      </c>
      <c r="H646" s="227" t="str">
        <f t="shared" si="1634"/>
        <v>0,00160453602059051-0,00610770416937582i</v>
      </c>
      <c r="I646" s="227" t="str">
        <f t="shared" si="1688"/>
        <v>0,00297661014864242-0,00227737216146307i</v>
      </c>
      <c r="J646" s="223" t="str">
        <f>IMPRODUCT(1/Nt_input,AI625)</f>
        <v>9,45003014100714E-14+7,63330371134075E-14i</v>
      </c>
      <c r="K646" s="246" t="str">
        <f t="shared" si="1689"/>
        <v>4,55129289948988E-16+1,20013372673014E-17i</v>
      </c>
      <c r="L646" s="222">
        <f t="shared" si="1690"/>
        <v>-306.83428556778057</v>
      </c>
      <c r="M646" s="222">
        <f t="shared" si="1635"/>
        <v>52.409606321741776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0,0973619115786713-0,356159615350813i</v>
      </c>
      <c r="G647" s="227" t="str">
        <f t="shared" si="1633"/>
        <v>-2,80455906672742-0,172737085734724i</v>
      </c>
      <c r="H647" s="227" t="str">
        <f t="shared" si="1634"/>
        <v>0,00158619723987992-0,00580246823080981i</v>
      </c>
      <c r="I647" s="227" t="str">
        <f t="shared" si="1688"/>
        <v>0,00284653157044441-0,00225316287049716i</v>
      </c>
      <c r="J647" s="223" t="str">
        <f>IMPRODUCT(1/Nt_input,AJ625)</f>
        <v>1,89859385808441E-15-2,14411821630736E-15i</v>
      </c>
      <c r="K647" s="246" t="str">
        <f t="shared" si="1689"/>
        <v>5,73359801548785E-19-1,03811413806736E-17i</v>
      </c>
      <c r="L647" s="222">
        <f t="shared" si="1690"/>
        <v>-339.66187010340172</v>
      </c>
      <c r="M647" s="222">
        <f t="shared" si="1635"/>
        <v>52.157348061512721</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0,0963165380050056-0,338990133027716i</v>
      </c>
      <c r="G648" s="227" t="str">
        <f t="shared" si="1633"/>
        <v>-2,81257780212534-0,198260107038382i</v>
      </c>
      <c r="H648" s="227" t="str">
        <f t="shared" si="1634"/>
        <v>0,00156916626082142-0,00552274708493793i</v>
      </c>
      <c r="I648" s="227" t="str">
        <f t="shared" si="1688"/>
        <v>0,00272565537078379-0,00222408181230823i</v>
      </c>
      <c r="J648" s="223" t="str">
        <f>IMPRODUCT(1/Nt_input,AK625)</f>
        <v>-2,94648881031881E-15-1,70747964378659E-13i</v>
      </c>
      <c r="K648" s="246" t="str">
        <f t="shared" si="1689"/>
        <v>-3,87788555114029E-16-4,58846873985891E-16i</v>
      </c>
      <c r="L648" s="222">
        <f t="shared" si="1690"/>
        <v>-304.42588549235541</v>
      </c>
      <c r="M648" s="222">
        <f t="shared" si="1635"/>
        <v>51.865052266813684</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0,0953364332271423-0,323193022086326i</v>
      </c>
      <c r="G649" s="227" t="str">
        <f t="shared" si="1633"/>
        <v>-2,82091845532597-0,222841550873823i</v>
      </c>
      <c r="H649" s="227" t="str">
        <f t="shared" si="1634"/>
        <v>0,00155319862554976-0,00526538428908667i</v>
      </c>
      <c r="I649" s="227" t="str">
        <f t="shared" si="1688"/>
        <v>0,00261333936517254-0,00219121093071156i</v>
      </c>
      <c r="J649" s="223" t="str">
        <f>IMPRODUCT(1/Nt_input,AL625)</f>
        <v>8,09829024043911E-14+4,62355848052098E-14i</v>
      </c>
      <c r="K649" s="246" t="str">
        <f t="shared" si="1689"/>
        <v>3,12947725572338E-16-5,66213471060211E-17i</v>
      </c>
      <c r="L649" s="222">
        <f t="shared" si="1690"/>
        <v>-309.95067364039261</v>
      </c>
      <c r="M649" s="222">
        <f t="shared" si="1635"/>
        <v>51.535533905932738</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0,094409621643803-0,30860551733576i</v>
      </c>
      <c r="G650" s="227" t="str">
        <f t="shared" si="1633"/>
        <v>-2,82957673466256-0,246567958385539i</v>
      </c>
      <c r="H650" s="227" t="str">
        <f t="shared" si="1634"/>
        <v>0,00153809923040083-0,00502772811125591i</v>
      </c>
      <c r="I650" s="227" t="str">
        <f t="shared" si="1688"/>
        <v>0,00250895325367461-0,0021554414320059i</v>
      </c>
      <c r="J650" s="223" t="str">
        <f>IMPRODUCT(1/Nt_input,AM625)</f>
        <v>1,13207444178524E-14+1,56584814559045E-14i</v>
      </c>
      <c r="K650" s="246" t="str">
        <f t="shared" si="1689"/>
        <v>6,21541582335421E-17+1,48851964370066E-17i</v>
      </c>
      <c r="L650" s="222">
        <f t="shared" si="1690"/>
        <v>-323.88838935288538</v>
      </c>
      <c r="M650" s="222">
        <f t="shared" si="1635"/>
        <v>51.171966420818222</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0,0935264732314457-0,295089883258603i</v>
      </c>
      <c r="G651" s="227" t="str">
        <f t="shared" si="1633"/>
        <v>-2,83854820765904-0,269511730963338i</v>
      </c>
      <c r="H651" s="227" t="str">
        <f t="shared" si="1634"/>
        <v>0,00152371118530834-0,0048075345969668i</v>
      </c>
      <c r="I651" s="227" t="str">
        <f t="shared" si="1688"/>
        <v>0,00241189060896633-0,00211750573593157i</v>
      </c>
      <c r="J651" s="223" t="str">
        <f>IMPRODUCT(1/Nt_input,AN625)</f>
        <v>-8,8049420456527E-14+7,04124258898986E-14i</v>
      </c>
      <c r="K651" s="246" t="str">
        <f t="shared" si="1689"/>
        <v>-6,32668546213085E-17+3,56272221620531E-16i</v>
      </c>
      <c r="L651" s="222">
        <f t="shared" si="1690"/>
        <v>-308.8295223855643</v>
      </c>
      <c r="M651" s="222">
        <f t="shared" si="1635"/>
        <v>50.777851165098006</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0,0926791932149552-0,282528783532616i</v>
      </c>
      <c r="G652" s="227" t="str">
        <f t="shared" si="1633"/>
        <v>-2,84782830578206-0,291733776769897i</v>
      </c>
      <c r="H652" s="227" t="str">
        <f t="shared" si="1634"/>
        <v>0,00150990749963936-0,0046028921306044i</v>
      </c>
      <c r="I652" s="227" t="str">
        <f t="shared" si="1688"/>
        <v>0,00232157625607372-0,00207800436637174i</v>
      </c>
      <c r="J652" s="223" t="str">
        <f>IMPRODUCT(1/Nt_input,AO625)</f>
        <v>3,65314806942234E-14-5,68906900755284E-14i</v>
      </c>
      <c r="K652" s="246" t="str">
        <f t="shared" si="1689"/>
        <v>-3,34084842039249E-17-2,07988651663617E-16i</v>
      </c>
      <c r="L652" s="222">
        <f t="shared" si="1690"/>
        <v>-313.52857660097851</v>
      </c>
      <c r="M652" s="222">
        <f t="shared" si="1635"/>
        <v>50.356983684129986</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0,0918614366287159-0,270821640849547i</v>
      </c>
      <c r="G653" s="227" t="str">
        <f t="shared" si="1633"/>
        <v>-2,85741232929671-0,313285590743273i</v>
      </c>
      <c r="H653" s="227" t="str">
        <f t="shared" si="1634"/>
        <v>0,00149658480271451-0,0044121621304466i</v>
      </c>
      <c r="I653" s="227" t="str">
        <f t="shared" si="1688"/>
        <v>0,00223747036518459-0,00203742847713673i</v>
      </c>
      <c r="J653" s="223" t="str">
        <f>IMPRODUCT(1/Nt_input,AP625)</f>
        <v>3,75402223955039E-14-1,27350387180146E-14i</v>
      </c>
      <c r="K653" s="246" t="str">
        <f t="shared" si="1689"/>
        <v>5,8048404570857E-17-1,04979789877682E-16i</v>
      </c>
      <c r="L653" s="222">
        <f t="shared" si="1690"/>
        <v>-318.4192793217897</v>
      </c>
      <c r="M653" s="222">
        <f t="shared" si="1635"/>
        <v>49.913417161825443</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0,0910680139669978-0,259881748525406i</v>
      </c>
      <c r="G654" s="227" t="str">
        <f t="shared" si="1633"/>
        <v>-2,86729545221656-0,334210904771329i</v>
      </c>
      <c r="H654" s="227" t="str">
        <f t="shared" si="1634"/>
        <v>0,00148365854833363-0,00423393199170169i</v>
      </c>
      <c r="I654" s="227" t="str">
        <f t="shared" si="1688"/>
        <v>0,00215907023784254-0,00199617865243715i</v>
      </c>
      <c r="J654" s="223" t="str">
        <f>IMPRODUCT(1/Nt_input,AQ625)</f>
        <v>3,77388482335033E-14+5,04717795335452E-14i</v>
      </c>
      <c r="K654" s="246" t="str">
        <f t="shared" si="1689"/>
        <v>1,82231512886791E-16+3,36386338305429E-17i</v>
      </c>
      <c r="L654" s="222">
        <f t="shared" si="1690"/>
        <v>-314.64201201827893</v>
      </c>
      <c r="M654" s="222">
        <f t="shared" si="1635"/>
        <v>49.45142338627231</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0,0902946640786078-0,249633958849604i</v>
      </c>
      <c r="G655" s="227" t="str">
        <f t="shared" si="1633"/>
        <v>-2,87747272733913-0,354547008282458i</v>
      </c>
      <c r="H655" s="227" t="str">
        <f t="shared" si="1634"/>
        <v>0,00147105931482911-0,00406697742563924i</v>
      </c>
      <c r="I655" s="227" t="str">
        <f t="shared" si="1688"/>
        <v>0,00208591050777475-0,00195458055434829i</v>
      </c>
      <c r="J655" s="223" t="str">
        <f>IMPRODUCT(1/Nt_input,AR625)</f>
        <v>-1,12280586846321E-14-3,086615164849E-14i</v>
      </c>
      <c r="K655" s="246" t="str">
        <f t="shared" si="1689"/>
        <v>-8,37511053918896E-17-4,24378848900909E-17i</v>
      </c>
      <c r="L655" s="222">
        <f t="shared" si="1690"/>
        <v>-320.54766759465673</v>
      </c>
      <c r="M655" s="222">
        <f t="shared" si="1635"/>
        <v>48.97545161008064</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0,0895378772623597-0,24001281819679i</v>
      </c>
      <c r="G656" s="227" t="str">
        <f t="shared" si="1633"/>
        <v>-2,88793909135739-0,374325813627126i</v>
      </c>
      <c r="H656" s="227" t="str">
        <f t="shared" si="1634"/>
        <v>0,0014587299229792-0,00391023207727313i</v>
      </c>
      <c r="I656" s="227" t="str">
        <f t="shared" si="1688"/>
        <v>0,00201756228240572-0,00191289791894375i</v>
      </c>
      <c r="J656" s="223" t="str">
        <f>IMPRODUCT(1/Nt_input,AS625)</f>
        <v>2,14766830079586E-14+4,46902714487663E-14i</v>
      </c>
      <c r="K656" s="246" t="str">
        <f t="shared" si="1689"/>
        <v>1,28818472839417E-16+4,90827038337655E-17i</v>
      </c>
      <c r="L656" s="222">
        <f t="shared" si="1690"/>
        <v>-317.21170729590506</v>
      </c>
      <c r="M656" s="222">
        <f t="shared" si="1635"/>
        <v>48.4900857016478</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0,0887947562324834-0,230961051352892i</v>
      </c>
      <c r="G657" s="227" t="str">
        <f t="shared" si="1633"/>
        <v>-2,89868937003806-0,393574722031177i</v>
      </c>
      <c r="H657" s="227" t="str">
        <f t="shared" si="1634"/>
        <v>0,00144662317088925-0,00376276283235978i</v>
      </c>
      <c r="I657" s="227" t="str">
        <f t="shared" si="1688"/>
        <v>0,0019536316051025-0,00187134333411492i</v>
      </c>
      <c r="J657" s="223" t="str">
        <f>IMPRODUCT(1/Nt_input,AT625)</f>
        <v>4,49232393905791E-16-2,23232582033847E-14i</v>
      </c>
      <c r="K657" s="246" t="str">
        <f t="shared" si="1689"/>
        <v>-4,08968458318599E-17-4,44520908008001E-17i</v>
      </c>
      <c r="L657" s="222">
        <f t="shared" si="1690"/>
        <v>-324.37880843385608</v>
      </c>
      <c r="M657" s="222">
        <f t="shared" si="1635"/>
        <v>47.999999999999993</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0,0880629059313134-0,222428321109636i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0,00143470003884615-0,00362374960900542i</v>
      </c>
      <c r="I658" s="227" t="str">
        <f t="shared" si="1688"/>
        <v>0,00189375750973885-0,0018300871684517i</v>
      </c>
      <c r="J658" s="223" t="str">
        <f>IMPRODUCT(1/Nt_input,AU625)</f>
        <v>-2,57904002245058E-13+1,46733753619844E-14i</v>
      </c>
      <c r="K658" s="246" t="str">
        <f t="shared" si="1689"/>
        <v>-4,61554085075441E-16+4,99774619985994E-16i</v>
      </c>
      <c r="L658" s="222">
        <f t="shared" si="1690"/>
        <v>-303.34600227096695</v>
      </c>
      <c r="M658" s="222">
        <f t="shared" ref="M658:M689" si="1746">N658+Vinput2</f>
        <v>47.509914298352193</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0,0873403455173556-0,214370206549237i</v>
      </c>
      <c r="G659" s="227" t="str">
        <f t="shared" si="1744"/>
        <v>-2,92102045128595-0,430574025143801i</v>
      </c>
      <c r="H659" s="227" t="str">
        <f t="shared" si="1745"/>
        <v>0,00142292825544869-0,00349246871212191i</v>
      </c>
      <c r="I659" s="227" t="str">
        <f t="shared" si="1688"/>
        <v>0,00183760985913425-0,00178926496344806i</v>
      </c>
      <c r="J659" s="223" t="str">
        <f>IMPRODUCT(1/Nt_input,AV625)</f>
        <v>5,96423342029244E-14+6,50881258612567E-14i</v>
      </c>
      <c r="K659" s="246" t="str">
        <f t="shared" si="1689"/>
        <v>2,26059244493118E-16+1,28906428676638E-17i</v>
      </c>
      <c r="L659" s="222">
        <f t="shared" si="1690"/>
        <v>-312.90145571038647</v>
      </c>
      <c r="M659" s="222">
        <f t="shared" si="1746"/>
        <v>47.024548389919353</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0,0866254375463834-0,206747356350904i</v>
      </c>
      <c r="G660" s="227" t="str">
        <f t="shared" si="1744"/>
        <v>-2,93259039811221-0,448362446389039i</v>
      </c>
      <c r="H660" s="227" t="str">
        <f t="shared" si="1745"/>
        <v>0,00141128114384275-0,00336827903929648i</v>
      </c>
      <c r="I660" s="227" t="str">
        <f t="shared" si="1688"/>
        <v>0,0017848871002597-0,00174898355120541i</v>
      </c>
      <c r="J660" s="223" t="str">
        <f>IMPRODUCT(1/Nt_input,AW625)</f>
        <v>6,0709223021968E-16+6,28793891954681E-15i</v>
      </c>
      <c r="K660" s="246" t="str">
        <f t="shared" si="1689"/>
        <v>1,20810928316587E-17+1,01614667400012E-17i</v>
      </c>
      <c r="L660" s="222">
        <f t="shared" si="1690"/>
        <v>-336.03437653682636</v>
      </c>
      <c r="M660" s="222">
        <f t="shared" si="1746"/>
        <v>46.548576613727683</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0,0859168305904208-0,199524783138964i</v>
      </c>
      <c r="G661" s="227" t="str">
        <f t="shared" si="1744"/>
        <v>-2,94442255879685-0,465697911239635i</v>
      </c>
      <c r="H661" s="227" t="str">
        <f t="shared" si="1745"/>
        <v>0,00139973668688332-0,00325061058447826i</v>
      </c>
      <c r="I661" s="227" t="str">
        <f t="shared" si="1688"/>
        <v>0,00173531402640051-0,00170932611660084i</v>
      </c>
      <c r="J661" s="223" t="str">
        <f>IMPRODUCT(1/Nt_input,AX625)</f>
        <v>6,30085651080573E-14-3,43522953138997E-14i</v>
      </c>
      <c r="K661" s="246" t="str">
        <f t="shared" si="1689"/>
        <v>5,06203712701482E-17-1,67314205806009E-16i</v>
      </c>
      <c r="L661" s="222">
        <f t="shared" si="1690"/>
        <v>-315.14896883193853</v>
      </c>
      <c r="M661" s="222">
        <f t="shared" si="1746"/>
        <v>46.086582838174543</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0,0852134124398273-0,192671272227969i</v>
      </c>
      <c r="G662" s="227" t="str">
        <f t="shared" si="1744"/>
        <v>-2,95651128384858-0,482593742012314i</v>
      </c>
      <c r="H662" s="227" t="str">
        <f t="shared" si="1745"/>
        <v>0,00138827676471395-0,0031389548053934i</v>
      </c>
      <c r="I662" s="227" t="str">
        <f t="shared" si="1688"/>
        <v>0,00168863960562062-0,0016703563860845i</v>
      </c>
      <c r="J662" s="223" t="str">
        <f>IMPRODUCT(1/Nt_input,AY625)</f>
        <v>-1,07258880867756E-13-3,06417217987855E-14i</v>
      </c>
      <c r="K662" s="246" t="str">
        <f t="shared" si="1689"/>
        <v>-2,32304189975063E-16+1,27417731607895E-16i</v>
      </c>
      <c r="L662" s="222">
        <f t="shared" si="1690"/>
        <v>-311.53659701768441</v>
      </c>
      <c r="M662" s="222">
        <f t="shared" si="1746"/>
        <v>45.643016315870007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0,0845142717004274-0,186158883721004i</v>
      </c>
      <c r="G663" s="227" t="str">
        <f t="shared" si="1744"/>
        <v>-2,9688508448126-0,499061553009146i</v>
      </c>
      <c r="H663" s="227" t="str">
        <f t="shared" si="1745"/>
        <v>0,00137688652911625-0,00303285651184844i</v>
      </c>
      <c r="I663" s="227" t="str">
        <f t="shared" si="1688"/>
        <v>0,00164463491278744-0,00163212209421182i</v>
      </c>
      <c r="J663" s="223" t="str">
        <f>IMPRODUCT(1/Nt_input,AZ625)</f>
        <v>-3,62540469108116E-14+1,28820565326038E-14i</v>
      </c>
      <c r="K663" s="246" t="str">
        <f t="shared" si="1689"/>
        <v>-3,8599582193606E-17+8,03573108897491E-17i</v>
      </c>
      <c r="L663" s="222">
        <f t="shared" si="1690"/>
        <v>-320.99784482477571</v>
      </c>
      <c r="M663" s="222">
        <f t="shared" si="1746"/>
        <v>45.222148834901979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0,0838186660956914-0,179962531227796i</v>
      </c>
      <c r="G664" s="227" t="str">
        <f t="shared" si="1744"/>
        <v>-2,98143543966337-0,515111491510931i</v>
      </c>
      <c r="H664" s="227" t="str">
        <f t="shared" si="1745"/>
        <v>0,00136555388709652-0,00293190700230529i</v>
      </c>
      <c r="I664" s="227" t="str">
        <f t="shared" si="1688"/>
        <v>0,00160309118677164-0,00159465785299149i</v>
      </c>
      <c r="J664" s="223" t="str">
        <f>IMPRODUCT(1/Nt_input,BA625)</f>
        <v>-1,75086250294061E-14-4,5775015722338E-14i</v>
      </c>
      <c r="K664" s="246" t="str">
        <f t="shared" si="1689"/>
        <v>-1,01063410769565E-16-4,54612578805875E-17i</v>
      </c>
      <c r="L664" s="222">
        <f t="shared" si="1690"/>
        <v>-319.10782572595843</v>
      </c>
      <c r="M664" s="222">
        <f t="shared" si="1746"/>
        <v>44.828033579181763</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0,0831259961591572-0,174059623811079i</v>
      </c>
      <c r="G665" s="227" t="str">
        <f t="shared" si="1744"/>
        <v>-2,99425919819284-0,530752442601886i</v>
      </c>
      <c r="H665" s="227" t="str">
        <f t="shared" si="1745"/>
        <v>0,00135426907228893-0,0028357382305562i</v>
      </c>
      <c r="I665" s="227" t="str">
        <f t="shared" si="1688"/>
        <v>0,00156381802350182-0,00155798752744012i</v>
      </c>
      <c r="J665" s="223" t="str">
        <f>IMPRODUCT(1/Nt_input,BB625)</f>
        <v>3,14999152521527E-14+1,17180570802235E-14i</v>
      </c>
      <c r="K665" s="246" t="str">
        <f t="shared" si="1689"/>
        <v>6,75167219869159E-17-3,07515662157981E-17i</v>
      </c>
      <c r="L665" s="222">
        <f t="shared" si="1690"/>
        <v>-322.59308431520537</v>
      </c>
      <c r="M665" s="222">
        <f t="shared" si="1746"/>
        <v>44.464466094067255</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0,0824357832871113-0,168429760378999i</v>
      </c>
      <c r="G666" s="227" t="str">
        <f t="shared" si="1744"/>
        <v>-3,00731618738663-0,545992203968759i</v>
      </c>
      <c r="H666" s="227" t="str">
        <f t="shared" si="1745"/>
        <v>0,00134302428739495-0,00274401782683703i</v>
      </c>
      <c r="I666" s="227" t="str">
        <f t="shared" si="1688"/>
        <v>0,00152664170804522-0,00152212620272725i</v>
      </c>
      <c r="J666" s="223" t="str">
        <f>IMPRODUCT(1/Nt_input,BC625)</f>
        <v>2,32781933377606E-14-1,8326486161957E-14i</v>
      </c>
      <c r="K666" s="246" t="str">
        <f t="shared" si="1689"/>
        <v>7,6422360463326E-18-6,34103261683134E-17i</v>
      </c>
      <c r="L666" s="222">
        <f t="shared" si="1690"/>
        <v>-323.89417203936182</v>
      </c>
      <c r="M666" s="222">
        <f t="shared" si="1746"/>
        <v>44.134947733186308</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0,0817476513393604-0,163054467792245i</v>
      </c>
      <c r="G667" s="227" t="str">
        <f t="shared" si="1744"/>
        <v>-3,02060041677935-0,560837635648i</v>
      </c>
      <c r="H667" s="227" t="str">
        <f t="shared" si="1745"/>
        <v>0,0013318134044275-0,00265644483113053i</v>
      </c>
      <c r="I667" s="227" t="str">
        <f t="shared" si="1688"/>
        <v>0,00149140368385428-0,00148708181339141i</v>
      </c>
      <c r="J667" s="223" t="str">
        <f>IMPRODUCT(1/Nt_input,BD625)</f>
        <v>-3,95691034734031E-14-2,94599414307763E-14i</v>
      </c>
      <c r="K667" s="246" t="str">
        <f t="shared" si="1689"/>
        <v>-1,02822849812328E-16+1,49058289715095E-17i</v>
      </c>
      <c r="L667" s="222">
        <f t="shared" si="1690"/>
        <v>-319.66788530437077</v>
      </c>
      <c r="M667" s="222">
        <f t="shared" si="1746"/>
        <v>43.842651938487265</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0,0810613111437003-0,157916975576756i</v>
      </c>
      <c r="G668" s="227" t="str">
        <f t="shared" si="1744"/>
        <v>-3,03410584378145-0,575294788770223i</v>
      </c>
      <c r="H668" s="227" t="str">
        <f t="shared" si="1745"/>
        <v>0,00132063171226142-0,00257274602283908i</v>
      </c>
      <c r="I668" s="227" t="str">
        <f t="shared" si="1688"/>
        <v>0,00145795915406355-0,00145285649279731i</v>
      </c>
      <c r="J668" s="223" t="str">
        <f>IMPRODUCT(1/Nt_input,BE625)</f>
        <v>2,37808294649248E-14+2,49678749897342E-14i</v>
      </c>
      <c r="K668" s="246" t="str">
        <f t="shared" si="1689"/>
        <v>7,09462172997982E-17+1,85200940657576E-18i</v>
      </c>
      <c r="L668" s="222">
        <f t="shared" si="1690"/>
        <v>-322.97845665456998</v>
      </c>
      <c r="M668" s="222">
        <f t="shared" si="1746"/>
        <v>43.590393678258216</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0,0803765473897315-0,153002021423691i</v>
      </c>
      <c r="G669" s="227" t="str">
        <f t="shared" si="1744"/>
        <v>-3,04782637897075-0,589369016615823i</v>
      </c>
      <c r="H669" s="227" t="str">
        <f t="shared" si="1745"/>
        <v>0,00130947570311057-0,00249267275203616i</v>
      </c>
      <c r="I669" s="227" t="str">
        <f t="shared" si="1688"/>
        <v>0,00142617580773145-0,00141944769085125i</v>
      </c>
      <c r="J669" s="223" t="str">
        <f>IMPRODUCT(1/Nt_input,BF625)</f>
        <v>-6,06075113056617E-15+4,16567821903691E-14i</v>
      </c>
      <c r="K669" s="246" t="str">
        <f t="shared" si="1689"/>
        <v>5,04859266493184E-17+6,8012814184949E-17i</v>
      </c>
      <c r="L669" s="222">
        <f t="shared" si="1690"/>
        <v>-321.44204020902458</v>
      </c>
      <c r="M669" s="222">
        <f t="shared" si="1746"/>
        <v>43.380602337443563</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0,079693207499149-0,148295682691218i</v>
      </c>
      <c r="G670" s="227" t="str">
        <f t="shared" si="1744"/>
        <v>-3,06175589134029-0,603065070707389i</v>
      </c>
      <c r="H670" s="227" t="str">
        <f t="shared" si="1745"/>
        <v>0,00129834289120531-0,00241599819433342i</v>
      </c>
      <c r="I670" s="227" t="str">
        <f t="shared" si="1688"/>
        <v>0,00139593266281942-0,00138684909962519i</v>
      </c>
      <c r="J670" s="223" t="str">
        <f>IMPRODUCT(1/Nt_input,BG625)</f>
        <v>-9,71259273637067E-14-8,11165370984134E-14i</v>
      </c>
      <c r="K670" s="246" t="str">
        <f t="shared" si="1689"/>
        <v>-2,48077650853273E-16+2,14657812841398E-17i</v>
      </c>
      <c r="L670" s="222">
        <f t="shared" si="1690"/>
        <v>-312.07585191107034</v>
      </c>
      <c r="M670" s="222">
        <f t="shared" si="1746"/>
        <v>43.215298321338949</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0,079011192139262-0,143785229953836i</v>
      </c>
      <c r="G671" s="227" t="str">
        <f t="shared" si="1744"/>
        <v>-3,07588821349602-0,61638718419134i</v>
      </c>
      <c r="H671" s="227" t="str">
        <f t="shared" si="1745"/>
        <v>0,00128723165824093-0,00234251496494074i</v>
      </c>
      <c r="I671" s="227" t="str">
        <f t="shared" si="1688"/>
        <v>0,00136711901721649-0,00135505141964893i</v>
      </c>
      <c r="J671" s="223" t="str">
        <f>IMPRODUCT(1/Nt_input,BH625)</f>
        <v>-9,27064008242675E-15+6,11507372516584E-14i</v>
      </c>
      <c r="K671" s="246" t="str">
        <f t="shared" si="1689"/>
        <v>7,01883249669834E-17+9,61625298182977E-17i</v>
      </c>
      <c r="L671" s="222">
        <f t="shared" si="1690"/>
        <v>-318.48518813533292</v>
      </c>
      <c r="M671" s="222">
        <f t="shared" si="1746"/>
        <v>43.096073597983846</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0,0783304471093672-0,139458999317006i</v>
      </c>
      <c r="G672" s="227" t="str">
        <f t="shared" si="1744"/>
        <v>-3,09021714679752-0,629339144378955i</v>
      </c>
      <c r="H672" s="227" t="str">
        <f t="shared" si="1745"/>
        <v>0,00127614112119238-0,00227203303844653i</v>
      </c>
      <c r="I672" s="227" t="str">
        <f t="shared" si="1688"/>
        <v>0,00133963349905114-0,00132404299395413i</v>
      </c>
      <c r="J672" s="223" t="str">
        <f>IMPRODUCT(1/Nt_input,BI625)</f>
        <v>-3,50539503023509E-15-3,99237934378683E-14i</v>
      </c>
      <c r="K672" s="246" t="str">
        <f t="shared" si="1689"/>
        <v>-5,75567636033917E-17-4,88419573677421E-17i</v>
      </c>
      <c r="L672" s="222">
        <f t="shared" si="1690"/>
        <v>-322.44253330706363</v>
      </c>
      <c r="M672" s="222">
        <f t="shared" si="1746"/>
        <v>43.024076366639015</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0,0776509563794748-0,135306280761176i</v>
      </c>
      <c r="G673" s="227" t="str">
        <f t="shared" si="1744"/>
        <v>-3,10473646643528-0,641924356006045i</v>
      </c>
      <c r="H673" s="227" t="str">
        <f t="shared" si="1745"/>
        <v>0,00126507101890285-0,00220437792974488i</v>
      </c>
      <c r="I673" s="227" t="str">
        <f t="shared" si="1688"/>
        <v>0,00131338320774309-0,00129381033227919i</v>
      </c>
      <c r="J673" s="223" t="str">
        <f>IMPRODUCT(1/Nt_input,BJ625)</f>
        <v>-6,68631141379916E-14+3,46103354309512E-14i</v>
      </c>
      <c r="K673" s="246" t="str">
        <f t="shared" si="1689"/>
        <v>-4,30376817420346E-17+1,31964821289463E-16i</v>
      </c>
      <c r="L673" s="222">
        <f t="shared" si="1690"/>
        <v>-317.15186891989731</v>
      </c>
      <c r="M673" s="222">
        <f t="shared" si="1746"/>
        <v>43</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0,0769727361007054-0,131317220225277i</v>
      </c>
      <c r="G674" s="227" t="str">
        <f t="shared" si="1744"/>
        <v>-3,11943992643816-0,654145896516976i</v>
      </c>
      <c r="H674" s="227" t="str">
        <f t="shared" si="1745"/>
        <v>0,0012540216145026-0,00213938909880308i</v>
      </c>
      <c r="I674" s="227" t="str">
        <f t="shared" si="1688"/>
        <v>0,00128828293763425-0,0012643385439918i</v>
      </c>
      <c r="J674" s="223" t="str">
        <f>IMPRODUCT(1/Nt_input,BK625)</f>
        <v>6,69931165121589E-14-3,55800458540223E-14i</v>
      </c>
      <c r="K674" s="246" t="str">
        <f t="shared" si="1689"/>
        <v>4,13208655713216E-17-1,30539145382437E-16i</v>
      </c>
      <c r="L674" s="222">
        <f t="shared" si="1690"/>
        <v>-317.2704777914347</v>
      </c>
      <c r="M674" s="222">
        <f t="shared" si="1746"/>
        <v>43.024076366639015</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0,0762958294385734-0,127482733505656i</v>
      </c>
      <c r="G675" s="227" t="str">
        <f t="shared" si="1744"/>
        <v>-3,13432126460534-0,666006564470806i</v>
      </c>
      <c r="H675" s="227" t="str">
        <f t="shared" si="1745"/>
        <v>0,00124299361123396-0,00207691854792339i</v>
      </c>
      <c r="I675" s="227" t="str">
        <f t="shared" si="1688"/>
        <v>0,00126425447652773-0,00123561169510963i</v>
      </c>
      <c r="J675" s="223" t="str">
        <f>IMPRODUCT(1/Nt_input,BL625)</f>
        <v>3,68116385355936E-14+4,72981029342458E-14i</v>
      </c>
      <c r="K675" s="246" t="str">
        <f t="shared" si="1689"/>
        <v>1,04981367948998E-16+1,43119472751618E-17i</v>
      </c>
      <c r="L675" s="222">
        <f t="shared" si="1690"/>
        <v>-319.49778078275546</v>
      </c>
      <c r="M675" s="222">
        <f t="shared" si="1746"/>
        <v>43.096073597983846</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0,0756203021060755-0,123794430347758i</v>
      </c>
      <c r="G676" s="334" t="str">
        <f t="shared" si="1744"/>
        <v>-3,14937420735697-0,67750892199604i</v>
      </c>
      <c r="H676" s="334" t="str">
        <f t="shared" si="1745"/>
        <v>0,00123198807967755-0,00201682958506268i</v>
      </c>
      <c r="I676" s="334" t="str">
        <f t="shared" si="1688"/>
        <v>0,00124122597200748-0,0012076131021789i</v>
      </c>
      <c r="J676" s="336" t="str">
        <f>IMPRODUCT(1/Nt_input,BM625)</f>
        <v>0</v>
      </c>
      <c r="K676" s="336" t="str">
        <f t="shared" si="1689"/>
        <v>0</v>
      </c>
      <c r="L676" s="336" t="e">
        <f t="shared" si="1690"/>
        <v>#NUM!</v>
      </c>
      <c r="M676" s="336">
        <f t="shared" si="1746"/>
        <v>43.215298321338963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0,0749462384943445-0,120244547357173i</v>
      </c>
      <c r="G677" s="334" t="str">
        <f t="shared" si="1744"/>
        <v>-3,1645924744984-0,688655332078934i</v>
      </c>
      <c r="H677" s="334" t="str">
        <f t="shared" si="1745"/>
        <v>0,00122100639471374-0,00195899573083507i</v>
      </c>
      <c r="I677" s="334" t="str">
        <f t="shared" si="1688"/>
        <v>0,00121913135897375-0,00118032557360616i</v>
      </c>
      <c r="J677" s="336" t="str">
        <f>IMPRODUCT(1/Nt_input,BN625)</f>
        <v>0</v>
      </c>
      <c r="K677" s="336" t="str">
        <f t="shared" si="1689"/>
        <v>0</v>
      </c>
      <c r="L677" s="336" t="e">
        <f t="shared" si="1690"/>
        <v>#NUM!</v>
      </c>
      <c r="M677" s="336">
        <f t="shared" si="1746"/>
        <v>43.38060233744357</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0,0742737383154972-0,116825888563651i</v>
      </c>
      <c r="G678" s="334" t="str">
        <f t="shared" si="1744"/>
        <v>-3,17996978389327-0,699447991352822i</v>
      </c>
      <c r="H678" s="334" t="str">
        <f t="shared" si="1745"/>
        <v>0,00121005018082877-0,00190329975019489i</v>
      </c>
      <c r="I678" s="334" t="str">
        <f t="shared" si="1688"/>
        <v>0,00119790984238766-0,00115373160724997i</v>
      </c>
      <c r="J678" s="336" t="str">
        <f>IMPRODUCT(1/Nt_input,BO625)</f>
        <v>0</v>
      </c>
      <c r="K678" s="336" t="str">
        <f t="shared" si="1689"/>
        <v>0</v>
      </c>
      <c r="L678" s="336" t="e">
        <f t="shared" si="1690"/>
        <v>#NUM!</v>
      </c>
      <c r="M678" s="336">
        <f t="shared" si="1746"/>
        <v>43.590393678258231</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0,0736029136861574-0,113531772644241i</v>
      </c>
      <c r="G679" s="334" t="str">
        <f t="shared" si="1744"/>
        <v>-3,19549985603994-0,709888958957796i</v>
      </c>
      <c r="H679" s="334" t="str">
        <f t="shared" si="1745"/>
        <v>0,00119912126460014-0,00184963279260861i</v>
      </c>
      <c r="I679" s="334" t="str">
        <f t="shared" si="1688"/>
        <v>0,00117750542975737-0,00112781355159864i</v>
      </c>
      <c r="J679" s="336" t="str">
        <f>IMPRODUCT(1/Nt_input,BP625)</f>
        <v>0</v>
      </c>
      <c r="K679" s="336" t="str">
        <f t="shared" si="1689"/>
        <v>0</v>
      </c>
      <c r="L679" s="336" t="e">
        <f t="shared" si="1690"/>
        <v>#NUM!</v>
      </c>
      <c r="M679" s="336">
        <f t="shared" si="1746"/>
        <v>43.842651938487279</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0,072933886591439-0,110355985956094i</v>
      </c>
      <c r="G680" s="334" t="str">
        <f t="shared" si="1744"/>
        <v>-3,21117641854817-0,719980181958494i</v>
      </c>
      <c r="H680" s="334" t="str">
        <f t="shared" si="1745"/>
        <v>0,00118822163338049-0,00179789362687626i</v>
      </c>
      <c r="I680" s="334" t="str">
        <f t="shared" si="1688"/>
        <v>0,00115786650840939-0,0011025537366342i</v>
      </c>
      <c r="J680" s="336" t="str">
        <f>IMPRODUCT(1/Nt_input,BQ625)</f>
        <v>0</v>
      </c>
      <c r="K680" s="336" t="str">
        <f t="shared" si="1689"/>
        <v>0</v>
      </c>
      <c r="L680" s="336" t="e">
        <f t="shared" si="1690"/>
        <v>#NUM!</v>
      </c>
      <c r="M680" s="336">
        <f t="shared" si="1746"/>
        <v>44.134947733186323</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0,0722667866785052-0,107292740650639i</v>
      </c>
      <c r="G681" s="334" t="str">
        <f t="shared" si="1744"/>
        <v>-3,22699321051102-0,729723517738646i</v>
      </c>
      <c r="H681" s="334" t="str">
        <f t="shared" si="1745"/>
        <v>0,00117735339935075-0,00174798795873763i</v>
      </c>
      <c r="I681" s="334" t="str">
        <f t="shared" si="1688"/>
        <v>0,00113894546306474-0,00107793457946675i</v>
      </c>
      <c r="J681" s="336" t="str">
        <f>IMPRODUCT(1/Nt_input,BR625)</f>
        <v>0</v>
      </c>
      <c r="K681" s="336" t="str">
        <f t="shared" si="1689"/>
        <v>0</v>
      </c>
      <c r="L681" s="336" t="e">
        <f t="shared" si="1690"/>
        <v>#NUM!</v>
      </c>
      <c r="M681" s="336">
        <f t="shared" si="1746"/>
        <v>44.464466094067269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0,0716017493365088-0,104336637242955i</v>
      </c>
      <c r="G682" s="334" t="str">
        <f t="shared" si="1744"/>
        <v>-3,24294398676883-0,739120753733528i</v>
      </c>
      <c r="H682" s="334" t="str">
        <f t="shared" si="1745"/>
        <v>0,00116651876823898-0,00169982782106122i</v>
      </c>
      <c r="I682" s="334" t="str">
        <f t="shared" si="1688"/>
        <v>0,00112069832968109-0,00105393866897859i</v>
      </c>
      <c r="J682" s="336" t="str">
        <f>IMPRODUCT(1/Nt_input,BS625)</f>
        <v>0</v>
      </c>
      <c r="K682" s="336" t="str">
        <f t="shared" si="1689"/>
        <v>0</v>
      </c>
      <c r="L682" s="336" t="e">
        <f t="shared" si="1690"/>
        <v>#NUM!</v>
      </c>
      <c r="M682" s="336">
        <f t="shared" si="1746"/>
        <v>44.828033579181785</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0,0709389140261531-0,101482631096442i</v>
      </c>
      <c r="G683" s="334" t="str">
        <f t="shared" si="1744"/>
        <v>-3,25902252206171-0,748173624812176i</v>
      </c>
      <c r="H683" s="334" t="str">
        <f t="shared" si="1745"/>
        <v>0,00115572001210598-0,00165333102782045i</v>
      </c>
      <c r="I683" s="334" t="str">
        <f t="shared" si="1688"/>
        <v>0,00110308448192582-0,00103054883301744i</v>
      </c>
      <c r="J683" s="336" t="str">
        <f>IMPRODUCT(1/Nt_input,BT625)</f>
        <v>0</v>
      </c>
      <c r="K683" s="336" t="str">
        <f t="shared" si="1689"/>
        <v>0</v>
      </c>
      <c r="L683" s="336" t="e">
        <f t="shared" si="1690"/>
        <v>#NUM!</v>
      </c>
      <c r="M683" s="336">
        <f t="shared" si="1746"/>
        <v>45.222148834902001</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0,070278422827377-0,0987260023559999i</v>
      </c>
      <c r="G684" s="334" t="str">
        <f t="shared" si="1744"/>
        <v>-3,27522261506773-0,756883828580082i</v>
      </c>
      <c r="H684" s="334" t="str">
        <f t="shared" si="1745"/>
        <v>0,00114495944568451-0,00160842068425217i</v>
      </c>
      <c r="I684" s="334" t="str">
        <f t="shared" si="1688"/>
        <v>0,00108606634701282-0,00100774819109364i</v>
      </c>
      <c r="J684" s="336" t="str">
        <f>IMPRODUCT(1/Nt_input,BU625)</f>
        <v>0</v>
      </c>
      <c r="K684" s="336" t="str">
        <f t="shared" si="1689"/>
        <v>0</v>
      </c>
      <c r="L684" s="336" t="e">
        <f t="shared" si="1690"/>
        <v>#NUM!</v>
      </c>
      <c r="M684" s="336">
        <f t="shared" si="1746"/>
        <v>45.643016315870028</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0,0696204191781828-0,096062328925178i</v>
      </c>
      <c r="G685" s="334" t="str">
        <f t="shared" si="1744"/>
        <v>-3,2915380923237-0,765253038837637i</v>
      </c>
      <c r="H685" s="334" t="str">
        <f t="shared" si="1745"/>
        <v>0,00113423940583259-0,00156502474660671i</v>
      </c>
      <c r="I685" s="334" t="str">
        <f t="shared" si="1688"/>
        <v>0,00106960914797051-0,000985520195051511i</v>
      </c>
      <c r="J685" s="336" t="str">
        <f>IMPRODUCT(1/Nt_input,BV625)</f>
        <v>0</v>
      </c>
      <c r="K685" s="336" t="str">
        <f t="shared" si="1689"/>
        <v>0</v>
      </c>
      <c r="L685" s="336" t="e">
        <f t="shared" si="1690"/>
        <v>#NUM!</v>
      </c>
      <c r="M685" s="336">
        <f t="shared" si="1746"/>
        <v>46.086582838174564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0,0689650467813177-0,0934874621357427i</v>
      </c>
      <c r="G686" s="334" t="str">
        <f t="shared" si="1744"/>
        <v>-3,30796281202632-0,773282917399673i</v>
      </c>
      <c r="H686" s="334" t="str">
        <f t="shared" si="1745"/>
        <v>0,00112356223372138-0,00152307562576225i</v>
      </c>
      <c r="I686" s="334" t="str">
        <f t="shared" si="1688"/>
        <v>0,00105368066970918-0,000963848659779275i</v>
      </c>
      <c r="J686" s="336" t="str">
        <f>IMPRODUCT(1/Nt_input,BW625)</f>
        <v>0</v>
      </c>
      <c r="K686" s="336" t="str">
        <f t="shared" si="1689"/>
        <v>0</v>
      </c>
      <c r="L686" s="336" t="e">
        <f t="shared" si="1690"/>
        <v>#NUM!</v>
      </c>
      <c r="M686" s="336">
        <f t="shared" si="1746"/>
        <v>46.548576613727704</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0,0683124486586787-0,090997504803478i</v>
      </c>
      <c r="G687" s="334" t="str">
        <f t="shared" si="1744"/>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0,00111293025942983-0,00148250982971514i</v>
      </c>
      <c r="I687" s="334" t="str">
        <f t="shared" si="1688"/>
        <v>0,00103825104652805-0,000942717785684423i</v>
      </c>
      <c r="J687" s="336" t="str">
        <f>IMPRODUCT(1/Nt_input,BX625)</f>
        <v>0</v>
      </c>
      <c r="K687" s="336" t="str">
        <f t="shared" si="1689"/>
        <v>0</v>
      </c>
      <c r="L687" s="336" t="e">
        <f t="shared" si="1690"/>
        <v>#NUM!</v>
      </c>
      <c r="M687" s="336">
        <f t="shared" si="1746"/>
        <v>47.024548389919374</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0,0676627663359921-0,088588791402945i</v>
      </c>
      <c r="G688" s="334" t="str">
        <f t="shared" si="1744"/>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0,0011023457886616-0,00144326764059173i</v>
      </c>
      <c r="I688" s="334" t="str">
        <f t="shared" si="1688"/>
        <v>0,0010232925689466-0,000922112174379174i</v>
      </c>
      <c r="J688" s="336" t="str">
        <f>IMPRODUCT(1/Nt_input,BY625)</f>
        <v>0</v>
      </c>
      <c r="K688" s="336" t="str">
        <f t="shared" si="1689"/>
        <v>0</v>
      </c>
      <c r="L688" s="336" t="e">
        <f t="shared" si="1690"/>
        <v>#NUM!</v>
      </c>
      <c r="M688" s="336">
        <f t="shared" si="1746"/>
        <v>47.509914298352214</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0,0670161391425381-0,0862578701273215i</v>
      </c>
      <c r="G689" s="334" t="str">
        <f t="shared" si="1744"/>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0,00109181109133636-0,00140529282237153i</v>
      </c>
      <c r="I689" s="334" t="str">
        <f t="shared" si="1688"/>
        <v>0,00100877950796328-0,000902016838784254i</v>
      </c>
      <c r="J689" s="336" t="str">
        <f>IMPRODUCT(1/Nt_input,BZ625)</f>
        <v>0</v>
      </c>
      <c r="K689" s="336" t="str">
        <f t="shared" si="1689"/>
        <v>0</v>
      </c>
      <c r="L689" s="336" t="e">
        <f t="shared" si="1690"/>
        <v>#NUM!</v>
      </c>
      <c r="M689" s="336">
        <f t="shared" si="1746"/>
        <v>48.000000000000014</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0,0137657676079313</v>
      </c>
      <c r="H694" s="339" t="str">
        <f t="shared" si="1750"/>
        <v>0,0143484032301999</v>
      </c>
      <c r="I694" s="339" t="str">
        <f t="shared" si="1750"/>
        <v>0,0147928558857313</v>
      </c>
      <c r="J694" s="339" t="str">
        <f t="shared" si="1750"/>
        <v>0,0150948452524812</v>
      </c>
      <c r="K694" s="339" t="str">
        <f t="shared" si="1750"/>
        <v>0,0152514630077704</v>
      </c>
      <c r="L694" s="339" t="str">
        <f t="shared" si="1750"/>
        <v>0,0152612008369969</v>
      </c>
      <c r="M694" s="339" t="str">
        <f t="shared" si="1750"/>
        <v>0,0151239649595422</v>
      </c>
      <c r="N694" s="339" t="str">
        <f t="shared" si="1750"/>
        <v>0,0148410770319231</v>
      </c>
      <c r="O694" s="339" t="str">
        <f t="shared" si="1750"/>
        <v>0,0144152614195374</v>
      </c>
      <c r="P694" s="339" t="str">
        <f t="shared" si="1750"/>
        <v>0,013850618959487</v>
      </c>
      <c r="Q694" s="339" t="str">
        <f t="shared" si="1750"/>
        <v>0,0131525874673463</v>
      </c>
      <c r="R694" s="339" t="str">
        <f t="shared" si="1750"/>
        <v>0,012327889367956</v>
      </c>
      <c r="S694" s="339" t="str">
        <f t="shared" si="1750"/>
        <v>0,0113844669548456</v>
      </c>
      <c r="T694" s="339" t="str">
        <f t="shared" si="1750"/>
        <v>0,0103314059015696</v>
      </c>
      <c r="U694" s="339" t="str">
        <f t="shared" si="1750"/>
        <v>0,00917884776175209</v>
      </c>
      <c r="V694" s="339" t="str">
        <f t="shared" si="1750"/>
        <v>0,00793789230030868</v>
      </c>
      <c r="W694" s="339" t="str">
        <f t="shared" si="1750"/>
        <v>0,00662049059672732</v>
      </c>
      <c r="X694" s="339" t="str">
        <f t="shared" si="1750"/>
        <v>0,00523932994957113</v>
      </c>
      <c r="Y694" s="339" t="str">
        <f t="shared" si="1750"/>
        <v>0,00380771169088847</v>
      </c>
      <c r="Z694" s="339" t="str">
        <f t="shared" si="1750"/>
        <v>0,00233942308711429</v>
      </c>
      <c r="AA694" s="339" t="str">
        <f t="shared" si="1750"/>
        <v>0,000848604560159454</v>
      </c>
      <c r="AB694" s="339" t="str">
        <f t="shared" si="1750"/>
        <v>-0,00065038649260969</v>
      </c>
      <c r="AC694" s="339" t="str">
        <f t="shared" si="1750"/>
        <v>-0,0021431139679203</v>
      </c>
      <c r="AD694" s="339" t="str">
        <f t="shared" si="1750"/>
        <v>-0,00361520208416673</v>
      </c>
      <c r="AE694" s="339" t="str">
        <f t="shared" si="1750"/>
        <v>-0,005052473828078</v>
      </c>
      <c r="AF694" s="339" t="str">
        <f t="shared" si="1750"/>
        <v>-0,00644108748706077</v>
      </c>
      <c r="AG694" s="339" t="str">
        <f t="shared" si="1750"/>
        <v>-0,00776766995248476</v>
      </c>
      <c r="AH694" s="339" t="str">
        <f t="shared" si="1750"/>
        <v>-0,00901944551002823</v>
      </c>
      <c r="AI694" s="339" t="str">
        <f t="shared" si="1750"/>
        <v>-0,0101843588767755</v>
      </c>
      <c r="AJ694" s="339" t="str">
        <f t="shared" si="1750"/>
        <v>-0,011251191300209</v>
      </c>
      <c r="AK694" s="339" t="str">
        <f t="shared" si="1750"/>
        <v>-0,0122096686008911</v>
      </c>
      <c r="AL694" s="339" t="str">
        <f t="shared" si="1750"/>
        <v>-0,0130505601184594</v>
      </c>
      <c r="AM694" s="339" t="str">
        <f t="shared" si="1750"/>
        <v>-0,0137657676079329</v>
      </c>
      <c r="AN694" s="339" t="str">
        <f t="shared" si="1750"/>
        <v>-0,014348403230199</v>
      </c>
      <c r="AO694" s="339" t="str">
        <f t="shared" si="1750"/>
        <v>-0,0147928558857326</v>
      </c>
      <c r="AP694" s="339" t="str">
        <f t="shared" si="1750"/>
        <v>-0,0150948452524806</v>
      </c>
      <c r="AQ694" s="339" t="str">
        <f t="shared" si="1750"/>
        <v>-0,0152514630077697</v>
      </c>
      <c r="AR694" s="339" t="str">
        <f t="shared" si="1750"/>
        <v>-0,0152612008369977</v>
      </c>
      <c r="AS694" s="339" t="str">
        <f t="shared" si="1750"/>
        <v>-0,0151239649595422</v>
      </c>
      <c r="AT694" s="339" t="str">
        <f t="shared" si="1750"/>
        <v>-0,0148410770319239</v>
      </c>
      <c r="AU694" s="339" t="str">
        <f t="shared" si="1750"/>
        <v>-0,0144152614195364</v>
      </c>
      <c r="AV694" s="339" t="str">
        <f t="shared" si="1750"/>
        <v>-0,0138506189594881</v>
      </c>
      <c r="AW694" s="339" t="str">
        <f t="shared" si="1750"/>
        <v>-0,013152587467344</v>
      </c>
      <c r="AX694" s="339" t="str">
        <f t="shared" si="1750"/>
        <v>-0,0123278893679588</v>
      </c>
      <c r="AY694" s="339" t="str">
        <f t="shared" si="1750"/>
        <v>-0,0113844669548439</v>
      </c>
      <c r="AZ694" s="339" t="str">
        <f t="shared" si="1750"/>
        <v>-0,010331405901568</v>
      </c>
      <c r="BA694" s="339" t="str">
        <f t="shared" si="1750"/>
        <v>-0,00917884776175447</v>
      </c>
      <c r="BB694" s="339" t="str">
        <f t="shared" si="1750"/>
        <v>-0,00793789230030836</v>
      </c>
      <c r="BC694" s="339" t="str">
        <f t="shared" si="1750"/>
        <v>-0,00662049059672736</v>
      </c>
      <c r="BD694" s="339" t="str">
        <f t="shared" si="1750"/>
        <v>-0,00523932994957021</v>
      </c>
      <c r="BE694" s="339" t="str">
        <f t="shared" si="1750"/>
        <v>-0,00380771169088631</v>
      </c>
      <c r="BF694" s="339" t="str">
        <f t="shared" si="1750"/>
        <v>-0,00233942308711894</v>
      </c>
      <c r="BG694" s="339" t="str">
        <f t="shared" si="1750"/>
        <v>-0,000848604560156817</v>
      </c>
      <c r="BH694" s="339" t="str">
        <f t="shared" si="1750"/>
        <v>0,00065038649261073</v>
      </c>
      <c r="BI694" s="339" t="str">
        <f t="shared" si="1750"/>
        <v>0,00214311396791757</v>
      </c>
      <c r="BJ694" s="339" t="str">
        <f t="shared" si="1750"/>
        <v>0,00361520208416874</v>
      </c>
      <c r="BK694" s="339" t="str">
        <f t="shared" si="1750"/>
        <v>0,00505247382807682</v>
      </c>
      <c r="BL694" s="339" t="str">
        <f t="shared" si="1750"/>
        <v>0,00644108748706003</v>
      </c>
      <c r="BM694" s="339" t="str">
        <f t="shared" si="1750"/>
        <v>0,0077676699524854</v>
      </c>
      <c r="BN694" s="339" t="str">
        <f t="shared" si="1750"/>
        <v>0,00901944551002764</v>
      </c>
      <c r="BO694" s="339" t="str">
        <f t="shared" si="1750"/>
        <v>0,0101843588767774</v>
      </c>
      <c r="BP694" s="339" t="str">
        <f t="shared" si="1750"/>
        <v>0,011251191300208</v>
      </c>
      <c r="BQ694" s="339" t="str">
        <f t="shared" si="1750"/>
        <v>0,01220966860089</v>
      </c>
      <c r="BR694" s="339" t="str">
        <f t="shared" si="1750"/>
        <v>0,0130505601184617</v>
      </c>
    </row>
    <row r="695" spans="1:123">
      <c r="B695" s="340">
        <v>1</v>
      </c>
      <c r="C695" s="340">
        <f>0+Div_Nt_input</f>
        <v>3.1250000000000001E-4</v>
      </c>
      <c r="D695" s="341">
        <f t="shared" ref="D695:D726" si="1751">Vo_set2+E695</f>
        <v>24.013765767607932</v>
      </c>
      <c r="E695" s="342" t="str">
        <f>G694</f>
        <v>0,0137657676079313</v>
      </c>
      <c r="F695" s="291">
        <v>1</v>
      </c>
      <c r="G695" s="343">
        <f>2*IMREAL(K626)*COS(2*PI()*B626*1/Nt_input)-2*IMAGINARY(K626)*SIN(2*PI()*B626*1/Nt_input)</f>
        <v>1.3765767607930775E-2</v>
      </c>
      <c r="H695" s="343">
        <f t="shared" ref="H695:H726" si="1752">2*IMREAL(K626)*COS(2*PI()*B626*2/Nt_input)-2*IMAGINARY(K626)*SIN(2*PI()*B626*2/Nt_input)</f>
        <v>1.4348403230201579E-2</v>
      </c>
      <c r="I695" s="343">
        <f t="shared" ref="I695:I726" si="1753">2*IMREAL(K626)*COS(2*PI()*B626*3/Nt_input)-2*IMAGINARY(K626)*SIN(2*PI()*B626*3/Nt_input)</f>
        <v>1.4792855885730476E-2</v>
      </c>
      <c r="J695" s="343">
        <f t="shared" ref="J695:J726" si="1754">2*IMREAL(K626)*COS(2*PI()*B626*4/Nt_input)-2*IMAGINARY(K626)*SIN(2*PI()*B626*4/Nt_input)</f>
        <v>1.5094845252482185E-2</v>
      </c>
      <c r="K695" s="343">
        <f t="shared" ref="K695:K726" si="1755">2*IMREAL(K626)*COS(2*PI()*B626*5/Nt_input)-2*IMAGINARY(K626)*SIN(2*PI()*B626*5/Nt_input)</f>
        <v>1.5251463007770711E-2</v>
      </c>
      <c r="L695" s="343">
        <f t="shared" ref="L695:L726" si="1756">2*IMREAL(K626)*COS(2*PI()*B626*6/Nt_input)-2*IMAGINARY(K626)*SIN(2*PI()*B626*6/Nt_input)</f>
        <v>1.5261200836996646E-2</v>
      </c>
      <c r="M695" s="343">
        <f t="shared" ref="M695:M726" si="1757">2*IMREAL(K626)*COS(2*PI()*B626*7/Nt_input)-2*IMAGINARY(K626)*SIN(2*PI()*B626*7/Nt_input)</f>
        <v>1.5123964959541311E-2</v>
      </c>
      <c r="N695" s="343">
        <f t="shared" ref="N695:N726" si="1758">2*IMREAL(K626)*COS(2*PI()*B626*8/Nt_input)-2*IMAGINARY(K626)*SIN(2*PI()*B626*8/Nt_input)</f>
        <v>1.4841077031925358E-2</v>
      </c>
      <c r="O695" s="343">
        <f t="shared" ref="O695:O726" si="1759">2*IMREAL(K626)*COS(2*PI()*B626*9/Nt_input)-2*IMAGINARY(K626)*SIN(2*PI()*B626*9/Nt_input)</f>
        <v>1.4415261419534E-2</v>
      </c>
      <c r="P695" s="343">
        <f t="shared" ref="P695:P726" si="1760">2*IMREAL(K626)*COS(2*PI()*B626*10/Nt_input)-2*IMAGINARY(K626)*SIN(2*PI()*B626*10/Nt_input)</f>
        <v>1.3850618959489063E-2</v>
      </c>
      <c r="Q695" s="343">
        <f t="shared" ref="Q695:Q726" si="1761">2*IMREAL(K626)*COS(2*PI()*B626*11/Nt_input)-2*IMAGINARY(K626)*SIN(2*PI()*B626*11/Nt_input)</f>
        <v>1.3152587467345741E-2</v>
      </c>
      <c r="R695" s="343">
        <f t="shared" ref="R695:R726" si="1762">2*IMREAL(K626)*COS(2*PI()*B626*12/Nt_input)-2*IMAGINARY(K626)*SIN(2*PI()*B626*12/Nt_input)</f>
        <v>1.2327889367956204E-2</v>
      </c>
      <c r="S695" s="343">
        <f t="shared" ref="S695:S726" si="1763">2*IMREAL(K626)*COS(2*PI()*B626*13/Nt_input)-2*IMAGINARY(K626)*SIN(2*PI()*B626*13/Nt_input)</f>
        <v>1.138446695484341E-2</v>
      </c>
      <c r="T695" s="343">
        <f t="shared" ref="T695:T726" si="1764">2*IMREAL(K626)*COS(2*PI()*B626*14/Nt_input)-2*IMAGINARY(K626)*SIN(2*PI()*B626*14/Nt_input)</f>
        <v>1.0331405901572794E-2</v>
      </c>
      <c r="U695" s="343">
        <f t="shared" ref="U695:U726" si="1765">2*IMREAL(K626)*COS(2*PI()*B626*15/Nt_input)-2*IMAGINARY(K626)*SIN(2*PI()*B626*15/Nt_input)</f>
        <v>9.1788477617490739E-3</v>
      </c>
      <c r="V695" s="343">
        <f t="shared" ref="V695:V726" si="1766">2*IMREAL(K626)*COS(2*PI()*B626*16/Nt_input)-2*IMAGINARY(K626)*SIN(2*PI()*B626*16/Nt_input)</f>
        <v>7.9378923003111199E-3</v>
      </c>
      <c r="W695" s="343">
        <f t="shared" ref="W695:W726" si="1767">2*IMREAL(K626)*COS(2*PI()*B626*17/Nt_input)-2*IMAGINARY(K626)*SIN(2*PI()*B626*17/Nt_input)</f>
        <v>6.6204905967278448E-3</v>
      </c>
      <c r="X695" s="343">
        <f t="shared" ref="X695:X726" si="1768">2*IMREAL(K626)*COS(2*PI()*B626*18/Nt_input)-2*IMAGINARY(K626)*SIN(2*PI()*B626*18/Nt_input)</f>
        <v>5.2393299495697796E-3</v>
      </c>
      <c r="Y695" s="343">
        <f t="shared" ref="Y695:Y726" si="1769">2*IMREAL(K626)*COS(2*PI()*B626*19/Nt_input)-2*IMAGINARY(K626)*SIN(2*PI()*B626*19/Nt_input)</f>
        <v>3.8077116908882703E-3</v>
      </c>
      <c r="Z695" s="343">
        <f t="shared" ref="Z695:Z726" si="1770">2*IMREAL(K626)*COS(2*PI()*B626*20/Nt_input)-2*IMAGINARY(K626)*SIN(2*PI()*B626*20/Nt_input)</f>
        <v>2.339423087116559E-3</v>
      </c>
      <c r="AA695" s="343">
        <f t="shared" ref="AA695:AA726" si="1771">2*IMREAL(K626)*COS(2*PI()*B626*21/Nt_input)-2*IMAGINARY(K626)*SIN(2*PI()*B626*21/Nt_input)</f>
        <v>8.4860456015716998E-4</v>
      </c>
      <c r="AB695" s="343">
        <f t="shared" ref="AB695:AB726" si="1772">2*IMREAL(K626)*COS(2*PI()*B626*22/Nt_input)-2*IMAGINARY(K626)*SIN(2*PI()*B626*22/Nt_input)</f>
        <v>-6.5038649261096523E-4</v>
      </c>
      <c r="AC695" s="343">
        <f t="shared" ref="AC695:AC726" si="1773">2*IMREAL(K626)*COS(2*PI()*B626*23/Nt_input)-2*IMAGINARY(K626)*SIN(2*PI()*B626*23/Nt_input)</f>
        <v>-2.1431139679178417E-3</v>
      </c>
      <c r="AD695" s="343">
        <f t="shared" ref="AD695:AD726" si="1774">2*IMREAL(K626)*COS(2*PI()*B626*24/Nt_input)-2*IMAGINARY(K626)*SIN(2*PI()*B626*24/Nt_input)</f>
        <v>-3.6152020841684054E-3</v>
      </c>
      <c r="AE695" s="343">
        <f t="shared" ref="AE695:AE726" si="1775">2*IMREAL(K626)*COS(2*PI()*B626*25/Nt_input)-2*IMAGINARY(K626)*SIN(2*PI()*B626*25/Nt_input)</f>
        <v>-5.0524738280779387E-3</v>
      </c>
      <c r="AF695" s="343">
        <f t="shared" ref="AF695:AF726" si="1776">2*IMREAL(K626)*COS(2*PI()*B626*26/Nt_input)-2*IMAGINARY(K626)*SIN(2*PI()*B626*26/Nt_input)</f>
        <v>-6.4410874870599391E-3</v>
      </c>
      <c r="AG695" s="343">
        <f t="shared" ref="AG695:AG726" si="1777">2*IMREAL(K626)*COS(2*PI()*B626*27/Nt_input)-2*IMAGINARY(K626)*SIN(2*PI()*B626*27/Nt_input)</f>
        <v>-7.7676699524849603E-3</v>
      </c>
      <c r="AH695" s="343">
        <f t="shared" ref="AH695:AH726" si="1778">2*IMREAL(K626)*COS(2*PI()*B626*28/Nt_input)-2*IMAGINARY(K626)*SIN(2*PI()*B626*28/Nt_input)</f>
        <v>-9.0194455100272297E-3</v>
      </c>
      <c r="AI695" s="343">
        <f t="shared" ref="AI695:AI726" si="1779">2*IMREAL(K626)*COS(2*PI()*B626*29/Nt_input)-2*IMAGINARY(K626)*SIN(2*PI()*B626*29/Nt_input)</f>
        <v>-1.0184358876777485E-2</v>
      </c>
      <c r="AJ695" s="343">
        <f t="shared" ref="AJ695:AJ726" si="1780">2*IMREAL(K626)*COS(2*PI()*B626*30/Nt_input)-2*IMAGINARY(K626)*SIN(2*PI()*B626*30/Nt_input)</f>
        <v>-1.1251191300207493E-2</v>
      </c>
      <c r="AK695" s="343">
        <f t="shared" ref="AK695:AK726" si="1781">2*IMREAL(K626)*COS(2*PI()*B626*31/Nt_input)-2*IMAGINARY(K626)*SIN(2*PI()*B626*31/Nt_input)</f>
        <v>-1.2209668600889704E-2</v>
      </c>
      <c r="AL695" s="343">
        <f t="shared" ref="AL695:AL726" si="1782">2*IMREAL(K626)*COS(2*PI()*B626*32/Nt_input)-2*IMAGINARY(K626)*SIN(2*PI()*B626*32/Nt_input)</f>
        <v>-1.3050560118461558E-2</v>
      </c>
      <c r="AM695" s="343">
        <f t="shared" ref="AM695:AM726" si="1783">2*IMREAL(K626)*COS(2*PI()*B626*33/Nt_input)-2*IMAGINARY(K626)*SIN(2*PI()*B626*33/Nt_input)</f>
        <v>-1.3765767607930775E-2</v>
      </c>
      <c r="AN695" s="343">
        <f t="shared" ref="AN695:AN726" si="1784">2*IMREAL(K626)*COS(2*PI()*B626*34/Nt_input)-2*IMAGINARY(K626)*SIN(2*PI()*B626*34/Nt_input)</f>
        <v>-1.4348403230201579E-2</v>
      </c>
      <c r="AO695" s="343">
        <f t="shared" ref="AO695:AO726" si="1785">2*IMREAL(K626)*COS(2*PI()*B626*35/Nt_input)-2*IMAGINARY(K626)*SIN(2*PI()*B626*35/Nt_input)</f>
        <v>-1.4792855885730474E-2</v>
      </c>
      <c r="AP695" s="343">
        <f t="shared" ref="AP695:AP726" si="1786">2*IMREAL(K626)*COS(2*PI()*B626*36/Nt_input)-2*IMAGINARY(K626)*SIN(2*PI()*B626*36/Nt_input)</f>
        <v>-1.5094845252482187E-2</v>
      </c>
      <c r="AQ695" s="343">
        <f t="shared" ref="AQ695:AQ726" si="1787">2*IMREAL(K626)*COS(2*PI()*B626*37/Nt_input)-2*IMAGINARY(K626)*SIN(2*PI()*B626*37/Nt_input)</f>
        <v>-1.5251463007770711E-2</v>
      </c>
      <c r="AR695" s="343">
        <f t="shared" ref="AR695:AR726" si="1788">2*IMREAL(K626)*COS(2*PI()*B626*38/Nt_input)-2*IMAGINARY(K626)*SIN(2*PI()*B626*38/Nt_input)</f>
        <v>-1.5261200836996646E-2</v>
      </c>
      <c r="AS695" s="343">
        <f t="shared" ref="AS695:AS726" si="1789">2*IMREAL(K626)*COS(2*PI()*B626*39/Nt_input)-2*IMAGINARY(K626)*SIN(2*PI()*B626*39/Nt_input)</f>
        <v>-1.5123964959541311E-2</v>
      </c>
      <c r="AT695" s="343">
        <f t="shared" ref="AT695:AT726" si="1790">2*IMREAL(K626)*COS(2*PI()*B626*40/Nt_input)-2*IMAGINARY(K626)*SIN(2*PI()*B626*40/Nt_input)</f>
        <v>-1.4841077031925358E-2</v>
      </c>
      <c r="AU695" s="343">
        <f t="shared" ref="AU695:AU726" si="1791">2*IMREAL(K626)*COS(2*PI()*B626*41/Nt_input)-2*IMAGINARY(K626)*SIN(2*PI()*B626*41/Nt_input)</f>
        <v>-1.4415261419534005E-2</v>
      </c>
      <c r="AV695" s="343">
        <f t="shared" ref="AV695:AV726" si="1792">2*IMREAL(K626)*COS(2*PI()*B626*42/Nt_input)-2*IMAGINARY(K626)*SIN(2*PI()*B626*42/Nt_input)</f>
        <v>-1.385061895948906E-2</v>
      </c>
      <c r="AW695" s="343">
        <f t="shared" ref="AW695:AW726" si="1793">2*IMREAL(K626)*COS(2*PI()*B626*43/Nt_input)-2*IMAGINARY(K626)*SIN(2*PI()*B626*43/Nt_input)</f>
        <v>-1.3152587467345742E-2</v>
      </c>
      <c r="AX695" s="343">
        <f t="shared" ref="AX695:AX726" si="1794">2*IMREAL(K626)*COS(2*PI()*B626*44/Nt_input)-2*IMAGINARY(K626)*SIN(2*PI()*B626*44/Nt_input)</f>
        <v>-1.2327889367956209E-2</v>
      </c>
      <c r="AY695" s="343">
        <f t="shared" ref="AY695:AY726" si="1795">2*IMREAL(K626)*COS(2*PI()*B626*45/Nt_input)-2*IMAGINARY(K626)*SIN(2*PI()*B626*45/Nt_input)</f>
        <v>-1.1384466954843412E-2</v>
      </c>
      <c r="AZ695" s="343">
        <f t="shared" ref="AZ695:AZ726" si="1796">2*IMREAL(K626)*COS(2*PI()*B626*46/Nt_input)-2*IMAGINARY(K626)*SIN(2*PI()*B626*46/Nt_input)</f>
        <v>-1.0331405901572797E-2</v>
      </c>
      <c r="BA695" s="343">
        <f t="shared" ref="BA695:BA726" si="1797">2*IMREAL(K626)*COS(2*PI()*B626*47/Nt_input)-2*IMAGINARY(K626)*SIN(2*PI()*B626*47/Nt_input)</f>
        <v>-9.1788477617490705E-3</v>
      </c>
      <c r="BB695" s="343">
        <f t="shared" ref="BB695:BB726" si="1798">2*IMREAL(K626)*COS(2*PI()*B626*48/Nt_input)-2*IMAGINARY(K626)*SIN(2*PI()*B626*48/Nt_input)</f>
        <v>-7.9378923003111217E-3</v>
      </c>
      <c r="BC695" s="343">
        <f t="shared" ref="BC695:BC726" si="1799">2*IMREAL(K626)*COS(2*PI()*B626*49/Nt_input)-2*IMAGINARY(K626)*SIN(2*PI()*B626*49/Nt_input)</f>
        <v>-6.6204905967278517E-3</v>
      </c>
      <c r="BD695" s="343">
        <f t="shared" ref="BD695:BD726" si="1800">2*IMREAL(K626)*COS(2*PI()*B626*50/Nt_input)-2*IMAGINARY(K626)*SIN(2*PI()*B626*50/Nt_input)</f>
        <v>-5.2393299495697787E-3</v>
      </c>
      <c r="BE695" s="343">
        <f t="shared" ref="BE695:BE726" si="1801">2*IMREAL(K626)*COS(2*PI()*B626*51/Nt_input)-2*IMAGINARY(K626)*SIN(2*PI()*B626*51/Nt_input)</f>
        <v>-3.8077116908882716E-3</v>
      </c>
      <c r="BF695" s="343">
        <f t="shared" ref="BF695:BF726" si="1802">2*IMREAL(K626)*COS(2*PI()*B626*52/Nt_input)-2*IMAGINARY(K626)*SIN(2*PI()*B626*52/Nt_input)</f>
        <v>-2.3394230871165546E-3</v>
      </c>
      <c r="BG695" s="343">
        <f t="shared" ref="BG695:BG726" si="1803">2*IMREAL(K626)*COS(2*PI()*B626*53/Nt_input)-2*IMAGINARY(K626)*SIN(2*PI()*B626*53/Nt_input)</f>
        <v>-8.4860456015717171E-4</v>
      </c>
      <c r="BH695" s="343">
        <f t="shared" ref="BH695:BH726" si="1804">2*IMREAL(K626)*COS(2*PI()*B626*54/Nt_input)-2*IMAGINARY(K626)*SIN(2*PI()*B626*54/Nt_input)</f>
        <v>6.503864926109635E-4</v>
      </c>
      <c r="BI695" s="343">
        <f t="shared" ref="BI695:BI726" si="1805">2*IMREAL(K626)*COS(2*PI()*B626*55/Nt_input)-2*IMAGINARY(K626)*SIN(2*PI()*B626*55/Nt_input)</f>
        <v>2.1431139679178469E-3</v>
      </c>
      <c r="BJ695" s="343">
        <f t="shared" ref="BJ695:BJ726" si="1806">2*IMREAL(K626)*COS(2*PI()*B626*56/Nt_input)-2*IMAGINARY(K626)*SIN(2*PI()*B626*56/Nt_input)</f>
        <v>3.6152020841684028E-3</v>
      </c>
      <c r="BK695" s="343">
        <f t="shared" ref="BK695:BK726" si="1807">2*IMREAL(K626)*COS(2*PI()*B626*57/Nt_input)-2*IMAGINARY(K626)*SIN(2*PI()*B626*57/Nt_input)</f>
        <v>5.0524738280779318E-3</v>
      </c>
      <c r="BL695" s="343">
        <f t="shared" ref="BL695:BL726" si="1808">2*IMREAL(K626)*COS(2*PI()*B626*58/Nt_input)-2*IMAGINARY(K626)*SIN(2*PI()*B626*58/Nt_input)</f>
        <v>6.4410874870599374E-3</v>
      </c>
      <c r="BM695" s="343">
        <f t="shared" ref="BM695:BM726" si="1809">2*IMREAL(K626)*COS(2*PI()*B626*59/Nt_input)-2*IMAGINARY(K626)*SIN(2*PI()*B626*59/Nt_input)</f>
        <v>7.7676699524849577E-3</v>
      </c>
      <c r="BN695" s="343">
        <f t="shared" ref="BN695:BN726" si="1810">2*IMREAL(K626)*COS(2*PI()*B626*60/Nt_input)-2*IMAGINARY(K626)*SIN(2*PI()*B626*60/Nt_input)</f>
        <v>9.0194455100272228E-3</v>
      </c>
      <c r="BO695" s="343">
        <f t="shared" ref="BO695:BO726" si="1811">2*IMREAL(K626)*COS(2*PI()*B626*61/Nt_input)-2*IMAGINARY(K626)*SIN(2*PI()*B626*61/Nt_input)</f>
        <v>1.0184358876777485E-2</v>
      </c>
      <c r="BP695" s="343">
        <f t="shared" ref="BP695:BP726" si="1812">2*IMREAL(K626)*COS(2*PI()*B626*62/Nt_input)-2*IMAGINARY(K626)*SIN(2*PI()*B626*62/Nt_input)</f>
        <v>1.125119130020749E-2</v>
      </c>
      <c r="BQ695" s="343">
        <f t="shared" ref="BQ695:BQ726" si="1813">2*IMREAL(K626)*COS(2*PI()*B626*63/Nt_input)-2*IMAGINARY(K626)*SIN(2*PI()*B626*63/Nt_input)</f>
        <v>1.2209668600889708E-2</v>
      </c>
      <c r="BR695" s="343">
        <f t="shared" ref="BR695:BR726" si="1814">2*IMREAL(K626)*COS(2*PI()*B626*64/Nt_input)-2*IMAGINARY(K626)*SIN(2*PI()*B626*64/Nt_input)</f>
        <v>1.3050560118461558E-2</v>
      </c>
    </row>
    <row r="696" spans="1:123">
      <c r="B696" s="340">
        <v>2</v>
      </c>
      <c r="C696" s="340">
        <f t="shared" ref="C696:C727" si="1815">C695+Div_Nt_input</f>
        <v>6.2500000000000001E-4</v>
      </c>
      <c r="D696" s="341">
        <f t="shared" si="1751"/>
        <v>24.014348403230201</v>
      </c>
      <c r="E696" s="342" t="str">
        <f>H694</f>
        <v>0,0143484032301999</v>
      </c>
      <c r="F696" s="291">
        <v>2</v>
      </c>
      <c r="G696" s="343">
        <f t="shared" ref="G696:G726" si="1816">2*IMREAL(K627)*COS(2*PI()*B627*1/Nt_input)-2*IMAGINARY(K627)*SIN(2*PI()*B627*1/Nt_input)</f>
        <v>-9.0872450872963632E-18</v>
      </c>
      <c r="H696" s="343">
        <f t="shared" si="1752"/>
        <v>-6.8265975013681429E-18</v>
      </c>
      <c r="I696" s="343">
        <f t="shared" si="1753"/>
        <v>-4.3036076018623309E-18</v>
      </c>
      <c r="J696" s="343">
        <f t="shared" si="1754"/>
        <v>-1.6152324757078982E-18</v>
      </c>
      <c r="K696" s="343">
        <f t="shared" si="1755"/>
        <v>1.1352151286551821E-18</v>
      </c>
      <c r="L696" s="343">
        <f t="shared" si="1756"/>
        <v>3.8420370522600209E-18</v>
      </c>
      <c r="M696" s="343">
        <f t="shared" si="1757"/>
        <v>6.4012116465857105E-18</v>
      </c>
      <c r="N696" s="343">
        <f t="shared" si="1758"/>
        <v>8.7143912671739599E-18</v>
      </c>
      <c r="O696" s="343">
        <f t="shared" si="1759"/>
        <v>1.0692681718451638E-17</v>
      </c>
      <c r="P696" s="343">
        <f t="shared" si="1760"/>
        <v>1.2260058407814213E-17</v>
      </c>
      <c r="Q696" s="343">
        <f t="shared" si="1761"/>
        <v>1.3356287928084454E-17</v>
      </c>
      <c r="R696" s="343">
        <f t="shared" si="1762"/>
        <v>1.3939242793570973E-17</v>
      </c>
      <c r="S696" s="343">
        <f t="shared" si="1763"/>
        <v>1.398652037571798E-17</v>
      </c>
      <c r="T696" s="343">
        <f t="shared" si="1764"/>
        <v>1.3496303823557135E-17</v>
      </c>
      <c r="U696" s="343">
        <f t="shared" si="1765"/>
        <v>1.2487431884271374E-17</v>
      </c>
      <c r="V696" s="343">
        <f t="shared" si="1766"/>
        <v>1.0998674940705541E-17</v>
      </c>
      <c r="W696" s="343">
        <f t="shared" si="1767"/>
        <v>9.0872450872963616E-18</v>
      </c>
      <c r="X696" s="343">
        <f t="shared" si="1768"/>
        <v>6.826597501368146E-18</v>
      </c>
      <c r="Y696" s="343">
        <f t="shared" si="1769"/>
        <v>4.3036076018623355E-18</v>
      </c>
      <c r="Z696" s="343">
        <f t="shared" si="1770"/>
        <v>1.6152324757078997E-18</v>
      </c>
      <c r="AA696" s="343">
        <f t="shared" si="1771"/>
        <v>-1.1352151286551828E-18</v>
      </c>
      <c r="AB696" s="343">
        <f t="shared" si="1772"/>
        <v>-3.842037052260014E-18</v>
      </c>
      <c r="AC696" s="343">
        <f t="shared" si="1773"/>
        <v>-6.4012116465857051E-18</v>
      </c>
      <c r="AD696" s="343">
        <f t="shared" si="1774"/>
        <v>-8.7143912671739584E-18</v>
      </c>
      <c r="AE696" s="343">
        <f t="shared" si="1775"/>
        <v>-1.069268171845164E-17</v>
      </c>
      <c r="AF696" s="343">
        <f t="shared" si="1776"/>
        <v>-1.2260058407814216E-17</v>
      </c>
      <c r="AG696" s="343">
        <f t="shared" si="1777"/>
        <v>-1.3356287928084452E-17</v>
      </c>
      <c r="AH696" s="343">
        <f t="shared" si="1778"/>
        <v>-1.3939242793570973E-17</v>
      </c>
      <c r="AI696" s="343">
        <f t="shared" si="1779"/>
        <v>-1.3986520375717977E-17</v>
      </c>
      <c r="AJ696" s="343">
        <f t="shared" si="1780"/>
        <v>-1.3496303823557135E-17</v>
      </c>
      <c r="AK696" s="343">
        <f t="shared" si="1781"/>
        <v>-1.2487431884271374E-17</v>
      </c>
      <c r="AL696" s="343">
        <f t="shared" si="1782"/>
        <v>-1.0998674940705541E-17</v>
      </c>
      <c r="AM696" s="343">
        <f t="shared" si="1783"/>
        <v>-9.0872450872963632E-18</v>
      </c>
      <c r="AN696" s="343">
        <f t="shared" si="1784"/>
        <v>-6.8265975013681414E-18</v>
      </c>
      <c r="AO696" s="343">
        <f t="shared" si="1785"/>
        <v>-4.3036076018623363E-18</v>
      </c>
      <c r="AP696" s="343">
        <f t="shared" si="1786"/>
        <v>-1.6152324757079013E-18</v>
      </c>
      <c r="AQ696" s="343">
        <f t="shared" si="1787"/>
        <v>1.1352151286551821E-18</v>
      </c>
      <c r="AR696" s="343">
        <f t="shared" si="1788"/>
        <v>3.8420370522600124E-18</v>
      </c>
      <c r="AS696" s="343">
        <f t="shared" si="1789"/>
        <v>6.4012116465857044E-18</v>
      </c>
      <c r="AT696" s="343">
        <f t="shared" si="1790"/>
        <v>8.7143912671739569E-18</v>
      </c>
      <c r="AU696" s="343">
        <f t="shared" si="1791"/>
        <v>1.0692681718451631E-17</v>
      </c>
      <c r="AV696" s="343">
        <f t="shared" si="1792"/>
        <v>1.2260058407814215E-17</v>
      </c>
      <c r="AW696" s="343">
        <f t="shared" si="1793"/>
        <v>1.3356287928084452E-17</v>
      </c>
      <c r="AX696" s="343">
        <f t="shared" si="1794"/>
        <v>1.3939242793570973E-17</v>
      </c>
      <c r="AY696" s="343">
        <f t="shared" si="1795"/>
        <v>1.398652037571798E-17</v>
      </c>
      <c r="AZ696" s="343">
        <f t="shared" si="1796"/>
        <v>1.3496303823557137E-17</v>
      </c>
      <c r="BA696" s="343">
        <f t="shared" si="1797"/>
        <v>1.2487431884271369E-17</v>
      </c>
      <c r="BB696" s="343">
        <f t="shared" si="1798"/>
        <v>1.0998674940705543E-17</v>
      </c>
      <c r="BC696" s="343">
        <f t="shared" si="1799"/>
        <v>9.087245087296374E-18</v>
      </c>
      <c r="BD696" s="343">
        <f t="shared" si="1800"/>
        <v>6.8265975013681429E-18</v>
      </c>
      <c r="BE696" s="343">
        <f t="shared" si="1801"/>
        <v>4.3036076018623394E-18</v>
      </c>
      <c r="BF696" s="343">
        <f t="shared" si="1802"/>
        <v>1.6152324757078897E-18</v>
      </c>
      <c r="BG696" s="343">
        <f t="shared" si="1803"/>
        <v>-1.135215128655179E-18</v>
      </c>
      <c r="BH696" s="343">
        <f t="shared" si="1804"/>
        <v>-3.8420370522600094E-18</v>
      </c>
      <c r="BI696" s="343">
        <f t="shared" si="1805"/>
        <v>-6.4012116465857136E-18</v>
      </c>
      <c r="BJ696" s="343">
        <f t="shared" si="1806"/>
        <v>-8.7143912671739553E-18</v>
      </c>
      <c r="BK696" s="343">
        <f t="shared" si="1807"/>
        <v>-1.0692681718451629E-17</v>
      </c>
      <c r="BL696" s="343">
        <f t="shared" si="1808"/>
        <v>-1.2260058407814215E-17</v>
      </c>
      <c r="BM696" s="343">
        <f t="shared" si="1809"/>
        <v>-1.3356287928084451E-17</v>
      </c>
      <c r="BN696" s="343">
        <f t="shared" si="1810"/>
        <v>-1.393924279357097E-17</v>
      </c>
      <c r="BO696" s="343">
        <f t="shared" si="1811"/>
        <v>-1.398652037571798E-17</v>
      </c>
      <c r="BP696" s="343">
        <f t="shared" si="1812"/>
        <v>-1.3496303823557138E-17</v>
      </c>
      <c r="BQ696" s="343">
        <f t="shared" si="1813"/>
        <v>-1.2487431884271369E-17</v>
      </c>
      <c r="BR696" s="343">
        <f t="shared" si="1814"/>
        <v>-1.0998674940705544E-17</v>
      </c>
    </row>
    <row r="697" spans="1:123">
      <c r="B697" s="340">
        <v>3</v>
      </c>
      <c r="C697" s="340">
        <f t="shared" si="1815"/>
        <v>9.3749999999999997E-4</v>
      </c>
      <c r="D697" s="341">
        <f t="shared" si="1751"/>
        <v>24.01479285588573</v>
      </c>
      <c r="E697" s="342" t="str">
        <f>I694</f>
        <v>0,0147928558857313</v>
      </c>
      <c r="F697" s="291">
        <v>3</v>
      </c>
      <c r="G697" s="343">
        <f t="shared" si="1816"/>
        <v>1.3453652066477362E-17</v>
      </c>
      <c r="H697" s="343">
        <f t="shared" si="1752"/>
        <v>9.7003294015226854E-18</v>
      </c>
      <c r="I697" s="343">
        <f t="shared" si="1753"/>
        <v>5.1116208819349065E-18</v>
      </c>
      <c r="J697" s="343">
        <f t="shared" si="1754"/>
        <v>8.2703004266435983E-20</v>
      </c>
      <c r="K697" s="343">
        <f t="shared" si="1755"/>
        <v>-4.9533372005973358E-18</v>
      </c>
      <c r="L697" s="343">
        <f t="shared" si="1756"/>
        <v>-9.5627993317353487E-18</v>
      </c>
      <c r="M697" s="343">
        <f t="shared" si="1757"/>
        <v>-1.3348719605503798E-17</v>
      </c>
      <c r="N697" s="343">
        <f t="shared" si="1758"/>
        <v>-1.5985057110036495E-17</v>
      </c>
      <c r="O697" s="343">
        <f t="shared" si="1759"/>
        <v>-1.7244772229649915E-17</v>
      </c>
      <c r="P697" s="343">
        <f t="shared" si="1760"/>
        <v>-1.701937914409683E-17</v>
      </c>
      <c r="Q697" s="343">
        <f t="shared" si="1761"/>
        <v>-1.5328288554561628E-17</v>
      </c>
      <c r="R697" s="343">
        <f t="shared" si="1762"/>
        <v>-1.2317136047107932E-17</v>
      </c>
      <c r="S697" s="343">
        <f t="shared" si="1763"/>
        <v>-8.245240053795886E-18</v>
      </c>
      <c r="T697" s="343">
        <f t="shared" si="1764"/>
        <v>-3.4632695234362449E-18</v>
      </c>
      <c r="U697" s="343">
        <f t="shared" si="1765"/>
        <v>1.6169554528194666E-18</v>
      </c>
      <c r="V697" s="343">
        <f t="shared" si="1766"/>
        <v>6.5579293112064168E-18</v>
      </c>
      <c r="W697" s="343">
        <f t="shared" si="1767"/>
        <v>1.0934138700728457E-17</v>
      </c>
      <c r="X697" s="343">
        <f t="shared" si="1768"/>
        <v>1.436870740722884E-17</v>
      </c>
      <c r="Y697" s="343">
        <f t="shared" si="1769"/>
        <v>1.6565852679894428E-17</v>
      </c>
      <c r="Z697" s="343">
        <f t="shared" si="1770"/>
        <v>1.7336357843148135E-17</v>
      </c>
      <c r="AA697" s="343">
        <f t="shared" si="1771"/>
        <v>1.6613867509697344E-17</v>
      </c>
      <c r="AB697" s="343">
        <f t="shared" si="1772"/>
        <v>1.4460602061932293E-17</v>
      </c>
      <c r="AC697" s="343">
        <f t="shared" si="1773"/>
        <v>1.1061999274373376E-17</v>
      </c>
      <c r="AD697" s="343">
        <f t="shared" si="1774"/>
        <v>6.7107445370443287E-18</v>
      </c>
      <c r="AE697" s="343">
        <f t="shared" si="1775"/>
        <v>1.7815649862111967E-18</v>
      </c>
      <c r="AF697" s="343">
        <f t="shared" si="1776"/>
        <v>-3.3010417449769467E-18</v>
      </c>
      <c r="AG697" s="343">
        <f t="shared" si="1777"/>
        <v>-8.0993649776197499E-18</v>
      </c>
      <c r="AH697" s="343">
        <f t="shared" si="1778"/>
        <v>-1.220017633682534E-17</v>
      </c>
      <c r="AI697" s="343">
        <f t="shared" si="1779"/>
        <v>-1.5250316701887814E-17</v>
      </c>
      <c r="AJ697" s="343">
        <f t="shared" si="1780"/>
        <v>-1.6987110032628744E-17</v>
      </c>
      <c r="AK697" s="343">
        <f t="shared" si="1781"/>
        <v>-1.7260984853599635E-17</v>
      </c>
      <c r="AL697" s="343">
        <f t="shared" si="1782"/>
        <v>-1.6048355249115665E-17</v>
      </c>
      <c r="AM697" s="343">
        <f t="shared" si="1783"/>
        <v>-1.3453652066477359E-17</v>
      </c>
      <c r="AN697" s="343">
        <f t="shared" si="1784"/>
        <v>-9.7003294015226946E-18</v>
      </c>
      <c r="AO697" s="343">
        <f t="shared" si="1785"/>
        <v>-5.1116208819349042E-18</v>
      </c>
      <c r="AP697" s="343">
        <f t="shared" si="1786"/>
        <v>-8.2703004266449849E-20</v>
      </c>
      <c r="AQ697" s="343">
        <f t="shared" si="1787"/>
        <v>4.9533372005973381E-18</v>
      </c>
      <c r="AR697" s="343">
        <f t="shared" si="1788"/>
        <v>9.5627993317353333E-18</v>
      </c>
      <c r="AS697" s="343">
        <f t="shared" si="1789"/>
        <v>1.3348719605503791E-17</v>
      </c>
      <c r="AT697" s="343">
        <f t="shared" si="1790"/>
        <v>1.5985057110036483E-17</v>
      </c>
      <c r="AU697" s="343">
        <f t="shared" si="1791"/>
        <v>1.7244772229649909E-17</v>
      </c>
      <c r="AV697" s="343">
        <f t="shared" si="1792"/>
        <v>1.7019379144096824E-17</v>
      </c>
      <c r="AW697" s="343">
        <f t="shared" si="1793"/>
        <v>1.5328288554561634E-17</v>
      </c>
      <c r="AX697" s="343">
        <f t="shared" si="1794"/>
        <v>1.231713604710793E-17</v>
      </c>
      <c r="AY697" s="343">
        <f t="shared" si="1795"/>
        <v>8.2452400537958999E-18</v>
      </c>
      <c r="AZ697" s="343">
        <f t="shared" si="1796"/>
        <v>3.4632695234362511E-18</v>
      </c>
      <c r="BA697" s="343">
        <f t="shared" si="1797"/>
        <v>-1.616955452819445E-18</v>
      </c>
      <c r="BB697" s="343">
        <f t="shared" si="1798"/>
        <v>-6.5579293112064114E-18</v>
      </c>
      <c r="BC697" s="343">
        <f t="shared" si="1799"/>
        <v>-1.0934138700728464E-17</v>
      </c>
      <c r="BD697" s="343">
        <f t="shared" si="1800"/>
        <v>-1.4368707407228834E-17</v>
      </c>
      <c r="BE697" s="343">
        <f t="shared" si="1801"/>
        <v>-1.6565852679894431E-17</v>
      </c>
      <c r="BF697" s="343">
        <f t="shared" si="1802"/>
        <v>-1.7336357843148135E-17</v>
      </c>
      <c r="BG697" s="343">
        <f t="shared" si="1803"/>
        <v>-1.6613867509697344E-17</v>
      </c>
      <c r="BH697" s="343">
        <f t="shared" si="1804"/>
        <v>-1.4460602061932305E-17</v>
      </c>
      <c r="BI697" s="343">
        <f t="shared" si="1805"/>
        <v>-1.1061999274373407E-17</v>
      </c>
      <c r="BJ697" s="343">
        <f t="shared" si="1806"/>
        <v>-6.7107445370443217E-18</v>
      </c>
      <c r="BK697" s="343">
        <f t="shared" si="1807"/>
        <v>-1.7815649862112036E-18</v>
      </c>
      <c r="BL697" s="343">
        <f t="shared" si="1808"/>
        <v>3.3010417449769255E-18</v>
      </c>
      <c r="BM697" s="343">
        <f t="shared" si="1809"/>
        <v>8.0993649776197715E-18</v>
      </c>
      <c r="BN697" s="343">
        <f t="shared" si="1810"/>
        <v>1.2200176336825337E-17</v>
      </c>
      <c r="BO697" s="343">
        <f t="shared" si="1811"/>
        <v>1.5250316701887808E-17</v>
      </c>
      <c r="BP697" s="343">
        <f t="shared" si="1812"/>
        <v>1.6987110032628738E-17</v>
      </c>
      <c r="BQ697" s="343">
        <f t="shared" si="1813"/>
        <v>1.7260984853599631E-17</v>
      </c>
      <c r="BR697" s="343">
        <f t="shared" si="1814"/>
        <v>1.6048355249115668E-17</v>
      </c>
    </row>
    <row r="698" spans="1:123">
      <c r="B698" s="340">
        <v>4</v>
      </c>
      <c r="C698" s="340">
        <f t="shared" si="1815"/>
        <v>1.25E-3</v>
      </c>
      <c r="D698" s="341">
        <f t="shared" si="1751"/>
        <v>24.015094845252481</v>
      </c>
      <c r="E698" s="342" t="str">
        <f>J694</f>
        <v>0,0150948452524812</v>
      </c>
      <c r="F698" s="291">
        <v>4</v>
      </c>
      <c r="G698" s="343">
        <f t="shared" si="1816"/>
        <v>4.2216889603768921E-17</v>
      </c>
      <c r="H698" s="343">
        <f t="shared" si="1752"/>
        <v>2.5739281827999476E-17</v>
      </c>
      <c r="I698" s="343">
        <f t="shared" si="1753"/>
        <v>5.3431017210878973E-18</v>
      </c>
      <c r="J698" s="343">
        <f t="shared" si="1754"/>
        <v>-1.5866517187521596E-17</v>
      </c>
      <c r="K698" s="343">
        <f t="shared" si="1755"/>
        <v>-3.466060268466739E-17</v>
      </c>
      <c r="L698" s="343">
        <f t="shared" si="1756"/>
        <v>-4.8177925622218333E-17</v>
      </c>
      <c r="M698" s="343">
        <f t="shared" si="1757"/>
        <v>-5.4360596117769836E-17</v>
      </c>
      <c r="N698" s="343">
        <f t="shared" si="1758"/>
        <v>-5.2267358634421799E-17</v>
      </c>
      <c r="O698" s="343">
        <f t="shared" si="1759"/>
        <v>-4.2216889603768927E-17</v>
      </c>
      <c r="P698" s="343">
        <f t="shared" si="1760"/>
        <v>-2.5739281827999482E-17</v>
      </c>
      <c r="Q698" s="343">
        <f t="shared" si="1761"/>
        <v>-5.3431017210879281E-18</v>
      </c>
      <c r="R698" s="343">
        <f t="shared" si="1762"/>
        <v>1.586651718752159E-17</v>
      </c>
      <c r="S698" s="343">
        <f t="shared" si="1763"/>
        <v>3.4660602684667403E-17</v>
      </c>
      <c r="T698" s="343">
        <f t="shared" si="1764"/>
        <v>4.8177925622218327E-17</v>
      </c>
      <c r="U698" s="343">
        <f t="shared" si="1765"/>
        <v>5.4360596117769829E-17</v>
      </c>
      <c r="V698" s="343">
        <f t="shared" si="1766"/>
        <v>5.2267358634421805E-17</v>
      </c>
      <c r="W698" s="343">
        <f t="shared" si="1767"/>
        <v>4.2216889603768921E-17</v>
      </c>
      <c r="X698" s="343">
        <f t="shared" si="1768"/>
        <v>2.5739281827999482E-17</v>
      </c>
      <c r="Y698" s="343">
        <f t="shared" si="1769"/>
        <v>5.3431017210879312E-18</v>
      </c>
      <c r="Z698" s="343">
        <f t="shared" si="1770"/>
        <v>-1.5866517187521584E-17</v>
      </c>
      <c r="AA698" s="343">
        <f t="shared" si="1771"/>
        <v>-3.4660602684667403E-17</v>
      </c>
      <c r="AB698" s="343">
        <f t="shared" si="1772"/>
        <v>-4.8177925622218296E-17</v>
      </c>
      <c r="AC698" s="343">
        <f t="shared" si="1773"/>
        <v>-5.4360596117769829E-17</v>
      </c>
      <c r="AD698" s="343">
        <f t="shared" si="1774"/>
        <v>-5.2267358634421805E-17</v>
      </c>
      <c r="AE698" s="343">
        <f t="shared" si="1775"/>
        <v>-4.2216889603768921E-17</v>
      </c>
      <c r="AF698" s="343">
        <f t="shared" si="1776"/>
        <v>-2.5739281827999445E-17</v>
      </c>
      <c r="AG698" s="343">
        <f t="shared" si="1777"/>
        <v>-5.3431017210879405E-18</v>
      </c>
      <c r="AH698" s="343">
        <f t="shared" si="1778"/>
        <v>1.5866517187521578E-17</v>
      </c>
      <c r="AI698" s="343">
        <f t="shared" si="1779"/>
        <v>3.4660602684667397E-17</v>
      </c>
      <c r="AJ698" s="343">
        <f t="shared" si="1780"/>
        <v>4.8177925622218296E-17</v>
      </c>
      <c r="AK698" s="343">
        <f t="shared" si="1781"/>
        <v>5.4360596117769829E-17</v>
      </c>
      <c r="AL698" s="343">
        <f t="shared" si="1782"/>
        <v>5.2267358634421805E-17</v>
      </c>
      <c r="AM698" s="343">
        <f t="shared" si="1783"/>
        <v>4.2216889603768921E-17</v>
      </c>
      <c r="AN698" s="343">
        <f t="shared" si="1784"/>
        <v>2.5739281827999452E-17</v>
      </c>
      <c r="AO698" s="343">
        <f t="shared" si="1785"/>
        <v>5.3431017210879466E-18</v>
      </c>
      <c r="AP698" s="343">
        <f t="shared" si="1786"/>
        <v>-1.5866517187521571E-17</v>
      </c>
      <c r="AQ698" s="343">
        <f t="shared" si="1787"/>
        <v>-3.466060268466739E-17</v>
      </c>
      <c r="AR698" s="343">
        <f t="shared" si="1788"/>
        <v>-4.817792562221829E-17</v>
      </c>
      <c r="AS698" s="343">
        <f t="shared" si="1789"/>
        <v>-5.4360596117769829E-17</v>
      </c>
      <c r="AT698" s="343">
        <f t="shared" si="1790"/>
        <v>-5.2267358634421811E-17</v>
      </c>
      <c r="AU698" s="343">
        <f t="shared" si="1791"/>
        <v>-4.2216889603768995E-17</v>
      </c>
      <c r="AV698" s="343">
        <f t="shared" si="1792"/>
        <v>-2.5739281827999458E-17</v>
      </c>
      <c r="AW698" s="343">
        <f t="shared" si="1793"/>
        <v>-5.3431017210879528E-18</v>
      </c>
      <c r="AX698" s="343">
        <f t="shared" si="1794"/>
        <v>1.586651718752147E-17</v>
      </c>
      <c r="AY698" s="343">
        <f t="shared" si="1795"/>
        <v>3.466060268466739E-17</v>
      </c>
      <c r="AZ698" s="343">
        <f t="shared" si="1796"/>
        <v>4.8177925622218284E-17</v>
      </c>
      <c r="BA698" s="343">
        <f t="shared" si="1797"/>
        <v>5.4360596117769836E-17</v>
      </c>
      <c r="BB698" s="343">
        <f t="shared" si="1798"/>
        <v>5.2267358634421811E-17</v>
      </c>
      <c r="BC698" s="343">
        <f t="shared" si="1799"/>
        <v>4.2216889603768995E-17</v>
      </c>
      <c r="BD698" s="343">
        <f t="shared" si="1800"/>
        <v>2.5739281827999467E-17</v>
      </c>
      <c r="BE698" s="343">
        <f t="shared" si="1801"/>
        <v>5.3431017210879589E-18</v>
      </c>
      <c r="BF698" s="343">
        <f t="shared" si="1802"/>
        <v>-1.5866517187521652E-17</v>
      </c>
      <c r="BG698" s="343">
        <f t="shared" si="1803"/>
        <v>-3.4660602684667378E-17</v>
      </c>
      <c r="BH698" s="343">
        <f t="shared" si="1804"/>
        <v>-4.8177925622218284E-17</v>
      </c>
      <c r="BI698" s="343">
        <f t="shared" si="1805"/>
        <v>-5.4360596117769842E-17</v>
      </c>
      <c r="BJ698" s="343">
        <f t="shared" si="1806"/>
        <v>-5.2267358634421811E-17</v>
      </c>
      <c r="BK698" s="343">
        <f t="shared" si="1807"/>
        <v>-4.2216889603768995E-17</v>
      </c>
      <c r="BL698" s="343">
        <f t="shared" si="1808"/>
        <v>-2.5739281827999473E-17</v>
      </c>
      <c r="BM698" s="343">
        <f t="shared" si="1809"/>
        <v>-5.3431017210879651E-18</v>
      </c>
      <c r="BN698" s="343">
        <f t="shared" si="1810"/>
        <v>1.5866517187521457E-17</v>
      </c>
      <c r="BO698" s="343">
        <f t="shared" si="1811"/>
        <v>3.4660602684667378E-17</v>
      </c>
      <c r="BP698" s="343">
        <f t="shared" si="1812"/>
        <v>4.8177925622218284E-17</v>
      </c>
      <c r="BQ698" s="343">
        <f t="shared" si="1813"/>
        <v>5.4360596117769836E-17</v>
      </c>
      <c r="BR698" s="343">
        <f t="shared" si="1814"/>
        <v>5.2267358634421817E-17</v>
      </c>
    </row>
    <row r="699" spans="1:123">
      <c r="B699" s="340">
        <v>5</v>
      </c>
      <c r="C699" s="340">
        <f t="shared" si="1815"/>
        <v>1.5625000000000001E-3</v>
      </c>
      <c r="D699" s="341">
        <f t="shared" si="1751"/>
        <v>24.015251463007772</v>
      </c>
      <c r="E699" s="342" t="str">
        <f>K694</f>
        <v>0,0152514630077704</v>
      </c>
      <c r="F699" s="291">
        <v>5</v>
      </c>
      <c r="G699" s="343">
        <f t="shared" si="1816"/>
        <v>-1.2419600777449345E-16</v>
      </c>
      <c r="H699" s="343">
        <f t="shared" si="1752"/>
        <v>-2.295263669890021E-16</v>
      </c>
      <c r="I699" s="343">
        <f t="shared" si="1753"/>
        <v>-2.8065235977795711E-16</v>
      </c>
      <c r="J699" s="343">
        <f t="shared" si="1754"/>
        <v>-2.6550020096644862E-16</v>
      </c>
      <c r="K699" s="343">
        <f t="shared" si="1755"/>
        <v>-1.8764818606418828E-16</v>
      </c>
      <c r="L699" s="343">
        <f t="shared" si="1756"/>
        <v>-6.5481650046360128E-17</v>
      </c>
      <c r="M699" s="343">
        <f t="shared" si="1757"/>
        <v>7.214886686318351E-17</v>
      </c>
      <c r="N699" s="343">
        <f t="shared" si="1758"/>
        <v>1.9274088981692002E-16</v>
      </c>
      <c r="O699" s="343">
        <f t="shared" si="1759"/>
        <v>2.6781571161474657E-16</v>
      </c>
      <c r="P699" s="343">
        <f t="shared" si="1760"/>
        <v>2.796438521823435E-16</v>
      </c>
      <c r="Q699" s="343">
        <f t="shared" si="1761"/>
        <v>2.2543200775304713E-16</v>
      </c>
      <c r="R699" s="343">
        <f t="shared" si="1762"/>
        <v>1.1798271042196769E-16</v>
      </c>
      <c r="S699" s="343">
        <f t="shared" si="1763"/>
        <v>-1.7329085459872092E-17</v>
      </c>
      <c r="T699" s="343">
        <f t="shared" si="1764"/>
        <v>-1.4854848833950989E-16</v>
      </c>
      <c r="U699" s="343">
        <f t="shared" si="1765"/>
        <v>-2.4468705584696276E-16</v>
      </c>
      <c r="V699" s="343">
        <f t="shared" si="1766"/>
        <v>-2.8304094698494999E-16</v>
      </c>
      <c r="W699" s="343">
        <f t="shared" si="1767"/>
        <v>-2.5455260380768288E-16</v>
      </c>
      <c r="X699" s="343">
        <f t="shared" si="1768"/>
        <v>-1.659497614015251E-16</v>
      </c>
      <c r="Y699" s="343">
        <f t="shared" si="1769"/>
        <v>-3.8156642979398883E-17</v>
      </c>
      <c r="Z699" s="343">
        <f t="shared" si="1770"/>
        <v>9.864745176216464E-17</v>
      </c>
      <c r="AA699" s="343">
        <f t="shared" si="1771"/>
        <v>2.1215521374506208E-16</v>
      </c>
      <c r="AB699" s="343">
        <f t="shared" si="1772"/>
        <v>2.7556093692611662E-16</v>
      </c>
      <c r="AC699" s="343">
        <f t="shared" si="1773"/>
        <v>2.7389088605273413E-16</v>
      </c>
      <c r="AD699" s="343">
        <f t="shared" si="1774"/>
        <v>2.0753945611612068E-16</v>
      </c>
      <c r="AE699" s="343">
        <f t="shared" si="1775"/>
        <v>9.2176033027463956E-17</v>
      </c>
      <c r="AF699" s="343">
        <f t="shared" si="1776"/>
        <v>-4.4955448935727218E-17</v>
      </c>
      <c r="AG699" s="343">
        <f t="shared" si="1777"/>
        <v>-1.7147036575695287E-16</v>
      </c>
      <c r="AH699" s="343">
        <f t="shared" si="1778"/>
        <v>-2.5749127459756629E-16</v>
      </c>
      <c r="AI699" s="343">
        <f t="shared" si="1779"/>
        <v>-2.8270369514655735E-16</v>
      </c>
      <c r="AJ699" s="343">
        <f t="shared" si="1780"/>
        <v>-2.4115352592164127E-16</v>
      </c>
      <c r="AK699" s="343">
        <f t="shared" si="1781"/>
        <v>-1.4265314981919795E-16</v>
      </c>
      <c r="AL699" s="343">
        <f t="shared" si="1782"/>
        <v>-1.0464166582003493E-17</v>
      </c>
      <c r="AM699" s="343">
        <f t="shared" si="1783"/>
        <v>1.2419600777449286E-16</v>
      </c>
      <c r="AN699" s="343">
        <f t="shared" si="1784"/>
        <v>2.2952636698900205E-16</v>
      </c>
      <c r="AO699" s="343">
        <f t="shared" si="1785"/>
        <v>2.8065235977795706E-16</v>
      </c>
      <c r="AP699" s="343">
        <f t="shared" si="1786"/>
        <v>2.6550020096644862E-16</v>
      </c>
      <c r="AQ699" s="343">
        <f t="shared" si="1787"/>
        <v>1.876481860641887E-16</v>
      </c>
      <c r="AR699" s="343">
        <f t="shared" si="1788"/>
        <v>6.5481650046360041E-17</v>
      </c>
      <c r="AS699" s="343">
        <f t="shared" si="1789"/>
        <v>-7.2148866863183104E-17</v>
      </c>
      <c r="AT699" s="343">
        <f t="shared" si="1790"/>
        <v>-1.9274088981692004E-16</v>
      </c>
      <c r="AU699" s="343">
        <f t="shared" si="1791"/>
        <v>-2.6781571161474647E-16</v>
      </c>
      <c r="AV699" s="343">
        <f t="shared" si="1792"/>
        <v>-2.796438521823435E-16</v>
      </c>
      <c r="AW699" s="343">
        <f t="shared" si="1793"/>
        <v>-2.2543200775304738E-16</v>
      </c>
      <c r="AX699" s="343">
        <f t="shared" si="1794"/>
        <v>-1.1798271042196739E-16</v>
      </c>
      <c r="AY699" s="343">
        <f t="shared" si="1795"/>
        <v>1.7329085459871917E-17</v>
      </c>
      <c r="AZ699" s="343">
        <f t="shared" si="1796"/>
        <v>1.4854848833951013E-16</v>
      </c>
      <c r="BA699" s="343">
        <f t="shared" si="1797"/>
        <v>2.4468705584696271E-16</v>
      </c>
      <c r="BB699" s="343">
        <f t="shared" si="1798"/>
        <v>2.8304094698494994E-16</v>
      </c>
      <c r="BC699" s="343">
        <f t="shared" si="1799"/>
        <v>2.5455260380768293E-16</v>
      </c>
      <c r="BD699" s="343">
        <f t="shared" si="1800"/>
        <v>1.6594976140152567E-16</v>
      </c>
      <c r="BE699" s="343">
        <f t="shared" si="1801"/>
        <v>3.8156642979399056E-17</v>
      </c>
      <c r="BF699" s="343">
        <f t="shared" si="1802"/>
        <v>-9.8647451762163999E-17</v>
      </c>
      <c r="BG699" s="343">
        <f t="shared" si="1803"/>
        <v>-2.1215521374506196E-16</v>
      </c>
      <c r="BH699" s="343">
        <f t="shared" si="1804"/>
        <v>-2.7556093692611647E-16</v>
      </c>
      <c r="BI699" s="343">
        <f t="shared" si="1805"/>
        <v>-2.7389088605273418E-16</v>
      </c>
      <c r="BJ699" s="343">
        <f t="shared" si="1806"/>
        <v>-2.0753945611612083E-16</v>
      </c>
      <c r="BK699" s="343">
        <f t="shared" si="1807"/>
        <v>-9.2176033027463636E-17</v>
      </c>
      <c r="BL699" s="343">
        <f t="shared" si="1808"/>
        <v>4.4955448935727046E-17</v>
      </c>
      <c r="BM699" s="343">
        <f t="shared" si="1809"/>
        <v>1.7147036575695315E-16</v>
      </c>
      <c r="BN699" s="343">
        <f t="shared" si="1810"/>
        <v>2.5749127459756624E-16</v>
      </c>
      <c r="BO699" s="343">
        <f t="shared" si="1811"/>
        <v>2.8270369514655735E-16</v>
      </c>
      <c r="BP699" s="343">
        <f t="shared" si="1812"/>
        <v>2.4115352592164137E-16</v>
      </c>
      <c r="BQ699" s="343">
        <f t="shared" si="1813"/>
        <v>1.426531498191977E-16</v>
      </c>
      <c r="BR699" s="343">
        <f t="shared" si="1814"/>
        <v>1.0464166582003666E-17</v>
      </c>
    </row>
    <row r="700" spans="1:123">
      <c r="B700" s="340">
        <v>6</v>
      </c>
      <c r="C700" s="340">
        <f t="shared" si="1815"/>
        <v>1.8750000000000001E-3</v>
      </c>
      <c r="D700" s="341">
        <f t="shared" si="1751"/>
        <v>24.015261200836996</v>
      </c>
      <c r="E700" s="342" t="str">
        <f>L694</f>
        <v>0,0152612008369969</v>
      </c>
      <c r="F700" s="291">
        <v>6</v>
      </c>
      <c r="G700" s="343">
        <f t="shared" si="1816"/>
        <v>-1.2556598863977277E-18</v>
      </c>
      <c r="H700" s="343">
        <f t="shared" si="1752"/>
        <v>-2.1736260222601835E-17</v>
      </c>
      <c r="I700" s="343">
        <f t="shared" si="1753"/>
        <v>-3.4890419833990234E-17</v>
      </c>
      <c r="J700" s="343">
        <f t="shared" si="1754"/>
        <v>-3.6284387482279965E-17</v>
      </c>
      <c r="K700" s="343">
        <f t="shared" si="1755"/>
        <v>-2.5448311351063061E-17</v>
      </c>
      <c r="L700" s="343">
        <f t="shared" si="1756"/>
        <v>-6.0346076633657584E-18</v>
      </c>
      <c r="M700" s="343">
        <f t="shared" si="1757"/>
        <v>1.5413125562549671E-17</v>
      </c>
      <c r="N700" s="343">
        <f t="shared" si="1758"/>
        <v>3.1665698735092997E-17</v>
      </c>
      <c r="O700" s="343">
        <f t="shared" si="1759"/>
        <v>3.724500693856428E-17</v>
      </c>
      <c r="P700" s="343">
        <f t="shared" si="1760"/>
        <v>3.0270484223734309E-17</v>
      </c>
      <c r="Q700" s="343">
        <f t="shared" si="1761"/>
        <v>1.3092968624873053E-17</v>
      </c>
      <c r="R700" s="343">
        <f t="shared" si="1762"/>
        <v>-8.4976731309091129E-18</v>
      </c>
      <c r="S700" s="343">
        <f t="shared" si="1763"/>
        <v>-2.7224082592134569E-17</v>
      </c>
      <c r="T700" s="343">
        <f t="shared" si="1764"/>
        <v>-3.6774321665440101E-17</v>
      </c>
      <c r="U700" s="343">
        <f t="shared" si="1765"/>
        <v>-3.3929379363570556E-17</v>
      </c>
      <c r="V700" s="343">
        <f t="shared" si="1766"/>
        <v>-1.9648174144747894E-17</v>
      </c>
      <c r="W700" s="343">
        <f t="shared" si="1767"/>
        <v>1.2556598863977061E-18</v>
      </c>
      <c r="X700" s="343">
        <f t="shared" si="1768"/>
        <v>2.173626022260181E-17</v>
      </c>
      <c r="Y700" s="343">
        <f t="shared" si="1769"/>
        <v>3.4890419833990222E-17</v>
      </c>
      <c r="Z700" s="343">
        <f t="shared" si="1770"/>
        <v>3.6284387482279972E-17</v>
      </c>
      <c r="AA700" s="343">
        <f t="shared" si="1771"/>
        <v>2.5448311351063046E-17</v>
      </c>
      <c r="AB700" s="343">
        <f t="shared" si="1772"/>
        <v>6.0346076633657538E-18</v>
      </c>
      <c r="AC700" s="343">
        <f t="shared" si="1773"/>
        <v>-1.5413125562549659E-17</v>
      </c>
      <c r="AD700" s="343">
        <f t="shared" si="1774"/>
        <v>-3.1665698735092991E-17</v>
      </c>
      <c r="AE700" s="343">
        <f t="shared" si="1775"/>
        <v>-3.724500693856428E-17</v>
      </c>
      <c r="AF700" s="343">
        <f t="shared" si="1776"/>
        <v>-3.0270484223734321E-17</v>
      </c>
      <c r="AG700" s="343">
        <f t="shared" si="1777"/>
        <v>-1.3092968624873098E-17</v>
      </c>
      <c r="AH700" s="343">
        <f t="shared" si="1778"/>
        <v>8.4976731309091314E-18</v>
      </c>
      <c r="AI700" s="343">
        <f t="shared" si="1779"/>
        <v>2.7224082592134535E-17</v>
      </c>
      <c r="AJ700" s="343">
        <f t="shared" si="1780"/>
        <v>3.6774321665440095E-17</v>
      </c>
      <c r="AK700" s="343">
        <f t="shared" si="1781"/>
        <v>3.3929379363570593E-17</v>
      </c>
      <c r="AL700" s="343">
        <f t="shared" si="1782"/>
        <v>1.9648174144747906E-17</v>
      </c>
      <c r="AM700" s="343">
        <f t="shared" si="1783"/>
        <v>-1.2556598863977554E-18</v>
      </c>
      <c r="AN700" s="343">
        <f t="shared" si="1784"/>
        <v>-2.1736260222601804E-17</v>
      </c>
      <c r="AO700" s="343">
        <f t="shared" si="1785"/>
        <v>-3.4890419833990247E-17</v>
      </c>
      <c r="AP700" s="343">
        <f t="shared" si="1786"/>
        <v>-3.6284387482279978E-17</v>
      </c>
      <c r="AQ700" s="343">
        <f t="shared" si="1787"/>
        <v>-2.5448311351063055E-17</v>
      </c>
      <c r="AR700" s="343">
        <f t="shared" si="1788"/>
        <v>-6.0346076633658324E-18</v>
      </c>
      <c r="AS700" s="343">
        <f t="shared" si="1789"/>
        <v>1.5413125562549652E-17</v>
      </c>
      <c r="AT700" s="343">
        <f t="shared" si="1790"/>
        <v>3.1665698735092947E-17</v>
      </c>
      <c r="AU700" s="343">
        <f t="shared" si="1791"/>
        <v>3.724500693856428E-17</v>
      </c>
      <c r="AV700" s="343">
        <f t="shared" si="1792"/>
        <v>3.027048422373429E-17</v>
      </c>
      <c r="AW700" s="343">
        <f t="shared" si="1793"/>
        <v>1.3092968624873113E-17</v>
      </c>
      <c r="AX700" s="343">
        <f t="shared" si="1794"/>
        <v>-8.4976731309091191E-18</v>
      </c>
      <c r="AY700" s="343">
        <f t="shared" si="1795"/>
        <v>-2.7224082592134526E-17</v>
      </c>
      <c r="AZ700" s="343">
        <f t="shared" si="1796"/>
        <v>-3.6774321665440095E-17</v>
      </c>
      <c r="BA700" s="343">
        <f t="shared" si="1797"/>
        <v>-3.3929379363570593E-17</v>
      </c>
      <c r="BB700" s="343">
        <f t="shared" si="1798"/>
        <v>-1.9648174144747915E-17</v>
      </c>
      <c r="BC700" s="343">
        <f t="shared" si="1799"/>
        <v>1.2556598863977462E-18</v>
      </c>
      <c r="BD700" s="343">
        <f t="shared" si="1800"/>
        <v>2.1736260222601792E-17</v>
      </c>
      <c r="BE700" s="343">
        <f t="shared" si="1801"/>
        <v>3.4890419833990241E-17</v>
      </c>
      <c r="BF700" s="343">
        <f t="shared" si="1802"/>
        <v>3.6284387482279984E-17</v>
      </c>
      <c r="BG700" s="343">
        <f t="shared" si="1803"/>
        <v>2.5448311351063067E-17</v>
      </c>
      <c r="BH700" s="343">
        <f t="shared" si="1804"/>
        <v>6.0346076633658462E-18</v>
      </c>
      <c r="BI700" s="343">
        <f t="shared" si="1805"/>
        <v>-1.5413125562549517E-17</v>
      </c>
      <c r="BJ700" s="343">
        <f t="shared" si="1806"/>
        <v>-3.1665698735093015E-17</v>
      </c>
      <c r="BK700" s="343">
        <f t="shared" si="1807"/>
        <v>-3.724500693856428E-17</v>
      </c>
      <c r="BL700" s="343">
        <f t="shared" si="1808"/>
        <v>-3.027048422373437E-17</v>
      </c>
      <c r="BM700" s="343">
        <f t="shared" si="1809"/>
        <v>-1.3092968624872999E-17</v>
      </c>
      <c r="BN700" s="343">
        <f t="shared" si="1810"/>
        <v>8.4976731309091006E-18</v>
      </c>
      <c r="BO700" s="343">
        <f t="shared" si="1811"/>
        <v>2.7224082592134519E-17</v>
      </c>
      <c r="BP700" s="343">
        <f t="shared" si="1812"/>
        <v>3.677432166544007E-17</v>
      </c>
      <c r="BQ700" s="343">
        <f t="shared" si="1813"/>
        <v>3.392937936357055E-17</v>
      </c>
      <c r="BR700" s="343">
        <f t="shared" si="1814"/>
        <v>1.9648174144747928E-17</v>
      </c>
    </row>
    <row r="701" spans="1:123">
      <c r="B701" s="340">
        <v>7</v>
      </c>
      <c r="C701" s="340">
        <f t="shared" si="1815"/>
        <v>2.1875000000000002E-3</v>
      </c>
      <c r="D701" s="341">
        <f t="shared" si="1751"/>
        <v>24.015123964959542</v>
      </c>
      <c r="E701" s="342" t="str">
        <f>M694</f>
        <v>0,0151239649595422</v>
      </c>
      <c r="F701" s="291">
        <v>7</v>
      </c>
      <c r="G701" s="343">
        <f t="shared" si="1816"/>
        <v>-8.1389129959301346E-18</v>
      </c>
      <c r="H701" s="343">
        <f t="shared" si="1752"/>
        <v>-1.4996970909944007E-17</v>
      </c>
      <c r="I701" s="343">
        <f t="shared" si="1753"/>
        <v>-1.5046717568397059E-17</v>
      </c>
      <c r="J701" s="343">
        <f t="shared" si="1754"/>
        <v>-8.2655690283913319E-18</v>
      </c>
      <c r="K701" s="343">
        <f t="shared" si="1755"/>
        <v>2.2679750445214965E-18</v>
      </c>
      <c r="L701" s="343">
        <f t="shared" si="1756"/>
        <v>1.1771905863153208E-17</v>
      </c>
      <c r="M701" s="343">
        <f t="shared" si="1757"/>
        <v>1.5931637531917542E-17</v>
      </c>
      <c r="N701" s="343">
        <f t="shared" si="1758"/>
        <v>1.2858738839563548E-17</v>
      </c>
      <c r="O701" s="343">
        <f t="shared" si="1759"/>
        <v>3.9482415481705548E-18</v>
      </c>
      <c r="P701" s="343">
        <f t="shared" si="1760"/>
        <v>-6.7546748612897058E-18</v>
      </c>
      <c r="Q701" s="343">
        <f t="shared" si="1761"/>
        <v>-1.4391110101857441E-17</v>
      </c>
      <c r="R701" s="343">
        <f t="shared" si="1762"/>
        <v>-1.5494282227170058E-17</v>
      </c>
      <c r="S701" s="343">
        <f t="shared" si="1763"/>
        <v>-9.5633741560524118E-18</v>
      </c>
      <c r="T701" s="343">
        <f t="shared" si="1764"/>
        <v>7.0910584307493626E-19</v>
      </c>
      <c r="U701" s="343">
        <f t="shared" si="1765"/>
        <v>1.065966661452748E-17</v>
      </c>
      <c r="V701" s="343">
        <f t="shared" si="1766"/>
        <v>1.577096160170808E-17</v>
      </c>
      <c r="W701" s="343">
        <f t="shared" si="1767"/>
        <v>1.3722569740877888E-17</v>
      </c>
      <c r="X701" s="343">
        <f t="shared" si="1768"/>
        <v>5.4444181116874906E-18</v>
      </c>
      <c r="Y701" s="343">
        <f t="shared" si="1769"/>
        <v>-5.305385515254183E-18</v>
      </c>
      <c r="Z701" s="343">
        <f t="shared" si="1770"/>
        <v>-1.3646655036508962E-17</v>
      </c>
      <c r="AA701" s="343">
        <f t="shared" si="1771"/>
        <v>-1.5792628478059165E-17</v>
      </c>
      <c r="AB701" s="343">
        <f t="shared" si="1772"/>
        <v>-1.0769078762718606E-17</v>
      </c>
      <c r="AC701" s="343">
        <f t="shared" si="1773"/>
        <v>-8.5659243527710616E-19</v>
      </c>
      <c r="AD701" s="343">
        <f t="shared" si="1774"/>
        <v>9.4447689492373328E-18</v>
      </c>
      <c r="AE701" s="343">
        <f t="shared" si="1775"/>
        <v>1.5458402689989584E-17</v>
      </c>
      <c r="AF701" s="343">
        <f t="shared" si="1776"/>
        <v>1.4454244794067888E-17</v>
      </c>
      <c r="AG701" s="343">
        <f t="shared" si="1777"/>
        <v>6.8881619525671929E-18</v>
      </c>
      <c r="AH701" s="343">
        <f t="shared" si="1778"/>
        <v>-3.805002406488002E-18</v>
      </c>
      <c r="AI701" s="343">
        <f t="shared" si="1779"/>
        <v>-1.2770775223138428E-17</v>
      </c>
      <c r="AJ701" s="343">
        <f t="shared" si="1780"/>
        <v>-1.593888308357567E-17</v>
      </c>
      <c r="AK701" s="343">
        <f t="shared" si="1781"/>
        <v>-1.1871071253922559E-17</v>
      </c>
      <c r="AL701" s="343">
        <f t="shared" si="1782"/>
        <v>-2.4140412602163734E-18</v>
      </c>
      <c r="AM701" s="343">
        <f t="shared" si="1783"/>
        <v>8.1389129959301376E-18</v>
      </c>
      <c r="AN701" s="343">
        <f t="shared" si="1784"/>
        <v>1.4996970909944001E-17</v>
      </c>
      <c r="AO701" s="343">
        <f t="shared" si="1785"/>
        <v>1.5046717568397062E-17</v>
      </c>
      <c r="AP701" s="343">
        <f t="shared" si="1786"/>
        <v>8.2655690283913257E-18</v>
      </c>
      <c r="AQ701" s="343">
        <f t="shared" si="1787"/>
        <v>-2.2679750445214687E-18</v>
      </c>
      <c r="AR701" s="343">
        <f t="shared" si="1788"/>
        <v>-1.1771905863153199E-17</v>
      </c>
      <c r="AS701" s="343">
        <f t="shared" si="1789"/>
        <v>-1.5931637531917545E-17</v>
      </c>
      <c r="AT701" s="343">
        <f t="shared" si="1790"/>
        <v>-1.2858738839563563E-17</v>
      </c>
      <c r="AU701" s="343">
        <f t="shared" si="1791"/>
        <v>-3.9482415481705687E-18</v>
      </c>
      <c r="AV701" s="343">
        <f t="shared" si="1792"/>
        <v>6.7546748612897197E-18</v>
      </c>
      <c r="AW701" s="343">
        <f t="shared" si="1793"/>
        <v>1.4391110101857429E-17</v>
      </c>
      <c r="AX701" s="343">
        <f t="shared" si="1794"/>
        <v>1.5494282227170064E-17</v>
      </c>
      <c r="AY701" s="343">
        <f t="shared" si="1795"/>
        <v>9.563374156052401E-18</v>
      </c>
      <c r="AZ701" s="343">
        <f t="shared" si="1796"/>
        <v>-7.0910584307492278E-19</v>
      </c>
      <c r="BA701" s="343">
        <f t="shared" si="1797"/>
        <v>-1.0659666614527468E-17</v>
      </c>
      <c r="BB701" s="343">
        <f t="shared" si="1798"/>
        <v>-1.577096160170808E-17</v>
      </c>
      <c r="BC701" s="343">
        <f t="shared" si="1799"/>
        <v>-1.3722569740877868E-17</v>
      </c>
      <c r="BD701" s="343">
        <f t="shared" si="1800"/>
        <v>-5.4444181116875577E-18</v>
      </c>
      <c r="BE701" s="343">
        <f t="shared" si="1801"/>
        <v>5.3053855152541444E-18</v>
      </c>
      <c r="BF701" s="343">
        <f t="shared" si="1802"/>
        <v>1.3646655036508958E-17</v>
      </c>
      <c r="BG701" s="343">
        <f t="shared" si="1803"/>
        <v>1.5792628478059168E-17</v>
      </c>
      <c r="BH701" s="343">
        <f t="shared" si="1804"/>
        <v>1.0769078762718595E-17</v>
      </c>
      <c r="BI701" s="343">
        <f t="shared" si="1805"/>
        <v>8.5659243527706341E-19</v>
      </c>
      <c r="BJ701" s="343">
        <f t="shared" si="1806"/>
        <v>-9.4447689492372773E-18</v>
      </c>
      <c r="BK701" s="343">
        <f t="shared" si="1807"/>
        <v>-1.5458402689989578E-17</v>
      </c>
      <c r="BL701" s="343">
        <f t="shared" si="1808"/>
        <v>-1.4454244794067894E-17</v>
      </c>
      <c r="BM701" s="343">
        <f t="shared" si="1809"/>
        <v>-6.8881619525672052E-18</v>
      </c>
      <c r="BN701" s="343">
        <f t="shared" si="1810"/>
        <v>3.8050024064880436E-18</v>
      </c>
      <c r="BO701" s="343">
        <f t="shared" si="1811"/>
        <v>1.2770775223138453E-17</v>
      </c>
      <c r="BP701" s="343">
        <f t="shared" si="1812"/>
        <v>1.593888308357567E-17</v>
      </c>
      <c r="BQ701" s="343">
        <f t="shared" si="1813"/>
        <v>1.1871071253922567E-17</v>
      </c>
      <c r="BR701" s="343">
        <f t="shared" si="1814"/>
        <v>2.4140412602163869E-18</v>
      </c>
    </row>
    <row r="702" spans="1:123">
      <c r="B702" s="340">
        <v>8</v>
      </c>
      <c r="C702" s="340">
        <f t="shared" si="1815"/>
        <v>2.5000000000000001E-3</v>
      </c>
      <c r="D702" s="341">
        <f t="shared" si="1751"/>
        <v>24.014841077031924</v>
      </c>
      <c r="E702" s="342" t="str">
        <f>N694</f>
        <v>0,0148410770319231</v>
      </c>
      <c r="F702" s="291">
        <v>8</v>
      </c>
      <c r="G702" s="343">
        <f t="shared" si="1816"/>
        <v>-4.3221979687211669E-17</v>
      </c>
      <c r="H702" s="343">
        <f t="shared" si="1752"/>
        <v>-5.2952268017236778E-19</v>
      </c>
      <c r="I702" s="343">
        <f t="shared" si="1753"/>
        <v>4.247312153132775E-17</v>
      </c>
      <c r="J702" s="343">
        <f t="shared" si="1754"/>
        <v>6.0595587186096796E-17</v>
      </c>
      <c r="K702" s="343">
        <f t="shared" si="1755"/>
        <v>4.3221979687211675E-17</v>
      </c>
      <c r="L702" s="343">
        <f t="shared" si="1756"/>
        <v>5.295226801723752E-19</v>
      </c>
      <c r="M702" s="343">
        <f t="shared" si="1757"/>
        <v>-4.2473121531327744E-17</v>
      </c>
      <c r="N702" s="343">
        <f t="shared" si="1758"/>
        <v>-6.0595587186096796E-17</v>
      </c>
      <c r="O702" s="343">
        <f t="shared" si="1759"/>
        <v>-4.3221979687211675E-17</v>
      </c>
      <c r="P702" s="343">
        <f t="shared" si="1760"/>
        <v>-5.2952268017238261E-19</v>
      </c>
      <c r="Q702" s="343">
        <f t="shared" si="1761"/>
        <v>4.2473121531327701E-17</v>
      </c>
      <c r="R702" s="343">
        <f t="shared" si="1762"/>
        <v>6.0595587186096796E-17</v>
      </c>
      <c r="S702" s="343">
        <f t="shared" si="1763"/>
        <v>4.3221979687211644E-17</v>
      </c>
      <c r="T702" s="343">
        <f t="shared" si="1764"/>
        <v>5.2952268017239003E-19</v>
      </c>
      <c r="U702" s="343">
        <f t="shared" si="1765"/>
        <v>-4.2473121531327695E-17</v>
      </c>
      <c r="V702" s="343">
        <f t="shared" si="1766"/>
        <v>-6.0595587186096796E-17</v>
      </c>
      <c r="W702" s="343">
        <f t="shared" si="1767"/>
        <v>-4.322197968721165E-17</v>
      </c>
      <c r="X702" s="343">
        <f t="shared" si="1768"/>
        <v>-5.2952268017239744E-19</v>
      </c>
      <c r="Y702" s="343">
        <f t="shared" si="1769"/>
        <v>4.2473121531327688E-17</v>
      </c>
      <c r="Z702" s="343">
        <f t="shared" si="1770"/>
        <v>6.0595587186096796E-17</v>
      </c>
      <c r="AA702" s="343">
        <f t="shared" si="1771"/>
        <v>4.3221979687211657E-17</v>
      </c>
      <c r="AB702" s="343">
        <f t="shared" si="1772"/>
        <v>5.2952268017251252E-19</v>
      </c>
      <c r="AC702" s="343">
        <f t="shared" si="1773"/>
        <v>-4.2473121531327682E-17</v>
      </c>
      <c r="AD702" s="343">
        <f t="shared" si="1774"/>
        <v>-6.0595587186096796E-17</v>
      </c>
      <c r="AE702" s="343">
        <f t="shared" si="1775"/>
        <v>-4.3221979687211663E-17</v>
      </c>
      <c r="AF702" s="343">
        <f t="shared" si="1776"/>
        <v>-5.2952268017230461E-19</v>
      </c>
      <c r="AG702" s="343">
        <f t="shared" si="1777"/>
        <v>4.2473121531327682E-17</v>
      </c>
      <c r="AH702" s="343">
        <f t="shared" si="1778"/>
        <v>6.0595587186096796E-17</v>
      </c>
      <c r="AI702" s="343">
        <f t="shared" si="1779"/>
        <v>4.3221979687211669E-17</v>
      </c>
      <c r="AJ702" s="343">
        <f t="shared" si="1780"/>
        <v>5.2952268017252735E-19</v>
      </c>
      <c r="AK702" s="343">
        <f t="shared" si="1781"/>
        <v>-4.2473121531327676E-17</v>
      </c>
      <c r="AL702" s="343">
        <f t="shared" si="1782"/>
        <v>-6.0595587186096796E-17</v>
      </c>
      <c r="AM702" s="343">
        <f t="shared" si="1783"/>
        <v>-4.3221979687211669E-17</v>
      </c>
      <c r="AN702" s="343">
        <f t="shared" si="1784"/>
        <v>-5.2952268017231954E-19</v>
      </c>
      <c r="AO702" s="343">
        <f t="shared" si="1785"/>
        <v>4.247312153132767E-17</v>
      </c>
      <c r="AP702" s="343">
        <f t="shared" si="1786"/>
        <v>6.0595587186096796E-17</v>
      </c>
      <c r="AQ702" s="343">
        <f t="shared" si="1787"/>
        <v>4.3221979687211675E-17</v>
      </c>
      <c r="AR702" s="343">
        <f t="shared" si="1788"/>
        <v>5.2952268017254218E-19</v>
      </c>
      <c r="AS702" s="343">
        <f t="shared" si="1789"/>
        <v>-4.2473121531327664E-17</v>
      </c>
      <c r="AT702" s="343">
        <f t="shared" si="1790"/>
        <v>-6.0595587186096796E-17</v>
      </c>
      <c r="AU702" s="343">
        <f t="shared" si="1791"/>
        <v>-4.3221979687211829E-17</v>
      </c>
      <c r="AV702" s="343">
        <f t="shared" si="1792"/>
        <v>-5.2952268017233437E-19</v>
      </c>
      <c r="AW702" s="343">
        <f t="shared" si="1793"/>
        <v>4.2473121531327664E-17</v>
      </c>
      <c r="AX702" s="343">
        <f t="shared" si="1794"/>
        <v>6.0595587186096796E-17</v>
      </c>
      <c r="AY702" s="343">
        <f t="shared" si="1795"/>
        <v>4.3221979687211687E-17</v>
      </c>
      <c r="AZ702" s="343">
        <f t="shared" si="1796"/>
        <v>5.2952268017255701E-19</v>
      </c>
      <c r="BA702" s="343">
        <f t="shared" si="1797"/>
        <v>-4.2473121531327806E-17</v>
      </c>
      <c r="BB702" s="343">
        <f t="shared" si="1798"/>
        <v>-6.0595587186096796E-17</v>
      </c>
      <c r="BC702" s="343">
        <f t="shared" si="1799"/>
        <v>-4.3221979687211835E-17</v>
      </c>
      <c r="BD702" s="343">
        <f t="shared" si="1800"/>
        <v>-5.295226801723492E-19</v>
      </c>
      <c r="BE702" s="343">
        <f t="shared" si="1801"/>
        <v>4.2473121531327651E-17</v>
      </c>
      <c r="BF702" s="343">
        <f t="shared" si="1802"/>
        <v>6.0595587186096796E-17</v>
      </c>
      <c r="BG702" s="343">
        <f t="shared" si="1803"/>
        <v>4.3221979687211694E-17</v>
      </c>
      <c r="BH702" s="343">
        <f t="shared" si="1804"/>
        <v>5.2952268017257193E-19</v>
      </c>
      <c r="BI702" s="343">
        <f t="shared" si="1805"/>
        <v>-4.2473121531327799E-17</v>
      </c>
      <c r="BJ702" s="343">
        <f t="shared" si="1806"/>
        <v>-6.0595587186096796E-17</v>
      </c>
      <c r="BK702" s="343">
        <f t="shared" si="1807"/>
        <v>-4.3221979687211854E-17</v>
      </c>
      <c r="BL702" s="343">
        <f t="shared" si="1808"/>
        <v>-5.2952268017236403E-19</v>
      </c>
      <c r="BM702" s="343">
        <f t="shared" si="1809"/>
        <v>4.2473121531327633E-17</v>
      </c>
      <c r="BN702" s="343">
        <f t="shared" si="1810"/>
        <v>6.0595587186096796E-17</v>
      </c>
      <c r="BO702" s="343">
        <f t="shared" si="1811"/>
        <v>4.3221979687211712E-17</v>
      </c>
      <c r="BP702" s="343">
        <f t="shared" si="1812"/>
        <v>5.2952268017258676E-19</v>
      </c>
      <c r="BQ702" s="343">
        <f t="shared" si="1813"/>
        <v>-4.2473121531327781E-17</v>
      </c>
      <c r="BR702" s="343">
        <f t="shared" si="1814"/>
        <v>-6.0595587186096796E-17</v>
      </c>
    </row>
    <row r="703" spans="1:123">
      <c r="B703" s="340">
        <v>9</v>
      </c>
      <c r="C703" s="340">
        <f t="shared" si="1815"/>
        <v>2.8124999999999999E-3</v>
      </c>
      <c r="D703" s="341">
        <f t="shared" si="1751"/>
        <v>24.014415261419536</v>
      </c>
      <c r="E703" s="342" t="str">
        <f>O694</f>
        <v>0,0144152614195374</v>
      </c>
      <c r="F703" s="291">
        <v>9</v>
      </c>
      <c r="G703" s="343">
        <f t="shared" si="1816"/>
        <v>5.6616444219407314E-17</v>
      </c>
      <c r="H703" s="343">
        <f t="shared" si="1752"/>
        <v>-8.8672923675685689E-17</v>
      </c>
      <c r="I703" s="343">
        <f t="shared" si="1753"/>
        <v>-1.6912345875342836E-16</v>
      </c>
      <c r="J703" s="343">
        <f t="shared" si="1754"/>
        <v>-1.2590864917971887E-16</v>
      </c>
      <c r="K703" s="343">
        <f t="shared" si="1755"/>
        <v>9.3722558379681246E-18</v>
      </c>
      <c r="L703" s="343">
        <f t="shared" si="1756"/>
        <v>1.378000415018598E-16</v>
      </c>
      <c r="M703" s="343">
        <f t="shared" si="1757"/>
        <v>1.654665859345349E-16</v>
      </c>
      <c r="N703" s="343">
        <f t="shared" si="1758"/>
        <v>7.2141740238851509E-17</v>
      </c>
      <c r="O703" s="343">
        <f t="shared" si="1759"/>
        <v>-7.3934114903723593E-17</v>
      </c>
      <c r="P703" s="343">
        <f t="shared" si="1760"/>
        <v>-1.6594835216986266E-16</v>
      </c>
      <c r="Q703" s="343">
        <f t="shared" si="1761"/>
        <v>-1.3661892536544508E-16</v>
      </c>
      <c r="R703" s="343">
        <f t="shared" si="1762"/>
        <v>-7.3919053131228894E-18</v>
      </c>
      <c r="S703" s="343">
        <f t="shared" si="1763"/>
        <v>1.2724017518980781E-16</v>
      </c>
      <c r="T703" s="343">
        <f t="shared" si="1764"/>
        <v>1.6883253054556236E-16</v>
      </c>
      <c r="U703" s="343">
        <f t="shared" si="1765"/>
        <v>8.6972271863108917E-17</v>
      </c>
      <c r="V703" s="343">
        <f t="shared" si="1766"/>
        <v>-5.8483280188740313E-17</v>
      </c>
      <c r="W703" s="343">
        <f t="shared" si="1767"/>
        <v>-1.6117507223830411E-16</v>
      </c>
      <c r="X703" s="343">
        <f t="shared" si="1768"/>
        <v>-1.4601348661640084E-16</v>
      </c>
      <c r="Y703" s="343">
        <f t="shared" si="1769"/>
        <v>-2.4084878375221895E-17</v>
      </c>
      <c r="Z703" s="343">
        <f t="shared" si="1770"/>
        <v>1.1545491643412288E-16</v>
      </c>
      <c r="AA703" s="343">
        <f t="shared" si="1771"/>
        <v>1.7057252559418672E-16</v>
      </c>
      <c r="AB703" s="343">
        <f t="shared" si="1772"/>
        <v>1.009652129654442E-16</v>
      </c>
      <c r="AC703" s="343">
        <f t="shared" si="1773"/>
        <v>-4.2469219515326197E-17</v>
      </c>
      <c r="AD703" s="343">
        <f t="shared" si="1774"/>
        <v>-1.5484958825383377E-16</v>
      </c>
      <c r="AE703" s="343">
        <f t="shared" si="1775"/>
        <v>-1.5400185817214943E-16</v>
      </c>
      <c r="AF703" s="343">
        <f t="shared" si="1776"/>
        <v>-4.0545900892433738E-17</v>
      </c>
      <c r="AG703" s="343">
        <f t="shared" si="1777"/>
        <v>1.0255776371909999E-16</v>
      </c>
      <c r="AH703" s="343">
        <f t="shared" si="1778"/>
        <v>1.706698139769117E-16</v>
      </c>
      <c r="AI703" s="343">
        <f t="shared" si="1779"/>
        <v>1.1398580387372324E-16</v>
      </c>
      <c r="AJ703" s="343">
        <f t="shared" si="1780"/>
        <v>-2.6046157041942832E-17</v>
      </c>
      <c r="AK703" s="343">
        <f t="shared" si="1781"/>
        <v>-1.4703281808508357E-16</v>
      </c>
      <c r="AL703" s="343">
        <f t="shared" si="1782"/>
        <v>-1.6050710764772108E-16</v>
      </c>
      <c r="AM703" s="343">
        <f t="shared" si="1783"/>
        <v>-5.6616444219407412E-17</v>
      </c>
      <c r="AN703" s="343">
        <f t="shared" si="1784"/>
        <v>8.8672923675685689E-17</v>
      </c>
      <c r="AO703" s="343">
        <f t="shared" si="1785"/>
        <v>1.6912345875342838E-16</v>
      </c>
      <c r="AP703" s="343">
        <f t="shared" si="1786"/>
        <v>1.2590864917971912E-16</v>
      </c>
      <c r="AQ703" s="343">
        <f t="shared" si="1787"/>
        <v>-9.3722558379677857E-18</v>
      </c>
      <c r="AR703" s="343">
        <f t="shared" si="1788"/>
        <v>-1.378000415018597E-16</v>
      </c>
      <c r="AS703" s="343">
        <f t="shared" si="1789"/>
        <v>-1.6546658593453495E-16</v>
      </c>
      <c r="AT703" s="343">
        <f t="shared" si="1790"/>
        <v>-7.2141740238851558E-17</v>
      </c>
      <c r="AU703" s="343">
        <f t="shared" si="1791"/>
        <v>7.3934114903723692E-17</v>
      </c>
      <c r="AV703" s="343">
        <f t="shared" si="1792"/>
        <v>1.6594835216986271E-16</v>
      </c>
      <c r="AW703" s="343">
        <f t="shared" si="1793"/>
        <v>1.3661892536544503E-16</v>
      </c>
      <c r="AX703" s="343">
        <f t="shared" si="1794"/>
        <v>7.3919053131224703E-18</v>
      </c>
      <c r="AY703" s="343">
        <f t="shared" si="1795"/>
        <v>-1.272401751898073E-16</v>
      </c>
      <c r="AZ703" s="343">
        <f t="shared" si="1796"/>
        <v>-1.6883253054556248E-16</v>
      </c>
      <c r="BA703" s="343">
        <f t="shared" si="1797"/>
        <v>-8.6972271863109323E-17</v>
      </c>
      <c r="BB703" s="343">
        <f t="shared" si="1798"/>
        <v>5.8483280188739845E-17</v>
      </c>
      <c r="BC703" s="343">
        <f t="shared" si="1799"/>
        <v>1.6117507223830396E-16</v>
      </c>
      <c r="BD703" s="343">
        <f t="shared" si="1800"/>
        <v>1.4601348661640091E-16</v>
      </c>
      <c r="BE703" s="343">
        <f t="shared" si="1801"/>
        <v>2.4084878375222092E-17</v>
      </c>
      <c r="BF703" s="343">
        <f t="shared" si="1802"/>
        <v>-1.1545491643412273E-16</v>
      </c>
      <c r="BG703" s="343">
        <f t="shared" si="1803"/>
        <v>-1.7057252559418674E-16</v>
      </c>
      <c r="BH703" s="343">
        <f t="shared" si="1804"/>
        <v>-1.0096521296544434E-16</v>
      </c>
      <c r="BI703" s="343">
        <f t="shared" si="1805"/>
        <v>4.2469219515326604E-17</v>
      </c>
      <c r="BJ703" s="343">
        <f t="shared" si="1806"/>
        <v>1.5484958825383394E-16</v>
      </c>
      <c r="BK703" s="343">
        <f t="shared" si="1807"/>
        <v>1.5400185817214925E-16</v>
      </c>
      <c r="BL703" s="343">
        <f t="shared" si="1808"/>
        <v>4.0545900892434508E-17</v>
      </c>
      <c r="BM703" s="343">
        <f t="shared" si="1809"/>
        <v>-1.0255776371909935E-16</v>
      </c>
      <c r="BN703" s="343">
        <f t="shared" si="1810"/>
        <v>-1.7066981397691165E-16</v>
      </c>
      <c r="BO703" s="343">
        <f t="shared" si="1811"/>
        <v>-1.1398580387372339E-16</v>
      </c>
      <c r="BP703" s="343">
        <f t="shared" si="1812"/>
        <v>2.6046157041942635E-17</v>
      </c>
      <c r="BQ703" s="343">
        <f t="shared" si="1813"/>
        <v>1.4703281808508347E-16</v>
      </c>
      <c r="BR703" s="343">
        <f t="shared" si="1814"/>
        <v>1.6050710764772113E-16</v>
      </c>
    </row>
    <row r="704" spans="1:123">
      <c r="B704" s="340">
        <v>10</v>
      </c>
      <c r="C704" s="340">
        <f t="shared" si="1815"/>
        <v>3.1249999999999997E-3</v>
      </c>
      <c r="D704" s="341">
        <f t="shared" si="1751"/>
        <v>24.013850618959488</v>
      </c>
      <c r="E704" s="342" t="str">
        <f>P694</f>
        <v>0,013850618959487</v>
      </c>
      <c r="F704" s="291">
        <v>10</v>
      </c>
      <c r="G704" s="343">
        <f t="shared" si="1816"/>
        <v>-6.1384402880142623E-17</v>
      </c>
      <c r="H704" s="343">
        <f t="shared" si="1752"/>
        <v>-4.4666190486539358E-17</v>
      </c>
      <c r="I704" s="343">
        <f t="shared" si="1753"/>
        <v>1.1753991166733381E-17</v>
      </c>
      <c r="J704" s="343">
        <f t="shared" si="1754"/>
        <v>5.77265257093642E-17</v>
      </c>
      <c r="K704" s="343">
        <f t="shared" si="1755"/>
        <v>5.2388287512793653E-17</v>
      </c>
      <c r="L704" s="343">
        <f t="shared" si="1756"/>
        <v>4.8422049259721458E-19</v>
      </c>
      <c r="M704" s="343">
        <f t="shared" si="1757"/>
        <v>-5.1850250528983479E-17</v>
      </c>
      <c r="N704" s="343">
        <f t="shared" si="1758"/>
        <v>-5.8097132029621417E-17</v>
      </c>
      <c r="O704" s="343">
        <f t="shared" si="1759"/>
        <v>-1.2703823829951229E-17</v>
      </c>
      <c r="P704" s="343">
        <f t="shared" si="1760"/>
        <v>4.3981399298729454E-17</v>
      </c>
      <c r="Q704" s="343">
        <f t="shared" si="1761"/>
        <v>6.1573336343797803E-17</v>
      </c>
      <c r="R704" s="343">
        <f t="shared" si="1762"/>
        <v>2.4435226341906803E-17</v>
      </c>
      <c r="S704" s="343">
        <f t="shared" si="1763"/>
        <v>-3.4422367558478061E-17</v>
      </c>
      <c r="T704" s="343">
        <f t="shared" si="1764"/>
        <v>-6.2683311873006904E-17</v>
      </c>
      <c r="U704" s="343">
        <f t="shared" si="1765"/>
        <v>-3.5227596808975605E-17</v>
      </c>
      <c r="V704" s="343">
        <f t="shared" si="1766"/>
        <v>2.3540503537240564E-17</v>
      </c>
      <c r="W704" s="343">
        <f t="shared" si="1767"/>
        <v>6.1384402880142623E-17</v>
      </c>
      <c r="X704" s="343">
        <f t="shared" si="1768"/>
        <v>4.4666190486539364E-17</v>
      </c>
      <c r="Y704" s="343">
        <f t="shared" si="1769"/>
        <v>-1.1753991166733397E-17</v>
      </c>
      <c r="Z704" s="343">
        <f t="shared" si="1770"/>
        <v>-5.77265257093642E-17</v>
      </c>
      <c r="AA704" s="343">
        <f t="shared" si="1771"/>
        <v>-5.2388287512793647E-17</v>
      </c>
      <c r="AB704" s="343">
        <f t="shared" si="1772"/>
        <v>-4.8422049259714678E-19</v>
      </c>
      <c r="AC704" s="343">
        <f t="shared" si="1773"/>
        <v>5.1850250528983516E-17</v>
      </c>
      <c r="AD704" s="343">
        <f t="shared" si="1774"/>
        <v>5.8097132029621467E-17</v>
      </c>
      <c r="AE704" s="343">
        <f t="shared" si="1775"/>
        <v>1.2703823829951377E-17</v>
      </c>
      <c r="AF704" s="343">
        <f t="shared" si="1776"/>
        <v>-4.3981399298729349E-17</v>
      </c>
      <c r="AG704" s="343">
        <f t="shared" si="1777"/>
        <v>-6.1573336343797828E-17</v>
      </c>
      <c r="AH704" s="343">
        <f t="shared" si="1778"/>
        <v>-2.443522634190684E-17</v>
      </c>
      <c r="AI704" s="343">
        <f t="shared" si="1779"/>
        <v>3.442236755847803E-17</v>
      </c>
      <c r="AJ704" s="343">
        <f t="shared" si="1780"/>
        <v>6.2683311873006904E-17</v>
      </c>
      <c r="AK704" s="343">
        <f t="shared" si="1781"/>
        <v>3.5227596808975636E-17</v>
      </c>
      <c r="AL704" s="343">
        <f t="shared" si="1782"/>
        <v>-2.354050353724053E-17</v>
      </c>
      <c r="AM704" s="343">
        <f t="shared" si="1783"/>
        <v>-6.1384402880142562E-17</v>
      </c>
      <c r="AN704" s="343">
        <f t="shared" si="1784"/>
        <v>-4.4666190486539395E-17</v>
      </c>
      <c r="AO704" s="343">
        <f t="shared" si="1785"/>
        <v>1.1753991166733141E-17</v>
      </c>
      <c r="AP704" s="343">
        <f t="shared" si="1786"/>
        <v>5.7726525709364187E-17</v>
      </c>
      <c r="AQ704" s="343">
        <f t="shared" si="1787"/>
        <v>5.2388287512793795E-17</v>
      </c>
      <c r="AR704" s="343">
        <f t="shared" si="1788"/>
        <v>4.8422049259718376E-19</v>
      </c>
      <c r="AS704" s="343">
        <f t="shared" si="1789"/>
        <v>-5.1850250528983375E-17</v>
      </c>
      <c r="AT704" s="343">
        <f t="shared" si="1790"/>
        <v>-5.8097132029621405E-17</v>
      </c>
      <c r="AU704" s="343">
        <f t="shared" si="1791"/>
        <v>-1.2703823829951417E-17</v>
      </c>
      <c r="AV704" s="343">
        <f t="shared" si="1792"/>
        <v>4.3981399298729479E-17</v>
      </c>
      <c r="AW704" s="343">
        <f t="shared" si="1793"/>
        <v>6.1573336343797828E-17</v>
      </c>
      <c r="AX704" s="343">
        <f t="shared" si="1794"/>
        <v>2.4435226341906664E-17</v>
      </c>
      <c r="AY704" s="343">
        <f t="shared" si="1795"/>
        <v>-3.4422367558477993E-17</v>
      </c>
      <c r="AZ704" s="343">
        <f t="shared" si="1796"/>
        <v>-6.2683311873006904E-17</v>
      </c>
      <c r="BA704" s="343">
        <f t="shared" si="1797"/>
        <v>-3.5227596808975667E-17</v>
      </c>
      <c r="BB704" s="343">
        <f t="shared" si="1798"/>
        <v>2.3540503537240286E-17</v>
      </c>
      <c r="BC704" s="343">
        <f t="shared" si="1799"/>
        <v>6.1384402880142599E-17</v>
      </c>
      <c r="BD704" s="343">
        <f t="shared" si="1800"/>
        <v>4.4666190486539574E-17</v>
      </c>
      <c r="BE704" s="343">
        <f t="shared" si="1801"/>
        <v>-1.1753991166733321E-17</v>
      </c>
      <c r="BF704" s="343">
        <f t="shared" si="1802"/>
        <v>-5.7726525709364089E-17</v>
      </c>
      <c r="BG704" s="343">
        <f t="shared" si="1803"/>
        <v>-5.238828751279369E-17</v>
      </c>
      <c r="BH704" s="343">
        <f t="shared" si="1804"/>
        <v>-4.8422049259744261E-19</v>
      </c>
      <c r="BI704" s="343">
        <f t="shared" si="1805"/>
        <v>5.1850250528983473E-17</v>
      </c>
      <c r="BJ704" s="343">
        <f t="shared" si="1806"/>
        <v>5.8097132029621491E-17</v>
      </c>
      <c r="BK704" s="343">
        <f t="shared" si="1807"/>
        <v>1.2703823829951235E-17</v>
      </c>
      <c r="BL704" s="343">
        <f t="shared" si="1808"/>
        <v>-4.3981399298729294E-17</v>
      </c>
      <c r="BM704" s="343">
        <f t="shared" si="1809"/>
        <v>-6.1573336343797803E-17</v>
      </c>
      <c r="BN704" s="343">
        <f t="shared" si="1810"/>
        <v>-2.4435226341906914E-17</v>
      </c>
      <c r="BO704" s="343">
        <f t="shared" si="1811"/>
        <v>3.4422367558478147E-17</v>
      </c>
      <c r="BP704" s="343">
        <f t="shared" si="1812"/>
        <v>6.2683311873006891E-17</v>
      </c>
      <c r="BQ704" s="343">
        <f t="shared" si="1813"/>
        <v>3.5227596808975513E-17</v>
      </c>
      <c r="BR704" s="343">
        <f t="shared" si="1814"/>
        <v>-2.3540503537240459E-17</v>
      </c>
    </row>
    <row r="705" spans="2:70">
      <c r="B705" s="340">
        <v>11</v>
      </c>
      <c r="C705" s="340">
        <f t="shared" si="1815"/>
        <v>3.4374999999999996E-3</v>
      </c>
      <c r="D705" s="341">
        <f t="shared" si="1751"/>
        <v>24.013152587467346</v>
      </c>
      <c r="E705" s="342" t="str">
        <f>Q694</f>
        <v>0,0131525874673463</v>
      </c>
      <c r="F705" s="291">
        <v>11</v>
      </c>
      <c r="G705" s="343">
        <f t="shared" si="1816"/>
        <v>2.5584264378734582E-17</v>
      </c>
      <c r="H705" s="343">
        <f t="shared" si="1752"/>
        <v>4.8537109848616993E-17</v>
      </c>
      <c r="I705" s="343">
        <f t="shared" si="1753"/>
        <v>2.0176206016471513E-17</v>
      </c>
      <c r="J705" s="343">
        <f t="shared" si="1754"/>
        <v>-2.9515114493229519E-17</v>
      </c>
      <c r="K705" s="343">
        <f t="shared" si="1755"/>
        <v>-4.8002863334779734E-17</v>
      </c>
      <c r="L705" s="343">
        <f t="shared" si="1756"/>
        <v>-1.5741671775409484E-17</v>
      </c>
      <c r="M705" s="343">
        <f t="shared" si="1757"/>
        <v>3.316171792055186E-17</v>
      </c>
      <c r="N705" s="343">
        <f t="shared" si="1758"/>
        <v>4.7006323005994189E-17</v>
      </c>
      <c r="O705" s="343">
        <f t="shared" si="1759"/>
        <v>1.1155536629877125E-17</v>
      </c>
      <c r="P705" s="343">
        <f t="shared" si="1760"/>
        <v>-3.6488955876260259E-17</v>
      </c>
      <c r="Q705" s="343">
        <f t="shared" si="1761"/>
        <v>-4.5557086090390933E-17</v>
      </c>
      <c r="R705" s="343">
        <f t="shared" si="1762"/>
        <v>-6.4619675683624161E-18</v>
      </c>
      <c r="S705" s="343">
        <f t="shared" si="1763"/>
        <v>3.9464785239987991E-17</v>
      </c>
      <c r="T705" s="343">
        <f t="shared" si="1764"/>
        <v>4.3669109531700695E-17</v>
      </c>
      <c r="U705" s="343">
        <f t="shared" si="1765"/>
        <v>1.70616622669358E-18</v>
      </c>
      <c r="V705" s="343">
        <f t="shared" si="1766"/>
        <v>-4.2060547148208539E-17</v>
      </c>
      <c r="W705" s="343">
        <f t="shared" si="1767"/>
        <v>-4.1360575576256645E-17</v>
      </c>
      <c r="X705" s="343">
        <f t="shared" si="1768"/>
        <v>3.0660664284236498E-18</v>
      </c>
      <c r="Y705" s="343">
        <f t="shared" si="1769"/>
        <v>4.4251242994757945E-17</v>
      </c>
      <c r="Z705" s="343">
        <f t="shared" si="1770"/>
        <v>3.865371666802273E-17</v>
      </c>
      <c r="AA705" s="343">
        <f t="shared" si="1771"/>
        <v>-7.8087711877527611E-18</v>
      </c>
      <c r="AB705" s="343">
        <f t="shared" si="1772"/>
        <v>-4.6015775181077767E-17</v>
      </c>
      <c r="AC705" s="343">
        <f t="shared" si="1773"/>
        <v>-3.5574601338004837E-17</v>
      </c>
      <c r="AD705" s="343">
        <f t="shared" si="1774"/>
        <v>1.2476273211835258E-17</v>
      </c>
      <c r="AE705" s="343">
        <f t="shared" si="1775"/>
        <v>4.733715029762234E-17</v>
      </c>
      <c r="AF705" s="343">
        <f t="shared" si="1776"/>
        <v>3.2152883150046704E-17</v>
      </c>
      <c r="AG705" s="343">
        <f t="shared" si="1777"/>
        <v>-1.7023621904663091E-17</v>
      </c>
      <c r="AH705" s="343">
        <f t="shared" si="1778"/>
        <v>-4.820264277968222E-17</v>
      </c>
      <c r="AI705" s="343">
        <f t="shared" si="1779"/>
        <v>-2.8421515120799792E-17</v>
      </c>
      <c r="AJ705" s="343">
        <f t="shared" si="1780"/>
        <v>2.1407023812490669E-17</v>
      </c>
      <c r="AK705" s="343">
        <f t="shared" si="1781"/>
        <v>4.8603917461528857E-17</v>
      </c>
      <c r="AL705" s="343">
        <f t="shared" si="1782"/>
        <v>2.4416432364159005E-17</v>
      </c>
      <c r="AM705" s="343">
        <f t="shared" si="1783"/>
        <v>-2.5584264378734379E-17</v>
      </c>
      <c r="AN705" s="343">
        <f t="shared" si="1784"/>
        <v>-4.8537109848617005E-17</v>
      </c>
      <c r="AO705" s="343">
        <f t="shared" si="1785"/>
        <v>-2.0176206016471729E-17</v>
      </c>
      <c r="AP705" s="343">
        <f t="shared" si="1786"/>
        <v>2.9515114493229328E-17</v>
      </c>
      <c r="AQ705" s="343">
        <f t="shared" si="1787"/>
        <v>4.8002863334779771E-17</v>
      </c>
      <c r="AR705" s="343">
        <f t="shared" si="1788"/>
        <v>1.5741671775409705E-17</v>
      </c>
      <c r="AS705" s="343">
        <f t="shared" si="1789"/>
        <v>-3.3161717920551681E-17</v>
      </c>
      <c r="AT705" s="343">
        <f t="shared" si="1790"/>
        <v>-4.7006323005994257E-17</v>
      </c>
      <c r="AU705" s="343">
        <f t="shared" si="1791"/>
        <v>-1.1155536629877359E-17</v>
      </c>
      <c r="AV705" s="343">
        <f t="shared" si="1792"/>
        <v>3.6488955876260105E-17</v>
      </c>
      <c r="AW705" s="343">
        <f t="shared" si="1793"/>
        <v>4.555708609039102E-17</v>
      </c>
      <c r="AX705" s="343">
        <f t="shared" si="1794"/>
        <v>6.4619675683626503E-18</v>
      </c>
      <c r="AY705" s="343">
        <f t="shared" si="1795"/>
        <v>-3.9464785239987856E-17</v>
      </c>
      <c r="AZ705" s="343">
        <f t="shared" si="1796"/>
        <v>-4.36691095317008E-17</v>
      </c>
      <c r="BA705" s="343">
        <f t="shared" si="1797"/>
        <v>-1.7061662266938142E-18</v>
      </c>
      <c r="BB705" s="343">
        <f t="shared" si="1798"/>
        <v>4.2060547148208422E-17</v>
      </c>
      <c r="BC705" s="343">
        <f t="shared" si="1799"/>
        <v>4.1360575576256768E-17</v>
      </c>
      <c r="BD705" s="343">
        <f t="shared" si="1800"/>
        <v>-3.0660664284234126E-18</v>
      </c>
      <c r="BE705" s="343">
        <f t="shared" si="1801"/>
        <v>-4.4251242994757853E-17</v>
      </c>
      <c r="BF705" s="343">
        <f t="shared" si="1802"/>
        <v>-3.8653716668022872E-17</v>
      </c>
      <c r="BG705" s="343">
        <f t="shared" si="1803"/>
        <v>7.8087711877525238E-18</v>
      </c>
      <c r="BH705" s="343">
        <f t="shared" si="1804"/>
        <v>4.6015775181077693E-17</v>
      </c>
      <c r="BI705" s="343">
        <f t="shared" si="1805"/>
        <v>3.5574601338004997E-17</v>
      </c>
      <c r="BJ705" s="343">
        <f t="shared" si="1806"/>
        <v>-1.247627321183503E-17</v>
      </c>
      <c r="BK705" s="343">
        <f t="shared" si="1807"/>
        <v>-4.7337150297622284E-17</v>
      </c>
      <c r="BL705" s="343">
        <f t="shared" si="1808"/>
        <v>-3.2152883150046889E-17</v>
      </c>
      <c r="BM705" s="343">
        <f t="shared" si="1809"/>
        <v>1.7023621904662869E-17</v>
      </c>
      <c r="BN705" s="343">
        <f t="shared" si="1810"/>
        <v>4.8202642779682195E-17</v>
      </c>
      <c r="BO705" s="343">
        <f t="shared" si="1811"/>
        <v>2.8421515120799983E-17</v>
      </c>
      <c r="BP705" s="343">
        <f t="shared" si="1812"/>
        <v>-2.1407023812490457E-17</v>
      </c>
      <c r="BQ705" s="343">
        <f t="shared" si="1813"/>
        <v>-4.860391746152885E-17</v>
      </c>
      <c r="BR705" s="343">
        <f t="shared" si="1814"/>
        <v>-2.4416432364159211E-17</v>
      </c>
    </row>
    <row r="706" spans="2:70">
      <c r="B706" s="340">
        <v>12</v>
      </c>
      <c r="C706" s="340">
        <f t="shared" si="1815"/>
        <v>3.7499999999999994E-3</v>
      </c>
      <c r="D706" s="341">
        <f t="shared" si="1751"/>
        <v>24.012327889367956</v>
      </c>
      <c r="E706" s="342" t="str">
        <f>R694</f>
        <v>0,012327889367956</v>
      </c>
      <c r="F706" s="291">
        <v>12</v>
      </c>
      <c r="G706" s="343">
        <f t="shared" si="1816"/>
        <v>8.725475786481317E-17</v>
      </c>
      <c r="H706" s="343">
        <f t="shared" si="1752"/>
        <v>7.9892749763269671E-17</v>
      </c>
      <c r="I706" s="343">
        <f t="shared" si="1753"/>
        <v>-2.6107494463826652E-17</v>
      </c>
      <c r="J706" s="343">
        <f t="shared" si="1754"/>
        <v>-9.9874560947009201E-17</v>
      </c>
      <c r="K706" s="343">
        <f t="shared" si="1755"/>
        <v>-5.0333185114489056E-17</v>
      </c>
      <c r="L706" s="343">
        <f t="shared" si="1756"/>
        <v>6.1351208864048991E-17</v>
      </c>
      <c r="M706" s="343">
        <f t="shared" si="1757"/>
        <v>9.7289367490172595E-17</v>
      </c>
      <c r="N706" s="343">
        <f t="shared" si="1758"/>
        <v>1.3110849303486677E-17</v>
      </c>
      <c r="O706" s="343">
        <f t="shared" si="1759"/>
        <v>-8.725475786481312E-17</v>
      </c>
      <c r="P706" s="343">
        <f t="shared" si="1760"/>
        <v>-7.9892749763269745E-17</v>
      </c>
      <c r="Q706" s="343">
        <f t="shared" si="1761"/>
        <v>2.6107494463826658E-17</v>
      </c>
      <c r="R706" s="343">
        <f t="shared" si="1762"/>
        <v>9.9874560947009189E-17</v>
      </c>
      <c r="S706" s="343">
        <f t="shared" si="1763"/>
        <v>5.0333185114489086E-17</v>
      </c>
      <c r="T706" s="343">
        <f t="shared" si="1764"/>
        <v>-6.1351208864049041E-17</v>
      </c>
      <c r="U706" s="343">
        <f t="shared" si="1765"/>
        <v>-9.7289367490172595E-17</v>
      </c>
      <c r="V706" s="343">
        <f t="shared" si="1766"/>
        <v>-1.3110849303486714E-17</v>
      </c>
      <c r="W706" s="343">
        <f t="shared" si="1767"/>
        <v>8.7254757864813108E-17</v>
      </c>
      <c r="X706" s="343">
        <f t="shared" si="1768"/>
        <v>7.989274976326977E-17</v>
      </c>
      <c r="Y706" s="343">
        <f t="shared" si="1769"/>
        <v>-2.6107494463826448E-17</v>
      </c>
      <c r="Z706" s="343">
        <f t="shared" si="1770"/>
        <v>-9.9874560947009165E-17</v>
      </c>
      <c r="AA706" s="343">
        <f t="shared" si="1771"/>
        <v>-5.0333185114488969E-17</v>
      </c>
      <c r="AB706" s="343">
        <f t="shared" si="1772"/>
        <v>6.1351208864049004E-17</v>
      </c>
      <c r="AC706" s="343">
        <f t="shared" si="1773"/>
        <v>9.7289367490172607E-17</v>
      </c>
      <c r="AD706" s="343">
        <f t="shared" si="1774"/>
        <v>1.311084930348675E-17</v>
      </c>
      <c r="AE706" s="343">
        <f t="shared" si="1775"/>
        <v>-8.7254757864813083E-17</v>
      </c>
      <c r="AF706" s="343">
        <f t="shared" si="1776"/>
        <v>-7.9892749763269795E-17</v>
      </c>
      <c r="AG706" s="343">
        <f t="shared" si="1777"/>
        <v>2.6107494463826411E-17</v>
      </c>
      <c r="AH706" s="343">
        <f t="shared" si="1778"/>
        <v>9.9874560947009214E-17</v>
      </c>
      <c r="AI706" s="343">
        <f t="shared" si="1779"/>
        <v>5.0333185114489308E-17</v>
      </c>
      <c r="AJ706" s="343">
        <f t="shared" si="1780"/>
        <v>-6.1351208864048967E-17</v>
      </c>
      <c r="AK706" s="343">
        <f t="shared" si="1781"/>
        <v>-9.7289367490172718E-17</v>
      </c>
      <c r="AL706" s="343">
        <f t="shared" si="1782"/>
        <v>-1.3110849303486787E-17</v>
      </c>
      <c r="AM706" s="343">
        <f t="shared" si="1783"/>
        <v>8.7254757864813256E-17</v>
      </c>
      <c r="AN706" s="343">
        <f t="shared" si="1784"/>
        <v>7.9892749763269819E-17</v>
      </c>
      <c r="AO706" s="343">
        <f t="shared" si="1785"/>
        <v>-2.6107494463826726E-17</v>
      </c>
      <c r="AP706" s="343">
        <f t="shared" si="1786"/>
        <v>-9.9874560947009152E-17</v>
      </c>
      <c r="AQ706" s="343">
        <f t="shared" si="1787"/>
        <v>-5.0333185114489037E-17</v>
      </c>
      <c r="AR706" s="343">
        <f t="shared" si="1788"/>
        <v>6.1351208864048658E-17</v>
      </c>
      <c r="AS706" s="343">
        <f t="shared" si="1789"/>
        <v>9.7289367490172632E-17</v>
      </c>
      <c r="AT706" s="343">
        <f t="shared" si="1790"/>
        <v>1.3110849303487178E-17</v>
      </c>
      <c r="AU706" s="343">
        <f t="shared" si="1791"/>
        <v>-8.7254757864813046E-17</v>
      </c>
      <c r="AV706" s="343">
        <f t="shared" si="1792"/>
        <v>-7.9892749763269622E-17</v>
      </c>
      <c r="AW706" s="343">
        <f t="shared" si="1793"/>
        <v>2.6107494463826347E-17</v>
      </c>
      <c r="AX706" s="343">
        <f t="shared" si="1794"/>
        <v>9.9874560947009201E-17</v>
      </c>
      <c r="AY706" s="343">
        <f t="shared" si="1795"/>
        <v>5.033318511448937E-17</v>
      </c>
      <c r="AZ706" s="343">
        <f t="shared" si="1796"/>
        <v>-6.1351208864048917E-17</v>
      </c>
      <c r="BA706" s="343">
        <f t="shared" si="1797"/>
        <v>-9.728936749017273E-17</v>
      </c>
      <c r="BB706" s="343">
        <f t="shared" si="1798"/>
        <v>-1.3110849303486861E-17</v>
      </c>
      <c r="BC706" s="343">
        <f t="shared" si="1799"/>
        <v>8.7254757864813206E-17</v>
      </c>
      <c r="BD706" s="343">
        <f t="shared" si="1800"/>
        <v>7.9892749763269869E-17</v>
      </c>
      <c r="BE706" s="343">
        <f t="shared" si="1801"/>
        <v>-2.6107494463826652E-17</v>
      </c>
      <c r="BF706" s="343">
        <f t="shared" si="1802"/>
        <v>-9.9874560947009152E-17</v>
      </c>
      <c r="BG706" s="343">
        <f t="shared" si="1803"/>
        <v>-5.0333185114489093E-17</v>
      </c>
      <c r="BH706" s="343">
        <f t="shared" si="1804"/>
        <v>6.1351208864048609E-17</v>
      </c>
      <c r="BI706" s="343">
        <f t="shared" si="1805"/>
        <v>9.7289367490172829E-17</v>
      </c>
      <c r="BJ706" s="343">
        <f t="shared" si="1806"/>
        <v>1.3110849303486542E-17</v>
      </c>
      <c r="BK706" s="343">
        <f t="shared" si="1807"/>
        <v>-8.7254757864813022E-17</v>
      </c>
      <c r="BL706" s="343">
        <f t="shared" si="1808"/>
        <v>-7.9892749763270103E-17</v>
      </c>
      <c r="BM706" s="343">
        <f t="shared" si="1809"/>
        <v>2.6107494463826963E-17</v>
      </c>
      <c r="BN706" s="343">
        <f t="shared" si="1810"/>
        <v>9.9874560947009189E-17</v>
      </c>
      <c r="BO706" s="343">
        <f t="shared" si="1811"/>
        <v>5.0333185114489438E-17</v>
      </c>
      <c r="BP706" s="343">
        <f t="shared" si="1812"/>
        <v>-6.1351208864048289E-17</v>
      </c>
      <c r="BQ706" s="343">
        <f t="shared" si="1813"/>
        <v>-9.7289367490172558E-17</v>
      </c>
      <c r="BR706" s="343">
        <f t="shared" si="1814"/>
        <v>-1.3110849303486935E-17</v>
      </c>
    </row>
    <row r="707" spans="2:70">
      <c r="B707" s="340">
        <v>13</v>
      </c>
      <c r="C707" s="340">
        <f t="shared" si="1815"/>
        <v>4.0624999999999993E-3</v>
      </c>
      <c r="D707" s="341">
        <f t="shared" si="1751"/>
        <v>24.011384466954844</v>
      </c>
      <c r="E707" s="342" t="str">
        <f>S694</f>
        <v>0,0113844669548456</v>
      </c>
      <c r="F707" s="291">
        <v>13</v>
      </c>
      <c r="G707" s="343">
        <f t="shared" si="1816"/>
        <v>2.4487922010632636E-17</v>
      </c>
      <c r="H707" s="343">
        <f t="shared" si="1752"/>
        <v>9.3284487275969366E-18</v>
      </c>
      <c r="I707" s="343">
        <f t="shared" si="1753"/>
        <v>-1.907211055428208E-17</v>
      </c>
      <c r="J707" s="343">
        <f t="shared" si="1754"/>
        <v>-2.0401131641219335E-17</v>
      </c>
      <c r="K707" s="343">
        <f t="shared" si="1755"/>
        <v>7.2278387260877757E-18</v>
      </c>
      <c r="L707" s="343">
        <f t="shared" si="1756"/>
        <v>2.459739330491872E-17</v>
      </c>
      <c r="M707" s="343">
        <f t="shared" si="1757"/>
        <v>7.0526540275510091E-18</v>
      </c>
      <c r="N707" s="343">
        <f t="shared" si="1758"/>
        <v>-2.0502838508568652E-17</v>
      </c>
      <c r="O707" s="343">
        <f t="shared" si="1759"/>
        <v>-1.8955973746071468E-17</v>
      </c>
      <c r="P707" s="343">
        <f t="shared" si="1760"/>
        <v>9.4975810667238255E-18</v>
      </c>
      <c r="Q707" s="343">
        <f t="shared" si="1761"/>
        <v>2.4469978255375486E-17</v>
      </c>
      <c r="R707" s="343">
        <f t="shared" si="1762"/>
        <v>4.7089384138469445E-18</v>
      </c>
      <c r="S707" s="343">
        <f t="shared" si="1763"/>
        <v>-2.173611292002608E-17</v>
      </c>
      <c r="T707" s="343">
        <f t="shared" si="1764"/>
        <v>-1.7328259461359557E-17</v>
      </c>
      <c r="U707" s="343">
        <f t="shared" si="1765"/>
        <v>1.1675856509781408E-17</v>
      </c>
      <c r="V707" s="343">
        <f t="shared" si="1766"/>
        <v>2.4106903938582193E-17</v>
      </c>
      <c r="W707" s="343">
        <f t="shared" si="1767"/>
        <v>2.3198731490499505E-18</v>
      </c>
      <c r="X707" s="343">
        <f t="shared" si="1768"/>
        <v>-2.2760056681895674E-17</v>
      </c>
      <c r="Y707" s="343">
        <f t="shared" si="1769"/>
        <v>-1.553366456544463E-17</v>
      </c>
      <c r="Z707" s="343">
        <f t="shared" si="1770"/>
        <v>1.3741687071977336E-17</v>
      </c>
      <c r="AA707" s="343">
        <f t="shared" si="1771"/>
        <v>2.3511666958686171E-17</v>
      </c>
      <c r="AB707" s="343">
        <f t="shared" si="1772"/>
        <v>-9.1533762344144695E-20</v>
      </c>
      <c r="AC707" s="343">
        <f t="shared" si="1773"/>
        <v>-2.3564808656006059E-17</v>
      </c>
      <c r="AD707" s="343">
        <f t="shared" si="1774"/>
        <v>-1.358947198819965E-17</v>
      </c>
      <c r="AE707" s="343">
        <f t="shared" si="1775"/>
        <v>1.5675177675699848E-17</v>
      </c>
      <c r="AF707" s="343">
        <f t="shared" si="1776"/>
        <v>2.2689999773193447E-17</v>
      </c>
      <c r="AG707" s="343">
        <f t="shared" si="1777"/>
        <v>-2.5020591535692472E-18</v>
      </c>
      <c r="AH707" s="343">
        <f t="shared" si="1778"/>
        <v>-2.4142618640924325E-17</v>
      </c>
      <c r="AI707" s="343">
        <f t="shared" si="1779"/>
        <v>-1.1514405366947187E-17</v>
      </c>
      <c r="AJ707" s="343">
        <f t="shared" si="1780"/>
        <v>1.7457707749481681E-17</v>
      </c>
      <c r="AK707" s="343">
        <f t="shared" si="1781"/>
        <v>2.1649815486269248E-17</v>
      </c>
      <c r="AL707" s="343">
        <f t="shared" si="1782"/>
        <v>-4.8884883473809866E-18</v>
      </c>
      <c r="AM707" s="343">
        <f t="shared" si="1783"/>
        <v>-2.4487922010632636E-17</v>
      </c>
      <c r="AN707" s="343">
        <f t="shared" si="1784"/>
        <v>-9.3284487275969305E-18</v>
      </c>
      <c r="AO707" s="343">
        <f t="shared" si="1785"/>
        <v>1.9072110554282071E-17</v>
      </c>
      <c r="AP707" s="343">
        <f t="shared" si="1786"/>
        <v>2.0401131641219356E-17</v>
      </c>
      <c r="AQ707" s="343">
        <f t="shared" si="1787"/>
        <v>-7.227838726087885E-18</v>
      </c>
      <c r="AR707" s="343">
        <f t="shared" si="1788"/>
        <v>-2.459739330491872E-17</v>
      </c>
      <c r="AS707" s="343">
        <f t="shared" si="1789"/>
        <v>-7.0526540275509628E-18</v>
      </c>
      <c r="AT707" s="343">
        <f t="shared" si="1790"/>
        <v>2.0502838508568677E-17</v>
      </c>
      <c r="AU707" s="343">
        <f t="shared" si="1791"/>
        <v>1.8955973746071437E-17</v>
      </c>
      <c r="AV707" s="343">
        <f t="shared" si="1792"/>
        <v>-9.4975810667238301E-18</v>
      </c>
      <c r="AW707" s="343">
        <f t="shared" si="1793"/>
        <v>-2.4469978255375496E-17</v>
      </c>
      <c r="AX707" s="343">
        <f t="shared" si="1794"/>
        <v>-4.7089384138468105E-18</v>
      </c>
      <c r="AY707" s="343">
        <f t="shared" si="1795"/>
        <v>2.1736112920026145E-17</v>
      </c>
      <c r="AZ707" s="343">
        <f t="shared" si="1796"/>
        <v>1.7328259461359523E-17</v>
      </c>
      <c r="BA707" s="343">
        <f t="shared" si="1797"/>
        <v>-1.1675856509781452E-17</v>
      </c>
      <c r="BB707" s="343">
        <f t="shared" si="1798"/>
        <v>-2.4106903938582184E-17</v>
      </c>
      <c r="BC707" s="343">
        <f t="shared" si="1799"/>
        <v>-2.319873149049902E-18</v>
      </c>
      <c r="BD707" s="343">
        <f t="shared" si="1800"/>
        <v>2.2760056681895689E-17</v>
      </c>
      <c r="BE707" s="343">
        <f t="shared" si="1801"/>
        <v>1.5533664565444522E-17</v>
      </c>
      <c r="BF707" s="343">
        <f t="shared" si="1802"/>
        <v>-1.3741687071977305E-17</v>
      </c>
      <c r="BG707" s="343">
        <f t="shared" si="1803"/>
        <v>-2.3511666958686128E-17</v>
      </c>
      <c r="BH707" s="343">
        <f t="shared" si="1804"/>
        <v>9.1533762344018354E-20</v>
      </c>
      <c r="BI707" s="343">
        <f t="shared" si="1805"/>
        <v>2.3564808656006072E-17</v>
      </c>
      <c r="BJ707" s="343">
        <f t="shared" si="1806"/>
        <v>1.3589471988199465E-17</v>
      </c>
      <c r="BK707" s="343">
        <f t="shared" si="1807"/>
        <v>-1.5675177675699885E-17</v>
      </c>
      <c r="BL707" s="343">
        <f t="shared" si="1808"/>
        <v>-2.2689999773193361E-17</v>
      </c>
      <c r="BM707" s="343">
        <f t="shared" si="1809"/>
        <v>2.5020591535692942E-18</v>
      </c>
      <c r="BN707" s="343">
        <f t="shared" si="1810"/>
        <v>2.4142618640924338E-17</v>
      </c>
      <c r="BO707" s="343">
        <f t="shared" si="1811"/>
        <v>1.1514405366947301E-17</v>
      </c>
      <c r="BP707" s="343">
        <f t="shared" si="1812"/>
        <v>-1.7457707749481715E-17</v>
      </c>
      <c r="BQ707" s="343">
        <f t="shared" si="1813"/>
        <v>-2.164981548626931E-17</v>
      </c>
      <c r="BR707" s="343">
        <f t="shared" si="1814"/>
        <v>4.8884883473810344E-18</v>
      </c>
    </row>
    <row r="708" spans="2:70">
      <c r="B708" s="340">
        <v>14</v>
      </c>
      <c r="C708" s="340">
        <f t="shared" si="1815"/>
        <v>4.3749999999999995E-3</v>
      </c>
      <c r="D708" s="341">
        <f t="shared" si="1751"/>
        <v>24.010331405901571</v>
      </c>
      <c r="E708" s="342" t="str">
        <f>T694</f>
        <v>0,0103314059015696</v>
      </c>
      <c r="F708" s="291">
        <v>14</v>
      </c>
      <c r="G708" s="343">
        <f t="shared" si="1816"/>
        <v>-5.2334978461765227E-17</v>
      </c>
      <c r="H708" s="343">
        <f t="shared" si="1752"/>
        <v>-7.8499596386534041E-17</v>
      </c>
      <c r="I708" s="343">
        <f t="shared" si="1753"/>
        <v>2.1705955387395188E-17</v>
      </c>
      <c r="J708" s="343">
        <f t="shared" si="1754"/>
        <v>8.6968840038923307E-17</v>
      </c>
      <c r="K708" s="343">
        <f t="shared" si="1755"/>
        <v>1.222760262973025E-17</v>
      </c>
      <c r="L708" s="343">
        <f t="shared" si="1756"/>
        <v>-8.2197866169884666E-17</v>
      </c>
      <c r="M708" s="343">
        <f t="shared" si="1757"/>
        <v>-4.4299618989973121E-17</v>
      </c>
      <c r="N708" s="343">
        <f t="shared" si="1758"/>
        <v>6.4913012301993377E-17</v>
      </c>
      <c r="O708" s="343">
        <f t="shared" si="1759"/>
        <v>6.9627419936038609E-17</v>
      </c>
      <c r="P708" s="343">
        <f t="shared" si="1760"/>
        <v>-3.7745740749045394E-17</v>
      </c>
      <c r="Q708" s="343">
        <f t="shared" si="1761"/>
        <v>-8.4355077370975774E-17</v>
      </c>
      <c r="R708" s="343">
        <f t="shared" si="1762"/>
        <v>4.8320223330473415E-18</v>
      </c>
      <c r="S708" s="343">
        <f t="shared" si="1763"/>
        <v>8.624043895686242E-17</v>
      </c>
      <c r="T708" s="343">
        <f t="shared" si="1764"/>
        <v>2.8817327680765935E-17</v>
      </c>
      <c r="U708" s="343">
        <f t="shared" si="1765"/>
        <v>-7.4996475483092679E-17</v>
      </c>
      <c r="V708" s="343">
        <f t="shared" si="1766"/>
        <v>-5.8079500784908259E-17</v>
      </c>
      <c r="W708" s="343">
        <f t="shared" si="1767"/>
        <v>5.2334978461765092E-17</v>
      </c>
      <c r="X708" s="343">
        <f t="shared" si="1768"/>
        <v>7.8499596386534016E-17</v>
      </c>
      <c r="Y708" s="343">
        <f t="shared" si="1769"/>
        <v>-2.170595538739512E-17</v>
      </c>
      <c r="Z708" s="343">
        <f t="shared" si="1770"/>
        <v>-8.6968840038923319E-17</v>
      </c>
      <c r="AA708" s="343">
        <f t="shared" si="1771"/>
        <v>-1.222760262973017E-17</v>
      </c>
      <c r="AB708" s="343">
        <f t="shared" si="1772"/>
        <v>8.2197866169884641E-17</v>
      </c>
      <c r="AC708" s="343">
        <f t="shared" si="1773"/>
        <v>4.4299618989973183E-17</v>
      </c>
      <c r="AD708" s="343">
        <f t="shared" si="1774"/>
        <v>-6.4913012301993427E-17</v>
      </c>
      <c r="AE708" s="343">
        <f t="shared" si="1775"/>
        <v>-6.9627419936038843E-17</v>
      </c>
      <c r="AF708" s="343">
        <f t="shared" si="1776"/>
        <v>3.7745740749045339E-17</v>
      </c>
      <c r="AG708" s="343">
        <f t="shared" si="1777"/>
        <v>8.4355077370975762E-17</v>
      </c>
      <c r="AH708" s="343">
        <f t="shared" si="1778"/>
        <v>-4.8320223330469594E-18</v>
      </c>
      <c r="AI708" s="343">
        <f t="shared" si="1779"/>
        <v>-8.6240438956862396E-17</v>
      </c>
      <c r="AJ708" s="343">
        <f t="shared" si="1780"/>
        <v>-2.881732768076572E-17</v>
      </c>
      <c r="AK708" s="343">
        <f t="shared" si="1781"/>
        <v>7.4996475483092469E-17</v>
      </c>
      <c r="AL708" s="343">
        <f t="shared" si="1782"/>
        <v>5.8079500784908308E-17</v>
      </c>
      <c r="AM708" s="343">
        <f t="shared" si="1783"/>
        <v>-5.2334978461765283E-17</v>
      </c>
      <c r="AN708" s="343">
        <f t="shared" si="1784"/>
        <v>-7.8499596386534177E-17</v>
      </c>
      <c r="AO708" s="343">
        <f t="shared" si="1785"/>
        <v>2.1705955387395046E-17</v>
      </c>
      <c r="AP708" s="343">
        <f t="shared" si="1786"/>
        <v>8.6968840038923307E-17</v>
      </c>
      <c r="AQ708" s="343">
        <f t="shared" si="1787"/>
        <v>1.2227602629730546E-17</v>
      </c>
      <c r="AR708" s="343">
        <f t="shared" si="1788"/>
        <v>-8.2197866169884617E-17</v>
      </c>
      <c r="AS708" s="343">
        <f t="shared" si="1789"/>
        <v>-4.4299618989972974E-17</v>
      </c>
      <c r="AT708" s="343">
        <f t="shared" si="1790"/>
        <v>6.491301230199318E-17</v>
      </c>
      <c r="AU708" s="343">
        <f t="shared" si="1791"/>
        <v>6.9627419936038695E-17</v>
      </c>
      <c r="AV708" s="343">
        <f t="shared" si="1792"/>
        <v>-3.7745740749045542E-17</v>
      </c>
      <c r="AW708" s="343">
        <f t="shared" si="1793"/>
        <v>-8.4355077370975861E-17</v>
      </c>
      <c r="AX708" s="343">
        <f t="shared" si="1794"/>
        <v>4.8320223330471874E-18</v>
      </c>
      <c r="AY708" s="343">
        <f t="shared" si="1795"/>
        <v>8.6240438956862433E-17</v>
      </c>
      <c r="AZ708" s="343">
        <f t="shared" si="1796"/>
        <v>2.8817327680766077E-17</v>
      </c>
      <c r="BA708" s="343">
        <f t="shared" si="1797"/>
        <v>-7.4996475483092605E-17</v>
      </c>
      <c r="BB708" s="343">
        <f t="shared" si="1798"/>
        <v>-5.8079500784908136E-17</v>
      </c>
      <c r="BC708" s="343">
        <f t="shared" si="1799"/>
        <v>5.2334978461765468E-17</v>
      </c>
      <c r="BD708" s="343">
        <f t="shared" si="1800"/>
        <v>7.8499596386534349E-17</v>
      </c>
      <c r="BE708" s="343">
        <f t="shared" si="1801"/>
        <v>-2.1705955387394676E-17</v>
      </c>
      <c r="BF708" s="343">
        <f t="shared" si="1802"/>
        <v>-8.6968840038923332E-17</v>
      </c>
      <c r="BG708" s="343">
        <f t="shared" si="1803"/>
        <v>-1.2227602629730318E-17</v>
      </c>
      <c r="BH708" s="343">
        <f t="shared" si="1804"/>
        <v>8.2197866169884691E-17</v>
      </c>
      <c r="BI708" s="343">
        <f t="shared" si="1805"/>
        <v>4.4299618989972782E-17</v>
      </c>
      <c r="BJ708" s="343">
        <f t="shared" si="1806"/>
        <v>-6.4913012301992921E-17</v>
      </c>
      <c r="BK708" s="343">
        <f t="shared" si="1807"/>
        <v>-6.9627419936038929E-17</v>
      </c>
      <c r="BL708" s="343">
        <f t="shared" si="1808"/>
        <v>3.7745740749045197E-17</v>
      </c>
      <c r="BM708" s="343">
        <f t="shared" si="1809"/>
        <v>8.4355077370975787E-17</v>
      </c>
      <c r="BN708" s="343">
        <f t="shared" si="1810"/>
        <v>-4.8320223330474216E-18</v>
      </c>
      <c r="BO708" s="343">
        <f t="shared" si="1811"/>
        <v>-8.624043895686247E-17</v>
      </c>
      <c r="BP708" s="343">
        <f t="shared" si="1812"/>
        <v>-2.8817327680766435E-17</v>
      </c>
      <c r="BQ708" s="343">
        <f t="shared" si="1813"/>
        <v>7.4996475483092408E-17</v>
      </c>
      <c r="BR708" s="343">
        <f t="shared" si="1814"/>
        <v>5.8079500784908419E-17</v>
      </c>
    </row>
    <row r="709" spans="2:70">
      <c r="B709" s="340">
        <v>15</v>
      </c>
      <c r="C709" s="340">
        <f t="shared" si="1815"/>
        <v>4.6874999999999998E-3</v>
      </c>
      <c r="D709" s="341">
        <f t="shared" si="1751"/>
        <v>24.009178847761753</v>
      </c>
      <c r="E709" s="342" t="str">
        <f>U694</f>
        <v>0,00917884776175209</v>
      </c>
      <c r="F709" s="291">
        <v>15</v>
      </c>
      <c r="G709" s="343">
        <f t="shared" si="1816"/>
        <v>8.7696420072511396E-18</v>
      </c>
      <c r="H709" s="343">
        <f t="shared" si="1752"/>
        <v>2.0919034973700272E-17</v>
      </c>
      <c r="I709" s="343">
        <f t="shared" si="1753"/>
        <v>-4.6687940340987923E-18</v>
      </c>
      <c r="J709" s="343">
        <f t="shared" si="1754"/>
        <v>-2.1834278653720428E-17</v>
      </c>
      <c r="K709" s="343">
        <f t="shared" si="1755"/>
        <v>3.8852692450591566E-19</v>
      </c>
      <c r="L709" s="343">
        <f t="shared" si="1756"/>
        <v>2.1910443249882646E-17</v>
      </c>
      <c r="M709" s="343">
        <f t="shared" si="1757"/>
        <v>3.906671056907353E-18</v>
      </c>
      <c r="N709" s="343">
        <f t="shared" si="1758"/>
        <v>-2.1144601799470005E-17</v>
      </c>
      <c r="O709" s="343">
        <f t="shared" si="1759"/>
        <v>-8.0517378604900028E-18</v>
      </c>
      <c r="P709" s="343">
        <f t="shared" si="1760"/>
        <v>1.9566185159933037E-17</v>
      </c>
      <c r="Q709" s="343">
        <f t="shared" si="1761"/>
        <v>1.1887380893560672E-17</v>
      </c>
      <c r="R709" s="343">
        <f t="shared" si="1762"/>
        <v>-1.7235850997542856E-17</v>
      </c>
      <c r="S709" s="343">
        <f t="shared" si="1763"/>
        <v>-1.5266198545411778E-17</v>
      </c>
      <c r="T709" s="343">
        <f t="shared" si="1764"/>
        <v>1.4243152747293738E-17</v>
      </c>
      <c r="U709" s="343">
        <f t="shared" si="1765"/>
        <v>1.805834474854549E-17</v>
      </c>
      <c r="V709" s="343">
        <f t="shared" si="1766"/>
        <v>-1.0703098124618208E-17</v>
      </c>
      <c r="W709" s="343">
        <f t="shared" si="1767"/>
        <v>-2.0156518890229044E-17</v>
      </c>
      <c r="X709" s="343">
        <f t="shared" si="1768"/>
        <v>6.7517294433801852E-18</v>
      </c>
      <c r="Y709" s="343">
        <f t="shared" si="1769"/>
        <v>2.1480089314867074E-17</v>
      </c>
      <c r="Z709" s="343">
        <f t="shared" si="1770"/>
        <v>-2.5408955860465578E-18</v>
      </c>
      <c r="AA709" s="343">
        <f t="shared" si="1771"/>
        <v>-2.1978191953307637E-17</v>
      </c>
      <c r="AB709" s="343">
        <f t="shared" si="1772"/>
        <v>-1.7675834637082577E-18</v>
      </c>
      <c r="AC709" s="343">
        <f t="shared" si="1773"/>
        <v>2.1631685000494626E-17</v>
      </c>
      <c r="AD709" s="343">
        <f t="shared" si="1774"/>
        <v>6.0081352722249879E-18</v>
      </c>
      <c r="AE709" s="343">
        <f t="shared" si="1775"/>
        <v>-2.0453884524301345E-17</v>
      </c>
      <c r="AF709" s="343">
        <f t="shared" si="1776"/>
        <v>-1.0017797811631045E-17</v>
      </c>
      <c r="AG709" s="343">
        <f t="shared" si="1777"/>
        <v>1.8490052736509703E-17</v>
      </c>
      <c r="AH709" s="343">
        <f t="shared" si="1778"/>
        <v>1.3642481999181997E-17</v>
      </c>
      <c r="AI709" s="343">
        <f t="shared" si="1779"/>
        <v>-1.5815658591395012E-17</v>
      </c>
      <c r="AJ709" s="343">
        <f t="shared" si="1780"/>
        <v>-1.6742893254296313E-17</v>
      </c>
      <c r="AK709" s="343">
        <f t="shared" si="1781"/>
        <v>1.2533477556136639E-17</v>
      </c>
      <c r="AL709" s="343">
        <f t="shared" si="1782"/>
        <v>1.9199884511170839E-17</v>
      </c>
      <c r="AM709" s="343">
        <f t="shared" si="1783"/>
        <v>-8.7696420072510055E-18</v>
      </c>
      <c r="AN709" s="343">
        <f t="shared" si="1784"/>
        <v>-2.0919034973700327E-17</v>
      </c>
      <c r="AO709" s="343">
        <f t="shared" si="1785"/>
        <v>4.6687940340987522E-18</v>
      </c>
      <c r="AP709" s="343">
        <f t="shared" si="1786"/>
        <v>2.1834278653720437E-17</v>
      </c>
      <c r="AQ709" s="343">
        <f t="shared" si="1787"/>
        <v>-3.8852692450579548E-19</v>
      </c>
      <c r="AR709" s="343">
        <f t="shared" si="1788"/>
        <v>-2.1910443249882633E-17</v>
      </c>
      <c r="AS709" s="343">
        <f t="shared" si="1789"/>
        <v>-3.9066710569075087E-18</v>
      </c>
      <c r="AT709" s="343">
        <f t="shared" si="1790"/>
        <v>2.1144601799469992E-17</v>
      </c>
      <c r="AU709" s="343">
        <f t="shared" si="1791"/>
        <v>8.0517378604900768E-18</v>
      </c>
      <c r="AV709" s="343">
        <f t="shared" si="1792"/>
        <v>-1.9566185159932982E-17</v>
      </c>
      <c r="AW709" s="343">
        <f t="shared" si="1793"/>
        <v>-1.1887380893560769E-17</v>
      </c>
      <c r="AX709" s="343">
        <f t="shared" si="1794"/>
        <v>1.7235850997542782E-17</v>
      </c>
      <c r="AY709" s="343">
        <f t="shared" si="1795"/>
        <v>1.5266198545411916E-17</v>
      </c>
      <c r="AZ709" s="343">
        <f t="shared" si="1796"/>
        <v>-1.4243152747293587E-17</v>
      </c>
      <c r="BA709" s="343">
        <f t="shared" si="1797"/>
        <v>-1.8058344748545647E-17</v>
      </c>
      <c r="BB709" s="343">
        <f t="shared" si="1798"/>
        <v>1.0703098124617969E-17</v>
      </c>
      <c r="BC709" s="343">
        <f t="shared" si="1799"/>
        <v>2.0156518890229026E-17</v>
      </c>
      <c r="BD709" s="343">
        <f t="shared" si="1800"/>
        <v>-6.7517294433801475E-18</v>
      </c>
      <c r="BE709" s="343">
        <f t="shared" si="1801"/>
        <v>-2.148008931486708E-17</v>
      </c>
      <c r="BF709" s="343">
        <f t="shared" si="1802"/>
        <v>2.5408955860464376E-18</v>
      </c>
      <c r="BG709" s="343">
        <f t="shared" si="1803"/>
        <v>2.197819195330764E-17</v>
      </c>
      <c r="BH709" s="343">
        <f t="shared" si="1804"/>
        <v>1.7675834637083763E-18</v>
      </c>
      <c r="BI709" s="343">
        <f t="shared" si="1805"/>
        <v>-2.1631685000494602E-17</v>
      </c>
      <c r="BJ709" s="343">
        <f t="shared" si="1806"/>
        <v>-6.0081352722251019E-18</v>
      </c>
      <c r="BK709" s="343">
        <f t="shared" si="1807"/>
        <v>2.0453884524301246E-17</v>
      </c>
      <c r="BL709" s="343">
        <f t="shared" si="1808"/>
        <v>1.0017797811631291E-17</v>
      </c>
      <c r="BM709" s="343">
        <f t="shared" si="1809"/>
        <v>-1.8490052736509728E-17</v>
      </c>
      <c r="BN709" s="343">
        <f t="shared" si="1810"/>
        <v>-1.3642481999181967E-17</v>
      </c>
      <c r="BO709" s="343">
        <f t="shared" si="1811"/>
        <v>1.5815658591395037E-17</v>
      </c>
      <c r="BP709" s="343">
        <f t="shared" si="1812"/>
        <v>1.674289325429639E-17</v>
      </c>
      <c r="BQ709" s="343">
        <f t="shared" si="1813"/>
        <v>-1.2533477556136544E-17</v>
      </c>
      <c r="BR709" s="343">
        <f t="shared" si="1814"/>
        <v>-1.9199884511170894E-17</v>
      </c>
    </row>
    <row r="710" spans="2:70">
      <c r="B710" s="340">
        <v>16</v>
      </c>
      <c r="C710" s="340">
        <f t="shared" si="1815"/>
        <v>5.0000000000000001E-3</v>
      </c>
      <c r="D710" s="341">
        <f t="shared" si="1751"/>
        <v>24.007937892300308</v>
      </c>
      <c r="E710" s="342" t="str">
        <f>V694</f>
        <v>0,00793789230030868</v>
      </c>
      <c r="F710" s="291">
        <v>16</v>
      </c>
      <c r="G710" s="343">
        <f t="shared" si="1816"/>
        <v>-2.8106407127952806E-17</v>
      </c>
      <c r="H710" s="343">
        <f t="shared" si="1752"/>
        <v>5.4292356796478792E-17</v>
      </c>
      <c r="I710" s="343">
        <f t="shared" si="1753"/>
        <v>2.8106407127952812E-17</v>
      </c>
      <c r="J710" s="343">
        <f t="shared" si="1754"/>
        <v>-5.4292356796478792E-17</v>
      </c>
      <c r="K710" s="343">
        <f t="shared" si="1755"/>
        <v>-2.8106407127952818E-17</v>
      </c>
      <c r="L710" s="343">
        <f t="shared" si="1756"/>
        <v>5.4292356796478786E-17</v>
      </c>
      <c r="M710" s="343">
        <f t="shared" si="1757"/>
        <v>2.8106407127952824E-17</v>
      </c>
      <c r="N710" s="343">
        <f t="shared" si="1758"/>
        <v>-5.4292356796478786E-17</v>
      </c>
      <c r="O710" s="343">
        <f t="shared" si="1759"/>
        <v>-2.810640712795283E-17</v>
      </c>
      <c r="P710" s="343">
        <f t="shared" si="1760"/>
        <v>5.429235679647878E-17</v>
      </c>
      <c r="Q710" s="343">
        <f t="shared" si="1761"/>
        <v>2.8106407127952935E-17</v>
      </c>
      <c r="R710" s="343">
        <f t="shared" si="1762"/>
        <v>-5.429235679647878E-17</v>
      </c>
      <c r="S710" s="343">
        <f t="shared" si="1763"/>
        <v>-2.8106407127952744E-17</v>
      </c>
      <c r="T710" s="343">
        <f t="shared" si="1764"/>
        <v>5.4292356796478774E-17</v>
      </c>
      <c r="U710" s="343">
        <f t="shared" si="1765"/>
        <v>2.8106407127952947E-17</v>
      </c>
      <c r="V710" s="343">
        <f t="shared" si="1766"/>
        <v>-5.4292356796478774E-17</v>
      </c>
      <c r="W710" s="343">
        <f t="shared" si="1767"/>
        <v>-2.8106407127952763E-17</v>
      </c>
      <c r="X710" s="343">
        <f t="shared" si="1768"/>
        <v>5.4292356796478768E-17</v>
      </c>
      <c r="Y710" s="343">
        <f t="shared" si="1769"/>
        <v>2.810640712795296E-17</v>
      </c>
      <c r="Z710" s="343">
        <f t="shared" si="1770"/>
        <v>-5.4292356796478762E-17</v>
      </c>
      <c r="AA710" s="343">
        <f t="shared" si="1771"/>
        <v>-2.8106407127952775E-17</v>
      </c>
      <c r="AB710" s="343">
        <f t="shared" si="1772"/>
        <v>5.4292356796478663E-17</v>
      </c>
      <c r="AC710" s="343">
        <f t="shared" si="1773"/>
        <v>2.8106407127952972E-17</v>
      </c>
      <c r="AD710" s="343">
        <f t="shared" si="1774"/>
        <v>-5.4292356796478755E-17</v>
      </c>
      <c r="AE710" s="343">
        <f t="shared" si="1775"/>
        <v>-2.8106407127952787E-17</v>
      </c>
      <c r="AF710" s="343">
        <f t="shared" si="1776"/>
        <v>5.4292356796478854E-17</v>
      </c>
      <c r="AG710" s="343">
        <f t="shared" si="1777"/>
        <v>2.8106407127952984E-17</v>
      </c>
      <c r="AH710" s="343">
        <f t="shared" si="1778"/>
        <v>-5.4292356796478749E-17</v>
      </c>
      <c r="AI710" s="343">
        <f t="shared" si="1779"/>
        <v>-2.81064071279528E-17</v>
      </c>
      <c r="AJ710" s="343">
        <f t="shared" si="1780"/>
        <v>5.4292356796478645E-17</v>
      </c>
      <c r="AK710" s="343">
        <f t="shared" si="1781"/>
        <v>2.8106407127952997E-17</v>
      </c>
      <c r="AL710" s="343">
        <f t="shared" si="1782"/>
        <v>-5.4292356796478743E-17</v>
      </c>
      <c r="AM710" s="343">
        <f t="shared" si="1783"/>
        <v>-2.8106407127952812E-17</v>
      </c>
      <c r="AN710" s="343">
        <f t="shared" si="1784"/>
        <v>5.4292356796478842E-17</v>
      </c>
      <c r="AO710" s="343">
        <f t="shared" si="1785"/>
        <v>2.8106407127953015E-17</v>
      </c>
      <c r="AP710" s="343">
        <f t="shared" si="1786"/>
        <v>-5.4292356796478737E-17</v>
      </c>
      <c r="AQ710" s="343">
        <f t="shared" si="1787"/>
        <v>-2.8106407127952824E-17</v>
      </c>
      <c r="AR710" s="343">
        <f t="shared" si="1788"/>
        <v>5.4292356796478632E-17</v>
      </c>
      <c r="AS710" s="343">
        <f t="shared" si="1789"/>
        <v>2.8106407127953028E-17</v>
      </c>
      <c r="AT710" s="343">
        <f t="shared" si="1790"/>
        <v>-5.4292356796478731E-17</v>
      </c>
      <c r="AU710" s="343">
        <f t="shared" si="1791"/>
        <v>-2.8106407127953225E-17</v>
      </c>
      <c r="AV710" s="343">
        <f t="shared" si="1792"/>
        <v>5.4292356796478823E-17</v>
      </c>
      <c r="AW710" s="343">
        <f t="shared" si="1793"/>
        <v>2.810640712795304E-17</v>
      </c>
      <c r="AX710" s="343">
        <f t="shared" si="1794"/>
        <v>-5.4292356796478521E-17</v>
      </c>
      <c r="AY710" s="343">
        <f t="shared" si="1795"/>
        <v>-2.8106407127952855E-17</v>
      </c>
      <c r="AZ710" s="343">
        <f t="shared" si="1796"/>
        <v>5.429235679647862E-17</v>
      </c>
      <c r="BA710" s="343">
        <f t="shared" si="1797"/>
        <v>2.8106407127952664E-17</v>
      </c>
      <c r="BB710" s="343">
        <f t="shared" si="1798"/>
        <v>-5.4292356796478719E-17</v>
      </c>
      <c r="BC710" s="343">
        <f t="shared" si="1799"/>
        <v>-2.8106407127953249E-17</v>
      </c>
      <c r="BD710" s="343">
        <f t="shared" si="1800"/>
        <v>5.4292356796478811E-17</v>
      </c>
      <c r="BE710" s="343">
        <f t="shared" si="1801"/>
        <v>2.8106407127953065E-17</v>
      </c>
      <c r="BF710" s="343">
        <f t="shared" si="1802"/>
        <v>-5.429235679647891E-17</v>
      </c>
      <c r="BG710" s="343">
        <f t="shared" si="1803"/>
        <v>-2.810640712795288E-17</v>
      </c>
      <c r="BH710" s="343">
        <f t="shared" si="1804"/>
        <v>5.4292356796478608E-17</v>
      </c>
      <c r="BI710" s="343">
        <f t="shared" si="1805"/>
        <v>2.8106407127952695E-17</v>
      </c>
      <c r="BJ710" s="343">
        <f t="shared" si="1806"/>
        <v>-5.42923567964787E-17</v>
      </c>
      <c r="BK710" s="343">
        <f t="shared" si="1807"/>
        <v>-2.810640712795328E-17</v>
      </c>
      <c r="BL710" s="343">
        <f t="shared" si="1808"/>
        <v>5.4292356796478799E-17</v>
      </c>
      <c r="BM710" s="343">
        <f t="shared" si="1809"/>
        <v>2.8106407127953089E-17</v>
      </c>
      <c r="BN710" s="343">
        <f t="shared" si="1810"/>
        <v>-5.4292356796478497E-17</v>
      </c>
      <c r="BO710" s="343">
        <f t="shared" si="1811"/>
        <v>-2.8106407127952904E-17</v>
      </c>
      <c r="BP710" s="343">
        <f t="shared" si="1812"/>
        <v>5.4292356796478589E-17</v>
      </c>
      <c r="BQ710" s="343">
        <f t="shared" si="1813"/>
        <v>2.8106407127952719E-17</v>
      </c>
      <c r="BR710" s="343">
        <f t="shared" si="1814"/>
        <v>-5.4292356796478688E-17</v>
      </c>
    </row>
    <row r="711" spans="2:70">
      <c r="B711" s="340">
        <v>17</v>
      </c>
      <c r="C711" s="340">
        <f t="shared" si="1815"/>
        <v>5.3125000000000004E-3</v>
      </c>
      <c r="D711" s="341">
        <f t="shared" si="1751"/>
        <v>24.006620490596728</v>
      </c>
      <c r="E711" s="342" t="str">
        <f>W694</f>
        <v>0,00662049059672732</v>
      </c>
      <c r="F711" s="291">
        <v>17</v>
      </c>
      <c r="G711" s="343">
        <f t="shared" si="1816"/>
        <v>-2.0484535215971E-17</v>
      </c>
      <c r="H711" s="343">
        <f t="shared" si="1752"/>
        <v>1.5726923396553692E-17</v>
      </c>
      <c r="I711" s="343">
        <f t="shared" si="1753"/>
        <v>1.7401519100946487E-17</v>
      </c>
      <c r="J711" s="343">
        <f t="shared" si="1754"/>
        <v>-1.9138217675883699E-17</v>
      </c>
      <c r="K711" s="343">
        <f t="shared" si="1755"/>
        <v>-1.3649772365756962E-17</v>
      </c>
      <c r="L711" s="343">
        <f t="shared" si="1756"/>
        <v>2.1814040982765624E-17</v>
      </c>
      <c r="M711" s="343">
        <f t="shared" si="1757"/>
        <v>9.3734725334318934E-18</v>
      </c>
      <c r="N711" s="343">
        <f t="shared" si="1758"/>
        <v>-2.3651562928134968E-17</v>
      </c>
      <c r="O711" s="343">
        <f t="shared" si="1759"/>
        <v>-4.7369554083510333E-18</v>
      </c>
      <c r="P711" s="343">
        <f t="shared" si="1760"/>
        <v>2.4580168574125394E-17</v>
      </c>
      <c r="Q711" s="343">
        <f t="shared" si="1761"/>
        <v>-8.1600256557597217E-20</v>
      </c>
      <c r="R711" s="343">
        <f t="shared" si="1762"/>
        <v>-2.4564172126529526E-17</v>
      </c>
      <c r="S711" s="343">
        <f t="shared" si="1763"/>
        <v>4.8970200693686313E-18</v>
      </c>
      <c r="T711" s="343">
        <f t="shared" si="1764"/>
        <v>2.3604188319857563E-17</v>
      </c>
      <c r="U711" s="343">
        <f t="shared" si="1765"/>
        <v>-9.5242501471943213E-18</v>
      </c>
      <c r="V711" s="343">
        <f t="shared" si="1766"/>
        <v>-2.1737108793434792E-17</v>
      </c>
      <c r="W711" s="343">
        <f t="shared" si="1767"/>
        <v>1.3785468633124429E-17</v>
      </c>
      <c r="X711" s="343">
        <f t="shared" si="1768"/>
        <v>1.9034684366391385E-17</v>
      </c>
      <c r="Y711" s="343">
        <f t="shared" si="1769"/>
        <v>-1.7516919290463363E-17</v>
      </c>
      <c r="Z711" s="343">
        <f t="shared" si="1770"/>
        <v>-1.5600767693921532E-17</v>
      </c>
      <c r="AA711" s="343">
        <f t="shared" si="1771"/>
        <v>2.0575204563071361E-17</v>
      </c>
      <c r="AB711" s="343">
        <f t="shared" si="1772"/>
        <v>1.1567322267985525E-17</v>
      </c>
      <c r="AC711" s="343">
        <f t="shared" si="1773"/>
        <v>-2.2842796263028088E-17</v>
      </c>
      <c r="AD711" s="343">
        <f t="shared" si="1774"/>
        <v>-7.0893511343198835E-18</v>
      </c>
      <c r="AE711" s="343">
        <f t="shared" si="1775"/>
        <v>2.4232552112984446E-17</v>
      </c>
      <c r="AF711" s="343">
        <f t="shared" si="1776"/>
        <v>2.3389402123164149E-18</v>
      </c>
      <c r="AG711" s="343">
        <f t="shared" si="1777"/>
        <v>-2.4691064575010576E-17</v>
      </c>
      <c r="AH711" s="343">
        <f t="shared" si="1778"/>
        <v>2.5013548703537594E-18</v>
      </c>
      <c r="AI711" s="343">
        <f t="shared" si="1779"/>
        <v>2.42007132723276E-17</v>
      </c>
      <c r="AJ711" s="343">
        <f t="shared" si="1780"/>
        <v>-7.245524288132043E-18</v>
      </c>
      <c r="AK711" s="343">
        <f t="shared" si="1781"/>
        <v>-2.2780342130505404E-17</v>
      </c>
      <c r="AL711" s="343">
        <f t="shared" si="1782"/>
        <v>1.1711252270854412E-17</v>
      </c>
      <c r="AM711" s="343">
        <f t="shared" si="1783"/>
        <v>2.048453521597101E-17</v>
      </c>
      <c r="AN711" s="343">
        <f t="shared" si="1784"/>
        <v>-1.5726923396553772E-17</v>
      </c>
      <c r="AO711" s="343">
        <f t="shared" si="1785"/>
        <v>-1.7401519100946459E-17</v>
      </c>
      <c r="AP711" s="343">
        <f t="shared" si="1786"/>
        <v>1.9138217675883696E-17</v>
      </c>
      <c r="AQ711" s="343">
        <f t="shared" si="1787"/>
        <v>1.3649772365756857E-17</v>
      </c>
      <c r="AR711" s="343">
        <f t="shared" si="1788"/>
        <v>-2.181404098276564E-17</v>
      </c>
      <c r="AS711" s="343">
        <f t="shared" si="1789"/>
        <v>-9.3734725334317347E-18</v>
      </c>
      <c r="AT711" s="343">
        <f t="shared" si="1790"/>
        <v>2.3651562928134956E-17</v>
      </c>
      <c r="AU711" s="343">
        <f t="shared" si="1791"/>
        <v>4.7369554083509563E-18</v>
      </c>
      <c r="AV711" s="343">
        <f t="shared" si="1792"/>
        <v>-2.4580168574125415E-17</v>
      </c>
      <c r="AW711" s="343">
        <f t="shared" si="1793"/>
        <v>8.1600256557547914E-20</v>
      </c>
      <c r="AX711" s="343">
        <f t="shared" si="1794"/>
        <v>2.4564172126529519E-17</v>
      </c>
      <c r="AY711" s="343">
        <f t="shared" si="1795"/>
        <v>-4.8970200693688378E-18</v>
      </c>
      <c r="AZ711" s="343">
        <f t="shared" si="1796"/>
        <v>-2.3604188319857575E-17</v>
      </c>
      <c r="BA711" s="343">
        <f t="shared" si="1797"/>
        <v>9.5242501471944353E-18</v>
      </c>
      <c r="BB711" s="343">
        <f t="shared" si="1798"/>
        <v>2.1737108793434693E-17</v>
      </c>
      <c r="BC711" s="343">
        <f t="shared" si="1799"/>
        <v>-1.3785468633124387E-17</v>
      </c>
      <c r="BD711" s="343">
        <f t="shared" si="1800"/>
        <v>-1.9034684366391305E-17</v>
      </c>
      <c r="BE711" s="343">
        <f t="shared" si="1801"/>
        <v>1.7516919290463267E-17</v>
      </c>
      <c r="BF711" s="343">
        <f t="shared" si="1802"/>
        <v>1.5600767693921505E-17</v>
      </c>
      <c r="BG711" s="343">
        <f t="shared" si="1803"/>
        <v>-2.057520456307138E-17</v>
      </c>
      <c r="BH711" s="343">
        <f t="shared" si="1804"/>
        <v>-1.1567322267985648E-17</v>
      </c>
      <c r="BI711" s="343">
        <f t="shared" si="1805"/>
        <v>2.28427962630281E-17</v>
      </c>
      <c r="BJ711" s="343">
        <f t="shared" si="1806"/>
        <v>7.0893511343198496E-18</v>
      </c>
      <c r="BK711" s="343">
        <f t="shared" si="1807"/>
        <v>-2.4232552112984419E-17</v>
      </c>
      <c r="BL711" s="343">
        <f t="shared" si="1808"/>
        <v>-2.3389402123163795E-18</v>
      </c>
      <c r="BM711" s="343">
        <f t="shared" si="1809"/>
        <v>2.4691064575010573E-17</v>
      </c>
      <c r="BN711" s="343">
        <f t="shared" si="1810"/>
        <v>-2.5013548703536207E-18</v>
      </c>
      <c r="BO711" s="343">
        <f t="shared" si="1811"/>
        <v>-2.420071327232759E-17</v>
      </c>
      <c r="BP711" s="343">
        <f t="shared" si="1812"/>
        <v>7.2455242881322448E-18</v>
      </c>
      <c r="BQ711" s="343">
        <f t="shared" si="1813"/>
        <v>2.278034213050546E-17</v>
      </c>
      <c r="BR711" s="343">
        <f t="shared" si="1814"/>
        <v>-1.1711252270854443E-17</v>
      </c>
    </row>
    <row r="712" spans="2:70">
      <c r="B712" s="340">
        <v>18</v>
      </c>
      <c r="C712" s="340">
        <f t="shared" si="1815"/>
        <v>5.6250000000000007E-3</v>
      </c>
      <c r="D712" s="341">
        <f t="shared" si="1751"/>
        <v>24.005239329949571</v>
      </c>
      <c r="E712" s="342" t="str">
        <f>X694</f>
        <v>0,00523932994957113</v>
      </c>
      <c r="F712" s="291">
        <v>18</v>
      </c>
      <c r="G712" s="343">
        <f t="shared" si="1816"/>
        <v>-2.5000167910699704E-16</v>
      </c>
      <c r="H712" s="343">
        <f t="shared" si="1752"/>
        <v>-1.335430664622224E-16</v>
      </c>
      <c r="I712" s="343">
        <f t="shared" si="1753"/>
        <v>3.0210759878526941E-16</v>
      </c>
      <c r="J712" s="343">
        <f t="shared" si="1754"/>
        <v>1.5666529001147452E-17</v>
      </c>
      <c r="K712" s="343">
        <f t="shared" si="1755"/>
        <v>-3.0822037516068716E-16</v>
      </c>
      <c r="L712" s="343">
        <f t="shared" si="1756"/>
        <v>1.0459509548291302E-16</v>
      </c>
      <c r="M712" s="343">
        <f t="shared" si="1757"/>
        <v>2.6740939344254866E-16</v>
      </c>
      <c r="N712" s="343">
        <f t="shared" si="1758"/>
        <v>-2.0893306483660188E-16</v>
      </c>
      <c r="O712" s="343">
        <f t="shared" si="1759"/>
        <v>-1.8588775564497042E-16</v>
      </c>
      <c r="P712" s="343">
        <f t="shared" si="1760"/>
        <v>2.8146286905186716E-16</v>
      </c>
      <c r="Q712" s="343">
        <f t="shared" si="1761"/>
        <v>7.6066392127145638E-17</v>
      </c>
      <c r="R712" s="343">
        <f t="shared" si="1762"/>
        <v>-3.111425029212471E-16</v>
      </c>
      <c r="S712" s="343">
        <f t="shared" si="1763"/>
        <v>4.5335390048474373E-17</v>
      </c>
      <c r="T712" s="343">
        <f t="shared" si="1764"/>
        <v>2.934535112346797E-16</v>
      </c>
      <c r="U712" s="343">
        <f t="shared" si="1765"/>
        <v>-1.5983527005554834E-16</v>
      </c>
      <c r="V712" s="343">
        <f t="shared" si="1766"/>
        <v>-2.3108888262533627E-16</v>
      </c>
      <c r="W712" s="343">
        <f t="shared" si="1767"/>
        <v>2.5000167910699709E-16</v>
      </c>
      <c r="X712" s="343">
        <f t="shared" si="1768"/>
        <v>1.3354306646222307E-16</v>
      </c>
      <c r="Y712" s="343">
        <f t="shared" si="1769"/>
        <v>-3.0210759878526931E-16</v>
      </c>
      <c r="Z712" s="343">
        <f t="shared" si="1770"/>
        <v>-1.5666529001147551E-17</v>
      </c>
      <c r="AA712" s="343">
        <f t="shared" si="1771"/>
        <v>3.0822037516068716E-16</v>
      </c>
      <c r="AB712" s="343">
        <f t="shared" si="1772"/>
        <v>-1.0459509548291375E-16</v>
      </c>
      <c r="AC712" s="343">
        <f t="shared" si="1773"/>
        <v>-2.674093934425494E-16</v>
      </c>
      <c r="AD712" s="343">
        <f t="shared" si="1774"/>
        <v>2.0893306483660121E-16</v>
      </c>
      <c r="AE712" s="343">
        <f t="shared" si="1775"/>
        <v>1.8588775564497069E-16</v>
      </c>
      <c r="AF712" s="343">
        <f t="shared" si="1776"/>
        <v>-2.8146286905186696E-16</v>
      </c>
      <c r="AG712" s="343">
        <f t="shared" si="1777"/>
        <v>-7.6066392127146008E-17</v>
      </c>
      <c r="AH712" s="343">
        <f t="shared" si="1778"/>
        <v>3.111425029212471E-16</v>
      </c>
      <c r="AI712" s="343">
        <f t="shared" si="1779"/>
        <v>-4.5335390048472919E-17</v>
      </c>
      <c r="AJ712" s="343">
        <f t="shared" si="1780"/>
        <v>-2.934535112346802E-16</v>
      </c>
      <c r="AK712" s="343">
        <f t="shared" si="1781"/>
        <v>1.5983527005554805E-16</v>
      </c>
      <c r="AL712" s="343">
        <f t="shared" si="1782"/>
        <v>2.3108888262533647E-16</v>
      </c>
      <c r="AM712" s="343">
        <f t="shared" si="1783"/>
        <v>-2.500016791069969E-16</v>
      </c>
      <c r="AN712" s="343">
        <f t="shared" si="1784"/>
        <v>-1.335430664622224E-16</v>
      </c>
      <c r="AO712" s="343">
        <f t="shared" si="1785"/>
        <v>3.0210759878526951E-16</v>
      </c>
      <c r="AP712" s="343">
        <f t="shared" si="1786"/>
        <v>1.5666529001148956E-17</v>
      </c>
      <c r="AQ712" s="343">
        <f t="shared" si="1787"/>
        <v>-3.0822037516068736E-16</v>
      </c>
      <c r="AR712" s="343">
        <f t="shared" si="1788"/>
        <v>1.0459509548291238E-16</v>
      </c>
      <c r="AS712" s="343">
        <f t="shared" si="1789"/>
        <v>2.6740939344254906E-16</v>
      </c>
      <c r="AT712" s="343">
        <f t="shared" si="1790"/>
        <v>-2.0893306483660178E-16</v>
      </c>
      <c r="AU712" s="343">
        <f t="shared" si="1791"/>
        <v>-1.858877556449701E-16</v>
      </c>
      <c r="AV712" s="343">
        <f t="shared" si="1792"/>
        <v>2.8146286905186731E-16</v>
      </c>
      <c r="AW712" s="343">
        <f t="shared" si="1793"/>
        <v>7.6066392127145243E-17</v>
      </c>
      <c r="AX712" s="343">
        <f t="shared" si="1794"/>
        <v>-3.1114250292124719E-16</v>
      </c>
      <c r="AY712" s="343">
        <f t="shared" si="1795"/>
        <v>4.5335390048471489E-17</v>
      </c>
      <c r="AZ712" s="343">
        <f t="shared" si="1796"/>
        <v>2.9345351123468069E-16</v>
      </c>
      <c r="BA712" s="343">
        <f t="shared" si="1797"/>
        <v>-1.5983527005554682E-16</v>
      </c>
      <c r="BB712" s="343">
        <f t="shared" si="1798"/>
        <v>-2.3108888262533745E-16</v>
      </c>
      <c r="BC712" s="343">
        <f t="shared" si="1799"/>
        <v>2.5000167910699601E-16</v>
      </c>
      <c r="BD712" s="343">
        <f t="shared" si="1800"/>
        <v>1.3354306646222374E-16</v>
      </c>
      <c r="BE712" s="343">
        <f t="shared" si="1801"/>
        <v>-3.0210759878526916E-16</v>
      </c>
      <c r="BF712" s="343">
        <f t="shared" si="1802"/>
        <v>-1.5666529001148217E-17</v>
      </c>
      <c r="BG712" s="343">
        <f t="shared" si="1803"/>
        <v>3.0822037516068726E-16</v>
      </c>
      <c r="BH712" s="343">
        <f t="shared" si="1804"/>
        <v>-1.0459509548291309E-16</v>
      </c>
      <c r="BI712" s="343">
        <f t="shared" si="1805"/>
        <v>-2.6740939344254866E-16</v>
      </c>
      <c r="BJ712" s="343">
        <f t="shared" si="1806"/>
        <v>2.0893306483660234E-16</v>
      </c>
      <c r="BK712" s="343">
        <f t="shared" si="1807"/>
        <v>1.8588775564496948E-16</v>
      </c>
      <c r="BL712" s="343">
        <f t="shared" si="1808"/>
        <v>-2.8146286905186573E-16</v>
      </c>
      <c r="BM712" s="343">
        <f t="shared" si="1809"/>
        <v>-7.6066392127148818E-17</v>
      </c>
      <c r="BN712" s="343">
        <f t="shared" si="1810"/>
        <v>3.11142502921247E-16</v>
      </c>
      <c r="BO712" s="343">
        <f t="shared" si="1811"/>
        <v>-4.5335390048472229E-17</v>
      </c>
      <c r="BP712" s="343">
        <f t="shared" si="1812"/>
        <v>-2.9345351123468044E-16</v>
      </c>
      <c r="BQ712" s="343">
        <f t="shared" si="1813"/>
        <v>1.5983527005554751E-16</v>
      </c>
      <c r="BR712" s="343">
        <f t="shared" si="1814"/>
        <v>2.3108888262533696E-16</v>
      </c>
    </row>
    <row r="713" spans="2:70">
      <c r="B713" s="340">
        <v>19</v>
      </c>
      <c r="C713" s="340">
        <f t="shared" si="1815"/>
        <v>5.9375000000000009E-3</v>
      </c>
      <c r="D713" s="341">
        <f t="shared" si="1751"/>
        <v>24.003807711690889</v>
      </c>
      <c r="E713" s="342" t="str">
        <f>Y694</f>
        <v>0,00380771169088847</v>
      </c>
      <c r="F713" s="291">
        <v>19</v>
      </c>
      <c r="G713" s="343">
        <f t="shared" si="1816"/>
        <v>-1.8066795155347492E-16</v>
      </c>
      <c r="H713" s="343">
        <f t="shared" si="1752"/>
        <v>1.3528438935986556E-16</v>
      </c>
      <c r="I713" s="343">
        <f t="shared" si="1753"/>
        <v>1.0212598094768375E-16</v>
      </c>
      <c r="J713" s="343">
        <f t="shared" si="1754"/>
        <v>-1.9457560419725305E-16</v>
      </c>
      <c r="K713" s="343">
        <f t="shared" si="1755"/>
        <v>1.0838651984299557E-17</v>
      </c>
      <c r="L713" s="343">
        <f t="shared" si="1756"/>
        <v>1.8828301501098149E-16</v>
      </c>
      <c r="M713" s="343">
        <f t="shared" si="1757"/>
        <v>-1.2015000047421887E-16</v>
      </c>
      <c r="N713" s="343">
        <f t="shared" si="1758"/>
        <v>-1.1852760679141719E-16</v>
      </c>
      <c r="O713" s="343">
        <f t="shared" si="1759"/>
        <v>1.8896349664059975E-16</v>
      </c>
      <c r="P713" s="343">
        <f t="shared" si="1760"/>
        <v>8.8211915210345639E-18</v>
      </c>
      <c r="Q713" s="343">
        <f t="shared" si="1761"/>
        <v>-1.9408481010796657E-16</v>
      </c>
      <c r="R713" s="343">
        <f t="shared" si="1762"/>
        <v>1.0385850140333437E-16</v>
      </c>
      <c r="S713" s="343">
        <f t="shared" si="1763"/>
        <v>1.3378774698796834E-16</v>
      </c>
      <c r="T713" s="343">
        <f t="shared" si="1764"/>
        <v>-1.8153156731334235E-16</v>
      </c>
      <c r="U713" s="343">
        <f t="shared" si="1765"/>
        <v>-2.8396082129868028E-17</v>
      </c>
      <c r="V713" s="343">
        <f t="shared" si="1766"/>
        <v>1.980174623860623E-16</v>
      </c>
      <c r="W713" s="343">
        <f t="shared" si="1767"/>
        <v>-8.6566788189103706E-17</v>
      </c>
      <c r="X713" s="343">
        <f t="shared" si="1768"/>
        <v>-1.4775943804520343E-16</v>
      </c>
      <c r="Y713" s="343">
        <f t="shared" si="1769"/>
        <v>1.7235138975760876E-16</v>
      </c>
      <c r="Z713" s="343">
        <f t="shared" si="1770"/>
        <v>4.769750294491197E-17</v>
      </c>
      <c r="AA713" s="343">
        <f t="shared" si="1771"/>
        <v>-2.0004309825402429E-16</v>
      </c>
      <c r="AB713" s="343">
        <f t="shared" si="1772"/>
        <v>6.8441389482391239E-17</v>
      </c>
      <c r="AC713" s="343">
        <f t="shared" si="1773"/>
        <v>1.6030812494053801E-16</v>
      </c>
      <c r="AD713" s="343">
        <f t="shared" si="1774"/>
        <v>-1.6151137410165591E-16</v>
      </c>
      <c r="AE713" s="343">
        <f t="shared" si="1775"/>
        <v>-6.653957073249107E-17</v>
      </c>
      <c r="AF713" s="343">
        <f t="shared" si="1776"/>
        <v>2.0014220973111889E-16</v>
      </c>
      <c r="AG713" s="343">
        <f t="shared" si="1777"/>
        <v>-4.965686278109472E-17</v>
      </c>
      <c r="AH713" s="343">
        <f t="shared" si="1778"/>
        <v>-1.7131295695936076E-16</v>
      </c>
      <c r="AI713" s="343">
        <f t="shared" si="1779"/>
        <v>1.4911591562200602E-16</v>
      </c>
      <c r="AJ713" s="343">
        <f t="shared" si="1780"/>
        <v>8.4740826079685519E-17</v>
      </c>
      <c r="AK713" s="343">
        <f t="shared" si="1781"/>
        <v>-1.9831384231964183E-16</v>
      </c>
      <c r="AL713" s="343">
        <f t="shared" si="1782"/>
        <v>3.0394113346013833E-17</v>
      </c>
      <c r="AM713" s="343">
        <f t="shared" si="1783"/>
        <v>1.8066795155347564E-16</v>
      </c>
      <c r="AN713" s="343">
        <f t="shared" si="1784"/>
        <v>-1.3528438935986494E-16</v>
      </c>
      <c r="AO713" s="343">
        <f t="shared" si="1785"/>
        <v>-1.0212598094768373E-16</v>
      </c>
      <c r="AP713" s="343">
        <f t="shared" si="1786"/>
        <v>1.9457560419725293E-16</v>
      </c>
      <c r="AQ713" s="343">
        <f t="shared" si="1787"/>
        <v>-1.0838651984298373E-17</v>
      </c>
      <c r="AR713" s="343">
        <f t="shared" si="1788"/>
        <v>-1.88283015010982E-16</v>
      </c>
      <c r="AS713" s="343">
        <f t="shared" si="1789"/>
        <v>1.2015000047421736E-16</v>
      </c>
      <c r="AT713" s="343">
        <f t="shared" si="1790"/>
        <v>1.1852760679141699E-16</v>
      </c>
      <c r="AU713" s="343">
        <f t="shared" si="1791"/>
        <v>-1.8896349664059958E-16</v>
      </c>
      <c r="AV713" s="343">
        <f t="shared" si="1792"/>
        <v>-8.8211915210357472E-18</v>
      </c>
      <c r="AW713" s="343">
        <f t="shared" si="1793"/>
        <v>1.9408481010796684E-16</v>
      </c>
      <c r="AX713" s="343">
        <f t="shared" si="1794"/>
        <v>-1.0385850140333274E-16</v>
      </c>
      <c r="AY713" s="343">
        <f t="shared" si="1795"/>
        <v>-1.3378774698797027E-16</v>
      </c>
      <c r="AZ713" s="343">
        <f t="shared" si="1796"/>
        <v>1.8153156731334247E-16</v>
      </c>
      <c r="BA713" s="343">
        <f t="shared" si="1797"/>
        <v>2.839608212986849E-17</v>
      </c>
      <c r="BB713" s="343">
        <f t="shared" si="1798"/>
        <v>-1.9801746238606248E-16</v>
      </c>
      <c r="BC713" s="343">
        <f t="shared" si="1799"/>
        <v>8.6566788189102005E-17</v>
      </c>
      <c r="BD713" s="343">
        <f t="shared" si="1800"/>
        <v>1.4775943804520518E-16</v>
      </c>
      <c r="BE713" s="343">
        <f t="shared" si="1801"/>
        <v>-1.723513897576089E-16</v>
      </c>
      <c r="BF713" s="343">
        <f t="shared" si="1802"/>
        <v>-4.7697502944913116E-17</v>
      </c>
      <c r="BG713" s="343">
        <f t="shared" si="1803"/>
        <v>2.0004309825402437E-16</v>
      </c>
      <c r="BH713" s="343">
        <f t="shared" si="1804"/>
        <v>-6.844138948239013E-17</v>
      </c>
      <c r="BI713" s="343">
        <f t="shared" si="1805"/>
        <v>-1.6030812494053959E-16</v>
      </c>
      <c r="BJ713" s="343">
        <f t="shared" si="1806"/>
        <v>1.6151137410165441E-16</v>
      </c>
      <c r="BK713" s="343">
        <f t="shared" si="1807"/>
        <v>6.6539570732490836E-17</v>
      </c>
      <c r="BL713" s="343">
        <f t="shared" si="1808"/>
        <v>-2.0014220973111886E-16</v>
      </c>
      <c r="BM713" s="343">
        <f t="shared" si="1809"/>
        <v>4.9656862781093574E-17</v>
      </c>
      <c r="BN713" s="343">
        <f t="shared" si="1810"/>
        <v>1.7131295695936135E-16</v>
      </c>
      <c r="BO713" s="343">
        <f t="shared" si="1811"/>
        <v>-1.4911591562200429E-16</v>
      </c>
      <c r="BP713" s="343">
        <f t="shared" si="1812"/>
        <v>-8.4740826079685297E-17</v>
      </c>
      <c r="BQ713" s="343">
        <f t="shared" si="1813"/>
        <v>1.9831384231964166E-16</v>
      </c>
      <c r="BR713" s="343">
        <f t="shared" si="1814"/>
        <v>-3.0394113346012668E-17</v>
      </c>
    </row>
    <row r="714" spans="2:70">
      <c r="B714" s="340">
        <v>20</v>
      </c>
      <c r="C714" s="340">
        <f t="shared" si="1815"/>
        <v>6.2500000000000012E-3</v>
      </c>
      <c r="D714" s="341">
        <f t="shared" si="1751"/>
        <v>24.002339423087115</v>
      </c>
      <c r="E714" s="342" t="str">
        <f>Z694</f>
        <v>0,00233942308711429</v>
      </c>
      <c r="F714" s="291">
        <v>20</v>
      </c>
      <c r="G714" s="343">
        <f t="shared" si="1816"/>
        <v>-1.4304648771982876E-16</v>
      </c>
      <c r="H714" s="343">
        <f t="shared" si="1752"/>
        <v>2.8459249065135747E-16</v>
      </c>
      <c r="I714" s="343">
        <f t="shared" si="1753"/>
        <v>-7.4771174575753468E-17</v>
      </c>
      <c r="J714" s="343">
        <f t="shared" si="1754"/>
        <v>-2.2736511119412003E-16</v>
      </c>
      <c r="K714" s="343">
        <f t="shared" si="1755"/>
        <v>2.487888968794259E-16</v>
      </c>
      <c r="L714" s="343">
        <f t="shared" si="1756"/>
        <v>3.6950333209834203E-17</v>
      </c>
      <c r="M714" s="343">
        <f t="shared" si="1757"/>
        <v>-2.7706945755897197E-16</v>
      </c>
      <c r="N714" s="343">
        <f t="shared" si="1758"/>
        <v>1.7510944883456786E-16</v>
      </c>
      <c r="O714" s="343">
        <f t="shared" si="1759"/>
        <v>1.4304648771982881E-16</v>
      </c>
      <c r="P714" s="343">
        <f t="shared" si="1760"/>
        <v>-2.8459249065135747E-16</v>
      </c>
      <c r="Q714" s="343">
        <f t="shared" si="1761"/>
        <v>7.4771174575753788E-17</v>
      </c>
      <c r="R714" s="343">
        <f t="shared" si="1762"/>
        <v>2.2736511119412047E-16</v>
      </c>
      <c r="S714" s="343">
        <f t="shared" si="1763"/>
        <v>-2.4878889687942556E-16</v>
      </c>
      <c r="T714" s="343">
        <f t="shared" si="1764"/>
        <v>-3.6950333209834376E-17</v>
      </c>
      <c r="U714" s="343">
        <f t="shared" si="1765"/>
        <v>2.7706945755897197E-16</v>
      </c>
      <c r="V714" s="343">
        <f t="shared" si="1766"/>
        <v>-1.7510944883456774E-16</v>
      </c>
      <c r="W714" s="343">
        <f t="shared" si="1767"/>
        <v>-1.4304648771982895E-16</v>
      </c>
      <c r="X714" s="343">
        <f t="shared" si="1768"/>
        <v>2.8459249065135742E-16</v>
      </c>
      <c r="Y714" s="343">
        <f t="shared" si="1769"/>
        <v>-7.4771174575753603E-17</v>
      </c>
      <c r="Z714" s="343">
        <f t="shared" si="1770"/>
        <v>-2.2736511119411993E-16</v>
      </c>
      <c r="AA714" s="343">
        <f t="shared" si="1771"/>
        <v>2.48788896879426E-16</v>
      </c>
      <c r="AB714" s="343">
        <f t="shared" si="1772"/>
        <v>3.6950333209833538E-17</v>
      </c>
      <c r="AC714" s="343">
        <f t="shared" si="1773"/>
        <v>-2.7706945755897177E-16</v>
      </c>
      <c r="AD714" s="343">
        <f t="shared" si="1774"/>
        <v>1.7510944883456678E-16</v>
      </c>
      <c r="AE714" s="343">
        <f t="shared" si="1775"/>
        <v>1.4304648771982996E-16</v>
      </c>
      <c r="AF714" s="343">
        <f t="shared" si="1776"/>
        <v>-2.8459249065135727E-16</v>
      </c>
      <c r="AG714" s="343">
        <f t="shared" si="1777"/>
        <v>7.4771174575752469E-17</v>
      </c>
      <c r="AH714" s="343">
        <f t="shared" si="1778"/>
        <v>2.2736511119412067E-16</v>
      </c>
      <c r="AI714" s="343">
        <f t="shared" si="1779"/>
        <v>-2.4878889687942541E-16</v>
      </c>
      <c r="AJ714" s="343">
        <f t="shared" si="1780"/>
        <v>-3.6950333209834746E-17</v>
      </c>
      <c r="AK714" s="343">
        <f t="shared" si="1781"/>
        <v>2.7706945755897207E-16</v>
      </c>
      <c r="AL714" s="343">
        <f t="shared" si="1782"/>
        <v>-1.7510944883456744E-16</v>
      </c>
      <c r="AM714" s="343">
        <f t="shared" si="1783"/>
        <v>-1.4304648771983102E-16</v>
      </c>
      <c r="AN714" s="343">
        <f t="shared" si="1784"/>
        <v>2.8459249065135742E-16</v>
      </c>
      <c r="AO714" s="343">
        <f t="shared" si="1785"/>
        <v>-7.4771174575751311E-17</v>
      </c>
      <c r="AP714" s="343">
        <f t="shared" si="1786"/>
        <v>-2.2736511119412013E-16</v>
      </c>
      <c r="AQ714" s="343">
        <f t="shared" si="1787"/>
        <v>2.4878889687942482E-16</v>
      </c>
      <c r="AR714" s="343">
        <f t="shared" si="1788"/>
        <v>3.6950333209833883E-17</v>
      </c>
      <c r="AS714" s="343">
        <f t="shared" si="1789"/>
        <v>-2.7706945755897236E-16</v>
      </c>
      <c r="AT714" s="343">
        <f t="shared" si="1790"/>
        <v>1.7510944883456813E-16</v>
      </c>
      <c r="AU714" s="343">
        <f t="shared" si="1791"/>
        <v>1.4304648771983031E-16</v>
      </c>
      <c r="AV714" s="343">
        <f t="shared" si="1792"/>
        <v>-2.8459249065135752E-16</v>
      </c>
      <c r="AW714" s="343">
        <f t="shared" si="1793"/>
        <v>7.4771174575752124E-17</v>
      </c>
      <c r="AX714" s="343">
        <f t="shared" si="1794"/>
        <v>2.2736511119411963E-16</v>
      </c>
      <c r="AY714" s="343">
        <f t="shared" si="1795"/>
        <v>-2.4878889687942526E-16</v>
      </c>
      <c r="AZ714" s="343">
        <f t="shared" si="1796"/>
        <v>-3.6950333209833045E-17</v>
      </c>
      <c r="BA714" s="343">
        <f t="shared" si="1797"/>
        <v>2.7706945755897217E-16</v>
      </c>
      <c r="BB714" s="343">
        <f t="shared" si="1798"/>
        <v>-1.7510944883456557E-16</v>
      </c>
      <c r="BC714" s="343">
        <f t="shared" si="1799"/>
        <v>-1.4304648771982957E-16</v>
      </c>
      <c r="BD714" s="343">
        <f t="shared" si="1800"/>
        <v>2.8459249065135713E-16</v>
      </c>
      <c r="BE714" s="343">
        <f t="shared" si="1801"/>
        <v>-7.4771174575752913E-17</v>
      </c>
      <c r="BF714" s="343">
        <f t="shared" si="1802"/>
        <v>-2.2736511119412161E-16</v>
      </c>
      <c r="BG714" s="343">
        <f t="shared" si="1803"/>
        <v>2.4878889687942565E-16</v>
      </c>
      <c r="BH714" s="343">
        <f t="shared" si="1804"/>
        <v>3.6950333209836249E-17</v>
      </c>
      <c r="BI714" s="343">
        <f t="shared" si="1805"/>
        <v>-2.7706945755897192E-16</v>
      </c>
      <c r="BJ714" s="343">
        <f t="shared" si="1806"/>
        <v>1.7510944883456623E-16</v>
      </c>
      <c r="BK714" s="343">
        <f t="shared" si="1807"/>
        <v>1.4304648771982883E-16</v>
      </c>
      <c r="BL714" s="343">
        <f t="shared" si="1808"/>
        <v>-2.8459249065135722E-16</v>
      </c>
      <c r="BM714" s="343">
        <f t="shared" si="1809"/>
        <v>7.4771174575753739E-17</v>
      </c>
      <c r="BN714" s="343">
        <f t="shared" si="1810"/>
        <v>2.2736511119412111E-16</v>
      </c>
      <c r="BO714" s="343">
        <f t="shared" si="1811"/>
        <v>-2.4878889687942605E-16</v>
      </c>
      <c r="BP714" s="343">
        <f t="shared" si="1812"/>
        <v>-3.6950333209835411E-17</v>
      </c>
      <c r="BQ714" s="343">
        <f t="shared" si="1813"/>
        <v>2.7706945755897167E-16</v>
      </c>
      <c r="BR714" s="343">
        <f t="shared" si="1814"/>
        <v>-1.751094488345669E-16</v>
      </c>
    </row>
    <row r="715" spans="2:70">
      <c r="B715" s="340">
        <v>21</v>
      </c>
      <c r="C715" s="340">
        <f t="shared" si="1815"/>
        <v>6.5625000000000015E-3</v>
      </c>
      <c r="D715" s="341">
        <f t="shared" si="1751"/>
        <v>24.000848604560158</v>
      </c>
      <c r="E715" s="342" t="str">
        <f>AA694</f>
        <v>0,000848604560159454</v>
      </c>
      <c r="F715" s="291">
        <v>21</v>
      </c>
      <c r="G715" s="343">
        <f t="shared" si="1816"/>
        <v>-4.5026139330507159E-16</v>
      </c>
      <c r="H715" s="343">
        <f t="shared" si="1752"/>
        <v>-4.8575507685250033E-16</v>
      </c>
      <c r="I715" s="343">
        <f t="shared" si="1753"/>
        <v>9.0822810955493228E-16</v>
      </c>
      <c r="J715" s="343">
        <f t="shared" si="1754"/>
        <v>-3.7051645742317925E-16</v>
      </c>
      <c r="K715" s="343">
        <f t="shared" si="1755"/>
        <v>-5.589076116157014E-16</v>
      </c>
      <c r="L715" s="343">
        <f t="shared" si="1756"/>
        <v>8.9745090602888668E-16</v>
      </c>
      <c r="M715" s="343">
        <f t="shared" si="1757"/>
        <v>-2.8720324551140311E-16</v>
      </c>
      <c r="N715" s="343">
        <f t="shared" si="1758"/>
        <v>-6.2667756054906415E-16</v>
      </c>
      <c r="O715" s="343">
        <f t="shared" si="1759"/>
        <v>8.7803075968121396E-16</v>
      </c>
      <c r="P715" s="343">
        <f t="shared" si="1760"/>
        <v>-2.0112410934408794E-16</v>
      </c>
      <c r="Q715" s="343">
        <f t="shared" si="1761"/>
        <v>-6.8841226199753758E-16</v>
      </c>
      <c r="R715" s="343">
        <f t="shared" si="1762"/>
        <v>8.5015469713737382E-16</v>
      </c>
      <c r="S715" s="343">
        <f t="shared" si="1763"/>
        <v>-1.131080380581672E-16</v>
      </c>
      <c r="T715" s="343">
        <f t="shared" si="1764"/>
        <v>-7.4351717703855238E-16</v>
      </c>
      <c r="U715" s="343">
        <f t="shared" si="1765"/>
        <v>8.1409118011826964E-16</v>
      </c>
      <c r="V715" s="343">
        <f t="shared" si="1766"/>
        <v>-2.4002674534603248E-17</v>
      </c>
      <c r="W715" s="343">
        <f t="shared" si="1767"/>
        <v>-7.9146161521685111E-16</v>
      </c>
      <c r="X715" s="343">
        <f t="shared" si="1768"/>
        <v>7.7018752000711873E-16</v>
      </c>
      <c r="Y715" s="343">
        <f t="shared" si="1769"/>
        <v>6.5333847865928776E-17</v>
      </c>
      <c r="Z715" s="343">
        <f t="shared" si="1770"/>
        <v>-8.3178384538368565E-16</v>
      </c>
      <c r="AA715" s="343">
        <f t="shared" si="1771"/>
        <v>7.1886653305097568E-16</v>
      </c>
      <c r="AB715" s="343">
        <f t="shared" si="1772"/>
        <v>1.5404116959639127E-16</v>
      </c>
      <c r="AC715" s="343">
        <f t="shared" si="1773"/>
        <v>-8.6409554242017259E-16</v>
      </c>
      <c r="AD715" s="343">
        <f t="shared" si="1774"/>
        <v>6.6062246840912731E-16</v>
      </c>
      <c r="AE715" s="343">
        <f t="shared" si="1775"/>
        <v>2.4126499065617163E-16</v>
      </c>
      <c r="AF715" s="343">
        <f t="shared" si="1776"/>
        <v>-8.8808552702047859E-16</v>
      </c>
      <c r="AG715" s="343">
        <f t="shared" si="1777"/>
        <v>5.9601624826352275E-16</v>
      </c>
      <c r="AH715" s="343">
        <f t="shared" si="1778"/>
        <v>3.2616529796707965E-16</v>
      </c>
      <c r="AI715" s="343">
        <f t="shared" si="1779"/>
        <v>-9.0352276251864594E-16</v>
      </c>
      <c r="AJ715" s="343">
        <f t="shared" si="1780"/>
        <v>5.2567006583152172E-16</v>
      </c>
      <c r="AK715" s="343">
        <f t="shared" si="1781"/>
        <v>4.0792445515847566E-16</v>
      </c>
      <c r="AL715" s="343">
        <f t="shared" si="1782"/>
        <v>-9.1025857989797601E-16</v>
      </c>
      <c r="AM715" s="343">
        <f t="shared" si="1783"/>
        <v>4.5026139330507514E-16</v>
      </c>
      <c r="AN715" s="343">
        <f t="shared" si="1784"/>
        <v>4.8575507685249412E-16</v>
      </c>
      <c r="AO715" s="343">
        <f t="shared" si="1785"/>
        <v>-9.0822810955493209E-16</v>
      </c>
      <c r="AP715" s="343">
        <f t="shared" si="1786"/>
        <v>3.7051645742318008E-16</v>
      </c>
      <c r="AQ715" s="343">
        <f t="shared" si="1787"/>
        <v>5.5890761161569825E-16</v>
      </c>
      <c r="AR715" s="343">
        <f t="shared" si="1788"/>
        <v>-8.9745090602888589E-16</v>
      </c>
      <c r="AS715" s="343">
        <f t="shared" si="1789"/>
        <v>2.8720324551140089E-16</v>
      </c>
      <c r="AT715" s="343">
        <f t="shared" si="1790"/>
        <v>6.2667756054906356E-16</v>
      </c>
      <c r="AU715" s="343">
        <f t="shared" si="1791"/>
        <v>-8.7803075968121505E-16</v>
      </c>
      <c r="AV715" s="343">
        <f t="shared" si="1792"/>
        <v>2.0112410934409509E-16</v>
      </c>
      <c r="AW715" s="343">
        <f t="shared" si="1793"/>
        <v>6.8841226199753905E-16</v>
      </c>
      <c r="AX715" s="343">
        <f t="shared" si="1794"/>
        <v>-8.5015469713737431E-16</v>
      </c>
      <c r="AY715" s="343">
        <f t="shared" si="1795"/>
        <v>1.1310803805817131E-16</v>
      </c>
      <c r="AZ715" s="343">
        <f t="shared" si="1796"/>
        <v>7.4351717703855563E-16</v>
      </c>
      <c r="BA715" s="343">
        <f t="shared" si="1797"/>
        <v>-8.1409118011826846E-16</v>
      </c>
      <c r="BB715" s="343">
        <f t="shared" si="1798"/>
        <v>2.4002674534604139E-17</v>
      </c>
      <c r="BC715" s="343">
        <f t="shared" si="1799"/>
        <v>7.9146161521685062E-16</v>
      </c>
      <c r="BD715" s="343">
        <f t="shared" si="1800"/>
        <v>-7.7018752000712258E-16</v>
      </c>
      <c r="BE715" s="343">
        <f t="shared" si="1801"/>
        <v>-6.5333847865927889E-17</v>
      </c>
      <c r="BF715" s="343">
        <f t="shared" si="1802"/>
        <v>8.3178384538368536E-16</v>
      </c>
      <c r="BG715" s="343">
        <f t="shared" si="1803"/>
        <v>-7.1886653305097617E-16</v>
      </c>
      <c r="BH715" s="343">
        <f t="shared" si="1804"/>
        <v>-1.5404116959639674E-16</v>
      </c>
      <c r="BI715" s="343">
        <f t="shared" si="1805"/>
        <v>8.640955424201723E-16</v>
      </c>
      <c r="BJ715" s="343">
        <f t="shared" si="1806"/>
        <v>-6.606224684091279E-16</v>
      </c>
      <c r="BK715" s="343">
        <f t="shared" si="1807"/>
        <v>-2.4126499065617079E-16</v>
      </c>
      <c r="BL715" s="343">
        <f t="shared" si="1808"/>
        <v>8.8808552702047701E-16</v>
      </c>
      <c r="BM715" s="343">
        <f t="shared" si="1809"/>
        <v>-5.9601624826352344E-16</v>
      </c>
      <c r="BN715" s="343">
        <f t="shared" si="1810"/>
        <v>-3.2616529796707877E-16</v>
      </c>
      <c r="BO715" s="343">
        <f t="shared" si="1811"/>
        <v>9.0352276251864594E-16</v>
      </c>
      <c r="BP715" s="343">
        <f t="shared" si="1812"/>
        <v>-5.2567006583151719E-16</v>
      </c>
      <c r="BQ715" s="343">
        <f t="shared" si="1813"/>
        <v>-4.0792445515846334E-16</v>
      </c>
      <c r="BR715" s="343">
        <f t="shared" si="1814"/>
        <v>9.1025857989797601E-16</v>
      </c>
    </row>
    <row r="716" spans="2:70">
      <c r="B716" s="340">
        <v>22</v>
      </c>
      <c r="C716" s="340">
        <f t="shared" si="1815"/>
        <v>6.8750000000000018E-3</v>
      </c>
      <c r="D716" s="341">
        <f t="shared" si="1751"/>
        <v>23.999349613507391</v>
      </c>
      <c r="E716" s="342" t="str">
        <f>AB694</f>
        <v>-0,00065038649260969</v>
      </c>
      <c r="F716" s="291">
        <v>22</v>
      </c>
      <c r="G716" s="343">
        <f t="shared" si="1816"/>
        <v>1.6626123920992119E-17</v>
      </c>
      <c r="H716" s="343">
        <f t="shared" si="1752"/>
        <v>-1.9620678685094309E-17</v>
      </c>
      <c r="I716" s="343">
        <f t="shared" si="1753"/>
        <v>5.1752061371690472E-18</v>
      </c>
      <c r="J716" s="343">
        <f t="shared" si="1754"/>
        <v>1.3870297725991343E-17</v>
      </c>
      <c r="K716" s="343">
        <f t="shared" si="1755"/>
        <v>-2.0587055216529579E-17</v>
      </c>
      <c r="L716" s="343">
        <f t="shared" si="1756"/>
        <v>9.0048124016781572E-18</v>
      </c>
      <c r="M716" s="343">
        <f t="shared" si="1757"/>
        <v>1.0581443767933307E-17</v>
      </c>
      <c r="N716" s="343">
        <f t="shared" si="1758"/>
        <v>-2.0762282761347204E-17</v>
      </c>
      <c r="O716" s="343">
        <f t="shared" si="1759"/>
        <v>1.2488368775547755E-17</v>
      </c>
      <c r="P716" s="343">
        <f t="shared" si="1760"/>
        <v>6.8859508600156303E-18</v>
      </c>
      <c r="Q716" s="343">
        <f t="shared" si="1761"/>
        <v>-2.013962742326858E-17</v>
      </c>
      <c r="R716" s="343">
        <f t="shared" si="1762"/>
        <v>1.5492004140930951E-17</v>
      </c>
      <c r="S716" s="343">
        <f t="shared" si="1763"/>
        <v>2.9258347222332847E-18</v>
      </c>
      <c r="T716" s="343">
        <f t="shared" si="1764"/>
        <v>-1.8743017497746926E-17</v>
      </c>
      <c r="U716" s="343">
        <f t="shared" si="1765"/>
        <v>1.7900290475194191E-17</v>
      </c>
      <c r="V716" s="343">
        <f t="shared" si="1766"/>
        <v>-1.1467196030974683E-18</v>
      </c>
      <c r="W716" s="343">
        <f t="shared" si="1767"/>
        <v>-1.6626123920992177E-17</v>
      </c>
      <c r="X716" s="343">
        <f t="shared" si="1768"/>
        <v>1.9620678685094275E-17</v>
      </c>
      <c r="Y716" s="343">
        <f t="shared" si="1769"/>
        <v>-5.1752061371689478E-18</v>
      </c>
      <c r="Z716" s="343">
        <f t="shared" si="1770"/>
        <v>-1.3870297725991422E-17</v>
      </c>
      <c r="AA716" s="343">
        <f t="shared" si="1771"/>
        <v>2.0587055216529567E-17</v>
      </c>
      <c r="AB716" s="343">
        <f t="shared" si="1772"/>
        <v>-9.0048124016780663E-18</v>
      </c>
      <c r="AC716" s="343">
        <f t="shared" si="1773"/>
        <v>-1.0581443767933395E-17</v>
      </c>
      <c r="AD716" s="343">
        <f t="shared" si="1774"/>
        <v>2.0762282761347211E-17</v>
      </c>
      <c r="AE716" s="343">
        <f t="shared" si="1775"/>
        <v>-1.2488368775547673E-17</v>
      </c>
      <c r="AF716" s="343">
        <f t="shared" si="1776"/>
        <v>-6.8859508600157259E-18</v>
      </c>
      <c r="AG716" s="343">
        <f t="shared" si="1777"/>
        <v>2.0139627423268604E-17</v>
      </c>
      <c r="AH716" s="343">
        <f t="shared" si="1778"/>
        <v>-1.5492004140930881E-17</v>
      </c>
      <c r="AI716" s="343">
        <f t="shared" si="1779"/>
        <v>-2.925834722233386E-18</v>
      </c>
      <c r="AJ716" s="343">
        <f t="shared" si="1780"/>
        <v>1.8743017497746973E-17</v>
      </c>
      <c r="AK716" s="343">
        <f t="shared" si="1781"/>
        <v>-1.7900290475194142E-17</v>
      </c>
      <c r="AL716" s="343">
        <f t="shared" si="1782"/>
        <v>1.1467196030973664E-18</v>
      </c>
      <c r="AM716" s="343">
        <f t="shared" si="1783"/>
        <v>1.6626123920992242E-17</v>
      </c>
      <c r="AN716" s="343">
        <f t="shared" si="1784"/>
        <v>-1.9620678685094238E-17</v>
      </c>
      <c r="AO716" s="343">
        <f t="shared" si="1785"/>
        <v>5.17520613716885E-18</v>
      </c>
      <c r="AP716" s="343">
        <f t="shared" si="1786"/>
        <v>1.3870297725991498E-17</v>
      </c>
      <c r="AQ716" s="343">
        <f t="shared" si="1787"/>
        <v>-2.0587055216529551E-17</v>
      </c>
      <c r="AR716" s="343">
        <f t="shared" si="1788"/>
        <v>9.0048124016779738E-18</v>
      </c>
      <c r="AS716" s="343">
        <f t="shared" si="1789"/>
        <v>1.0581443767933484E-17</v>
      </c>
      <c r="AT716" s="343">
        <f t="shared" si="1790"/>
        <v>-2.0762282761347217E-17</v>
      </c>
      <c r="AU716" s="343">
        <f t="shared" si="1791"/>
        <v>1.248836877554759E-17</v>
      </c>
      <c r="AV716" s="343">
        <f t="shared" si="1792"/>
        <v>6.8859508600158214E-18</v>
      </c>
      <c r="AW716" s="343">
        <f t="shared" si="1793"/>
        <v>-2.0139627423268626E-17</v>
      </c>
      <c r="AX716" s="343">
        <f t="shared" si="1794"/>
        <v>1.5492004140930816E-17</v>
      </c>
      <c r="AY716" s="343">
        <f t="shared" si="1795"/>
        <v>2.9258347222334865E-18</v>
      </c>
      <c r="AZ716" s="343">
        <f t="shared" si="1796"/>
        <v>-1.8743017497747016E-17</v>
      </c>
      <c r="BA716" s="343">
        <f t="shared" si="1797"/>
        <v>1.7900290475194086E-17</v>
      </c>
      <c r="BB716" s="343">
        <f t="shared" si="1798"/>
        <v>-1.1467196030972647E-18</v>
      </c>
      <c r="BC716" s="343">
        <f t="shared" si="1799"/>
        <v>-1.66261239209923E-17</v>
      </c>
      <c r="BD716" s="343">
        <f t="shared" si="1800"/>
        <v>1.9620678685094207E-17</v>
      </c>
      <c r="BE716" s="343">
        <f t="shared" si="1801"/>
        <v>-5.1752061371687506E-18</v>
      </c>
      <c r="BF716" s="343">
        <f t="shared" si="1802"/>
        <v>-1.3870297725991571E-17</v>
      </c>
      <c r="BG716" s="343">
        <f t="shared" si="1803"/>
        <v>2.0587055216529536E-17</v>
      </c>
      <c r="BH716" s="343">
        <f t="shared" si="1804"/>
        <v>-9.0048124016778829E-18</v>
      </c>
      <c r="BI716" s="343">
        <f t="shared" si="1805"/>
        <v>-1.0581443767933572E-17</v>
      </c>
      <c r="BJ716" s="343">
        <f t="shared" si="1806"/>
        <v>2.076228276134722E-17</v>
      </c>
      <c r="BK716" s="343">
        <f t="shared" si="1807"/>
        <v>-1.248836877554751E-17</v>
      </c>
      <c r="BL716" s="343">
        <f t="shared" si="1808"/>
        <v>-6.8859508600159177E-18</v>
      </c>
      <c r="BM716" s="343">
        <f t="shared" si="1809"/>
        <v>2.0139627423268654E-17</v>
      </c>
      <c r="BN716" s="343">
        <f t="shared" si="1810"/>
        <v>-1.5492004140930748E-17</v>
      </c>
      <c r="BO716" s="343">
        <f t="shared" si="1811"/>
        <v>-2.9258347222335878E-18</v>
      </c>
      <c r="BP716" s="343">
        <f t="shared" si="1812"/>
        <v>1.8743017497747062E-17</v>
      </c>
      <c r="BQ716" s="343">
        <f t="shared" si="1813"/>
        <v>-1.7900290475194034E-17</v>
      </c>
      <c r="BR716" s="343">
        <f t="shared" si="1814"/>
        <v>1.146719603097163E-18</v>
      </c>
    </row>
    <row r="717" spans="2:70">
      <c r="B717" s="340">
        <v>23</v>
      </c>
      <c r="C717" s="340">
        <f t="shared" si="1815"/>
        <v>7.187500000000002E-3</v>
      </c>
      <c r="D717" s="341">
        <f t="shared" si="1751"/>
        <v>23.997856886032078</v>
      </c>
      <c r="E717" s="342" t="str">
        <f>AC694</f>
        <v>-0,0021431139679203</v>
      </c>
      <c r="F717" s="291">
        <v>23</v>
      </c>
      <c r="G717" s="343">
        <f t="shared" si="1816"/>
        <v>1.2014077702475441E-15</v>
      </c>
      <c r="H717" s="343">
        <f t="shared" si="1752"/>
        <v>-7.4875293174606527E-16</v>
      </c>
      <c r="I717" s="343">
        <f t="shared" si="1753"/>
        <v>-2.5140010745245504E-16</v>
      </c>
      <c r="J717" s="343">
        <f t="shared" si="1754"/>
        <v>1.0677260113577785E-15</v>
      </c>
      <c r="K717" s="343">
        <f t="shared" si="1755"/>
        <v>-1.1033163144119659E-15</v>
      </c>
      <c r="L717" s="343">
        <f t="shared" si="1756"/>
        <v>3.3214690898449497E-16</v>
      </c>
      <c r="M717" s="343">
        <f t="shared" si="1757"/>
        <v>6.8189277758101258E-16</v>
      </c>
      <c r="N717" s="343">
        <f t="shared" si="1758"/>
        <v>-1.1973233062186721E-15</v>
      </c>
      <c r="O717" s="343">
        <f t="shared" si="1759"/>
        <v>8.3725495129446123E-16</v>
      </c>
      <c r="P717" s="343">
        <f t="shared" si="1760"/>
        <v>1.3502546975074014E-16</v>
      </c>
      <c r="Q717" s="343">
        <f t="shared" si="1761"/>
        <v>-1.008573453696283E-15</v>
      </c>
      <c r="R717" s="343">
        <f t="shared" si="1762"/>
        <v>1.1446389814705712E-15</v>
      </c>
      <c r="S717" s="343">
        <f t="shared" si="1763"/>
        <v>-4.4372911157740965E-16</v>
      </c>
      <c r="T717" s="343">
        <f t="shared" si="1764"/>
        <v>-5.8164144472535241E-16</v>
      </c>
      <c r="U717" s="343">
        <f t="shared" si="1765"/>
        <v>1.1817079642274176E-15</v>
      </c>
      <c r="V717" s="343">
        <f t="shared" si="1766"/>
        <v>-9.1769374797177949E-16</v>
      </c>
      <c r="W717" s="343">
        <f t="shared" si="1767"/>
        <v>-1.7350462962889273E-17</v>
      </c>
      <c r="X717" s="343">
        <f t="shared" si="1768"/>
        <v>9.397077823333589E-16</v>
      </c>
      <c r="Y717" s="343">
        <f t="shared" si="1769"/>
        <v>-1.1749381494142979E-15</v>
      </c>
      <c r="Z717" s="343">
        <f t="shared" si="1770"/>
        <v>5.5103796025882363E-16</v>
      </c>
      <c r="AA717" s="343">
        <f t="shared" si="1771"/>
        <v>4.7578858679943062E-16</v>
      </c>
      <c r="AB717" s="343">
        <f t="shared" si="1772"/>
        <v>-1.1547121285533693E-15</v>
      </c>
      <c r="AC717" s="343">
        <f t="shared" si="1773"/>
        <v>9.8929465219369764E-16</v>
      </c>
      <c r="AD717" s="343">
        <f t="shared" si="1774"/>
        <v>-1.004916382680179E-16</v>
      </c>
      <c r="AE717" s="343">
        <f t="shared" si="1775"/>
        <v>-8.6179221133003738E-16</v>
      </c>
      <c r="AF717" s="343">
        <f t="shared" si="1776"/>
        <v>1.1939220206926389E-15</v>
      </c>
      <c r="AG717" s="343">
        <f t="shared" si="1777"/>
        <v>-6.530400121549591E-16</v>
      </c>
      <c r="AH717" s="343">
        <f t="shared" si="1778"/>
        <v>-3.6535362469013203E-16</v>
      </c>
      <c r="AI717" s="343">
        <f t="shared" si="1779"/>
        <v>1.1165957838514935E-15</v>
      </c>
      <c r="AJ717" s="343">
        <f t="shared" si="1780"/>
        <v>-1.0513681081115188E-15</v>
      </c>
      <c r="AK717" s="343">
        <f t="shared" si="1781"/>
        <v>2.1736595008808654E-16</v>
      </c>
      <c r="AL717" s="343">
        <f t="shared" si="1782"/>
        <v>7.7557711022806383E-16</v>
      </c>
      <c r="AM717" s="343">
        <f t="shared" si="1783"/>
        <v>-1.2014077702475437E-15</v>
      </c>
      <c r="AN717" s="343">
        <f t="shared" si="1784"/>
        <v>7.4875293174606517E-16</v>
      </c>
      <c r="AO717" s="343">
        <f t="shared" si="1785"/>
        <v>2.5140010745246041E-16</v>
      </c>
      <c r="AP717" s="343">
        <f t="shared" si="1786"/>
        <v>-1.0677260113577831E-15</v>
      </c>
      <c r="AQ717" s="343">
        <f t="shared" si="1787"/>
        <v>1.1033163144119604E-15</v>
      </c>
      <c r="AR717" s="343">
        <f t="shared" si="1788"/>
        <v>-3.3214690898449166E-16</v>
      </c>
      <c r="AS717" s="343">
        <f t="shared" si="1789"/>
        <v>-6.8189277758101889E-16</v>
      </c>
      <c r="AT717" s="343">
        <f t="shared" si="1790"/>
        <v>1.197323306218673E-15</v>
      </c>
      <c r="AU717" s="343">
        <f t="shared" si="1791"/>
        <v>-8.3725495129446182E-16</v>
      </c>
      <c r="AV717" s="343">
        <f t="shared" si="1792"/>
        <v>-1.350254697507435E-16</v>
      </c>
      <c r="AW717" s="343">
        <f t="shared" si="1793"/>
        <v>1.0085734536962874E-15</v>
      </c>
      <c r="AX717" s="343">
        <f t="shared" si="1794"/>
        <v>-1.1446389814705663E-15</v>
      </c>
      <c r="AY717" s="343">
        <f t="shared" si="1795"/>
        <v>4.4372911157740659E-16</v>
      </c>
      <c r="AZ717" s="343">
        <f t="shared" si="1796"/>
        <v>5.8164144472535922E-16</v>
      </c>
      <c r="BA717" s="343">
        <f t="shared" si="1797"/>
        <v>-1.1817079642274188E-15</v>
      </c>
      <c r="BB717" s="343">
        <f t="shared" si="1798"/>
        <v>9.1769374797178008E-16</v>
      </c>
      <c r="BC717" s="343">
        <f t="shared" si="1799"/>
        <v>1.7350462962896865E-17</v>
      </c>
      <c r="BD717" s="343">
        <f t="shared" si="1800"/>
        <v>-9.3970778233336383E-16</v>
      </c>
      <c r="BE717" s="343">
        <f t="shared" si="1801"/>
        <v>1.1749381494142945E-15</v>
      </c>
      <c r="BF717" s="343">
        <f t="shared" si="1802"/>
        <v>-5.5103796025882452E-16</v>
      </c>
      <c r="BG717" s="343">
        <f t="shared" si="1803"/>
        <v>-4.7578858679943762E-16</v>
      </c>
      <c r="BH717" s="343">
        <f t="shared" si="1804"/>
        <v>1.1547121285533713E-15</v>
      </c>
      <c r="BI717" s="343">
        <f t="shared" si="1805"/>
        <v>-9.8929465219368837E-16</v>
      </c>
      <c r="BJ717" s="343">
        <f t="shared" si="1806"/>
        <v>1.0049163826801021E-16</v>
      </c>
      <c r="BK717" s="343">
        <f t="shared" si="1807"/>
        <v>8.6179221133003087E-16</v>
      </c>
      <c r="BL717" s="343">
        <f t="shared" si="1808"/>
        <v>-1.1939220206926371E-15</v>
      </c>
      <c r="BM717" s="343">
        <f t="shared" si="1809"/>
        <v>6.5304001215495979E-16</v>
      </c>
      <c r="BN717" s="343">
        <f t="shared" si="1810"/>
        <v>3.6535362469015565E-16</v>
      </c>
      <c r="BO717" s="343">
        <f t="shared" si="1811"/>
        <v>-1.1165957838514962E-15</v>
      </c>
      <c r="BP717" s="343">
        <f t="shared" si="1812"/>
        <v>1.0513681081115233E-15</v>
      </c>
      <c r="BQ717" s="343">
        <f t="shared" si="1813"/>
        <v>-2.1736595008806218E-16</v>
      </c>
      <c r="BR717" s="343">
        <f t="shared" si="1814"/>
        <v>-7.7557711022806975E-16</v>
      </c>
    </row>
    <row r="718" spans="2:70">
      <c r="B718" s="340">
        <v>24</v>
      </c>
      <c r="C718" s="340">
        <f t="shared" si="1815"/>
        <v>7.5000000000000023E-3</v>
      </c>
      <c r="D718" s="341">
        <f t="shared" si="1751"/>
        <v>23.996384797915834</v>
      </c>
      <c r="E718" s="342" t="str">
        <f>AD694</f>
        <v>-0,00361520208416673</v>
      </c>
      <c r="F718" s="291">
        <v>24</v>
      </c>
      <c r="G718" s="343">
        <f t="shared" si="1816"/>
        <v>-3.6250024082104419E-16</v>
      </c>
      <c r="H718" s="343">
        <f t="shared" si="1752"/>
        <v>-1.1324269421204232E-16</v>
      </c>
      <c r="I718" s="343">
        <f t="shared" si="1753"/>
        <v>5.2264959481538357E-16</v>
      </c>
      <c r="J718" s="343">
        <f t="shared" si="1754"/>
        <v>-6.2589545114467603E-16</v>
      </c>
      <c r="K718" s="343">
        <f t="shared" si="1755"/>
        <v>3.6250024082104355E-16</v>
      </c>
      <c r="L718" s="343">
        <f t="shared" si="1756"/>
        <v>1.1324269421204254E-16</v>
      </c>
      <c r="M718" s="343">
        <f t="shared" si="1757"/>
        <v>-5.2264959481538347E-16</v>
      </c>
      <c r="N718" s="343">
        <f t="shared" si="1758"/>
        <v>6.2589545114467593E-16</v>
      </c>
      <c r="O718" s="343">
        <f t="shared" si="1759"/>
        <v>-3.625002408210434E-16</v>
      </c>
      <c r="P718" s="343">
        <f t="shared" si="1760"/>
        <v>-1.1324269421204387E-16</v>
      </c>
      <c r="Q718" s="343">
        <f t="shared" si="1761"/>
        <v>5.2264959481538357E-16</v>
      </c>
      <c r="R718" s="343">
        <f t="shared" si="1762"/>
        <v>-6.2589545114467593E-16</v>
      </c>
      <c r="S718" s="343">
        <f t="shared" si="1763"/>
        <v>3.6250024082104316E-16</v>
      </c>
      <c r="T718" s="343">
        <f t="shared" si="1764"/>
        <v>1.132426942120419E-16</v>
      </c>
      <c r="U718" s="343">
        <f t="shared" si="1765"/>
        <v>-5.2264959481538367E-16</v>
      </c>
      <c r="V718" s="343">
        <f t="shared" si="1766"/>
        <v>6.2589545114467583E-16</v>
      </c>
      <c r="W718" s="343">
        <f t="shared" si="1767"/>
        <v>-3.6250024082104296E-16</v>
      </c>
      <c r="X718" s="343">
        <f t="shared" si="1768"/>
        <v>-1.1324269421204434E-16</v>
      </c>
      <c r="Y718" s="343">
        <f t="shared" si="1769"/>
        <v>5.2264959481538515E-16</v>
      </c>
      <c r="Z718" s="343">
        <f t="shared" si="1770"/>
        <v>-6.2589545114467544E-16</v>
      </c>
      <c r="AA718" s="343">
        <f t="shared" si="1771"/>
        <v>3.6250024082104459E-16</v>
      </c>
      <c r="AB718" s="343">
        <f t="shared" si="1772"/>
        <v>1.1324269421204234E-16</v>
      </c>
      <c r="AC718" s="343">
        <f t="shared" si="1773"/>
        <v>-5.2264959481538387E-16</v>
      </c>
      <c r="AD718" s="343">
        <f t="shared" si="1774"/>
        <v>6.2589545114467573E-16</v>
      </c>
      <c r="AE718" s="343">
        <f t="shared" si="1775"/>
        <v>-3.6250024082104256E-16</v>
      </c>
      <c r="AF718" s="343">
        <f t="shared" si="1776"/>
        <v>-1.1324269421204481E-16</v>
      </c>
      <c r="AG718" s="343">
        <f t="shared" si="1777"/>
        <v>5.2264959481538534E-16</v>
      </c>
      <c r="AH718" s="343">
        <f t="shared" si="1778"/>
        <v>-6.2589545114467613E-16</v>
      </c>
      <c r="AI718" s="343">
        <f t="shared" si="1779"/>
        <v>3.6250024082104054E-16</v>
      </c>
      <c r="AJ718" s="343">
        <f t="shared" si="1780"/>
        <v>1.1324269421204281E-16</v>
      </c>
      <c r="AK718" s="343">
        <f t="shared" si="1781"/>
        <v>-5.2264959481538682E-16</v>
      </c>
      <c r="AL718" s="343">
        <f t="shared" si="1782"/>
        <v>6.2589545114467573E-16</v>
      </c>
      <c r="AM718" s="343">
        <f t="shared" si="1783"/>
        <v>-3.6250024082104597E-16</v>
      </c>
      <c r="AN718" s="343">
        <f t="shared" si="1784"/>
        <v>-1.1324269421204525E-16</v>
      </c>
      <c r="AO718" s="343">
        <f t="shared" si="1785"/>
        <v>5.2264959481538308E-16</v>
      </c>
      <c r="AP718" s="343">
        <f t="shared" si="1786"/>
        <v>-6.2589545114467524E-16</v>
      </c>
      <c r="AQ718" s="343">
        <f t="shared" si="1787"/>
        <v>3.625002408210439E-16</v>
      </c>
      <c r="AR718" s="343">
        <f t="shared" si="1788"/>
        <v>1.1324269421204771E-16</v>
      </c>
      <c r="AS718" s="343">
        <f t="shared" si="1789"/>
        <v>-5.2264959481538456E-16</v>
      </c>
      <c r="AT718" s="343">
        <f t="shared" si="1790"/>
        <v>6.2589545114467485E-16</v>
      </c>
      <c r="AU718" s="343">
        <f t="shared" si="1791"/>
        <v>-3.6250024082104182E-16</v>
      </c>
      <c r="AV718" s="343">
        <f t="shared" si="1792"/>
        <v>-1.1324269421204128E-16</v>
      </c>
      <c r="AW718" s="343">
        <f t="shared" si="1793"/>
        <v>5.2264959481538594E-16</v>
      </c>
      <c r="AX718" s="343">
        <f t="shared" si="1794"/>
        <v>-6.2589545114467593E-16</v>
      </c>
      <c r="AY718" s="343">
        <f t="shared" si="1795"/>
        <v>3.6250024082103975E-16</v>
      </c>
      <c r="AZ718" s="343">
        <f t="shared" si="1796"/>
        <v>1.1324269421204372E-16</v>
      </c>
      <c r="BA718" s="343">
        <f t="shared" si="1797"/>
        <v>-5.2264959481538732E-16</v>
      </c>
      <c r="BB718" s="343">
        <f t="shared" si="1798"/>
        <v>6.2589545114467554E-16</v>
      </c>
      <c r="BC718" s="343">
        <f t="shared" si="1799"/>
        <v>-3.6250024082104513E-16</v>
      </c>
      <c r="BD718" s="343">
        <f t="shared" si="1800"/>
        <v>-1.1324269421204619E-16</v>
      </c>
      <c r="BE718" s="343">
        <f t="shared" si="1801"/>
        <v>5.2264959481538357E-16</v>
      </c>
      <c r="BF718" s="343">
        <f t="shared" si="1802"/>
        <v>-6.2589545114467504E-16</v>
      </c>
      <c r="BG718" s="343">
        <f t="shared" si="1803"/>
        <v>3.6250024082104311E-16</v>
      </c>
      <c r="BH718" s="343">
        <f t="shared" si="1804"/>
        <v>1.1324269421204863E-16</v>
      </c>
      <c r="BI718" s="343">
        <f t="shared" si="1805"/>
        <v>-5.2264959481539018E-16</v>
      </c>
      <c r="BJ718" s="343">
        <f t="shared" si="1806"/>
        <v>6.2589545114467623E-16</v>
      </c>
      <c r="BK718" s="343">
        <f t="shared" si="1807"/>
        <v>-3.6250024082104109E-16</v>
      </c>
      <c r="BL718" s="343">
        <f t="shared" si="1808"/>
        <v>-1.1324269421205109E-16</v>
      </c>
      <c r="BM718" s="343">
        <f t="shared" si="1809"/>
        <v>5.226495948153813E-16</v>
      </c>
      <c r="BN718" s="343">
        <f t="shared" si="1810"/>
        <v>-6.2589545114467583E-16</v>
      </c>
      <c r="BO718" s="343">
        <f t="shared" si="1811"/>
        <v>3.6250024082103901E-16</v>
      </c>
      <c r="BP718" s="343">
        <f t="shared" si="1812"/>
        <v>1.1324269421205353E-16</v>
      </c>
      <c r="BQ718" s="343">
        <f t="shared" si="1813"/>
        <v>-5.2264959481538278E-16</v>
      </c>
      <c r="BR718" s="343">
        <f t="shared" si="1814"/>
        <v>6.2589545114467534E-16</v>
      </c>
    </row>
    <row r="719" spans="2:70">
      <c r="B719" s="340">
        <v>25</v>
      </c>
      <c r="C719" s="340">
        <f t="shared" si="1815"/>
        <v>7.8125000000000017E-3</v>
      </c>
      <c r="D719" s="341">
        <f t="shared" si="1751"/>
        <v>23.994947526171924</v>
      </c>
      <c r="E719" s="342" t="str">
        <f>AE694</f>
        <v>-0,005052473828078</v>
      </c>
      <c r="F719" s="291">
        <v>25</v>
      </c>
      <c r="G719" s="343">
        <f t="shared" si="1816"/>
        <v>-1.1497776537516657E-16</v>
      </c>
      <c r="H719" s="343">
        <f t="shared" si="1752"/>
        <v>5.344971261149961E-17</v>
      </c>
      <c r="I719" s="343">
        <f t="shared" si="1753"/>
        <v>3.2343392219319979E-17</v>
      </c>
      <c r="J719" s="343">
        <f t="shared" si="1754"/>
        <v>-1.0345327317699025E-16</v>
      </c>
      <c r="K719" s="343">
        <f t="shared" si="1755"/>
        <v>1.275975309814887E-16</v>
      </c>
      <c r="L719" s="343">
        <f t="shared" si="1756"/>
        <v>-9.3815177366942555E-17</v>
      </c>
      <c r="M719" s="343">
        <f t="shared" si="1757"/>
        <v>1.7442694595963306E-17</v>
      </c>
      <c r="N719" s="343">
        <f t="shared" si="1758"/>
        <v>6.6848406851956185E-17</v>
      </c>
      <c r="O719" s="343">
        <f t="shared" si="1759"/>
        <v>-1.2079172917037788E-16</v>
      </c>
      <c r="P719" s="343">
        <f t="shared" si="1760"/>
        <v>1.1989813180496927E-16</v>
      </c>
      <c r="Q719" s="343">
        <f t="shared" si="1761"/>
        <v>-6.4573289277431027E-17</v>
      </c>
      <c r="R719" s="343">
        <f t="shared" si="1762"/>
        <v>-2.0066476566029128E-17</v>
      </c>
      <c r="S719" s="343">
        <f t="shared" si="1763"/>
        <v>9.5596481572828514E-17</v>
      </c>
      <c r="T719" s="343">
        <f t="shared" si="1764"/>
        <v>-1.2772768255496056E-16</v>
      </c>
      <c r="U719" s="343">
        <f t="shared" si="1765"/>
        <v>1.0187318602473489E-16</v>
      </c>
      <c r="V719" s="343">
        <f t="shared" si="1766"/>
        <v>-2.9770392874013233E-17</v>
      </c>
      <c r="W719" s="343">
        <f t="shared" si="1767"/>
        <v>-5.5847536240079295E-17</v>
      </c>
      <c r="X719" s="343">
        <f t="shared" si="1768"/>
        <v>1.1611185149028493E-16</v>
      </c>
      <c r="Y719" s="343">
        <f t="shared" si="1769"/>
        <v>-1.2366381368250408E-16</v>
      </c>
      <c r="Z719" s="343">
        <f t="shared" si="1770"/>
        <v>7.5074989868270453E-17</v>
      </c>
      <c r="AA719" s="343">
        <f t="shared" si="1771"/>
        <v>7.5963097739555144E-18</v>
      </c>
      <c r="AB719" s="343">
        <f t="shared" si="1772"/>
        <v>-8.6819043592768027E-17</v>
      </c>
      <c r="AC719" s="343">
        <f t="shared" si="1773"/>
        <v>1.2662774672237441E-16</v>
      </c>
      <c r="AD719" s="343">
        <f t="shared" si="1774"/>
        <v>-1.0895010021156079E-16</v>
      </c>
      <c r="AE719" s="343">
        <f t="shared" si="1775"/>
        <v>4.1811385994534254E-17</v>
      </c>
      <c r="AF719" s="343">
        <f t="shared" si="1776"/>
        <v>4.4308823324842061E-17</v>
      </c>
      <c r="AG719" s="343">
        <f t="shared" si="1777"/>
        <v>-1.1031375320714553E-16</v>
      </c>
      <c r="AH719" s="343">
        <f t="shared" si="1778"/>
        <v>1.2623854543275952E-16</v>
      </c>
      <c r="AI719" s="343">
        <f t="shared" si="1779"/>
        <v>-8.4853677266513299E-17</v>
      </c>
      <c r="AJ719" s="343">
        <f t="shared" si="1780"/>
        <v>4.9470136338066256E-18</v>
      </c>
      <c r="AK719" s="343">
        <f t="shared" si="1781"/>
        <v>7.7205490762792294E-17</v>
      </c>
      <c r="AL719" s="343">
        <f t="shared" si="1782"/>
        <v>-1.2430831646708417E-16</v>
      </c>
      <c r="AM719" s="343">
        <f t="shared" si="1783"/>
        <v>1.149777653751667E-16</v>
      </c>
      <c r="AN719" s="343">
        <f t="shared" si="1784"/>
        <v>-5.3449712611500177E-17</v>
      </c>
      <c r="AO719" s="343">
        <f t="shared" si="1785"/>
        <v>-3.2343392219319054E-17</v>
      </c>
      <c r="AP719" s="343">
        <f t="shared" si="1786"/>
        <v>1.0345327317699063E-16</v>
      </c>
      <c r="AQ719" s="343">
        <f t="shared" si="1787"/>
        <v>-1.2759753098148865E-16</v>
      </c>
      <c r="AR719" s="343">
        <f t="shared" si="1788"/>
        <v>9.3815177366942604E-17</v>
      </c>
      <c r="AS719" s="343">
        <f t="shared" si="1789"/>
        <v>-1.7442694595963368E-17</v>
      </c>
      <c r="AT719" s="343">
        <f t="shared" si="1790"/>
        <v>-6.6848406851955741E-17</v>
      </c>
      <c r="AU719" s="343">
        <f t="shared" si="1791"/>
        <v>1.2079172917037756E-16</v>
      </c>
      <c r="AV719" s="343">
        <f t="shared" si="1792"/>
        <v>-1.1989813180496897E-16</v>
      </c>
      <c r="AW719" s="343">
        <f t="shared" si="1793"/>
        <v>6.4573289277430682E-17</v>
      </c>
      <c r="AX719" s="343">
        <f t="shared" si="1794"/>
        <v>2.0066476566029066E-17</v>
      </c>
      <c r="AY719" s="343">
        <f t="shared" si="1795"/>
        <v>-9.559648157282849E-17</v>
      </c>
      <c r="AZ719" s="343">
        <f t="shared" si="1796"/>
        <v>1.2772768255496054E-16</v>
      </c>
      <c r="BA719" s="343">
        <f t="shared" si="1797"/>
        <v>-1.0187318602473549E-16</v>
      </c>
      <c r="BB719" s="343">
        <f t="shared" si="1798"/>
        <v>2.9770392874012413E-17</v>
      </c>
      <c r="BC719" s="343">
        <f t="shared" si="1799"/>
        <v>5.584753624008006E-17</v>
      </c>
      <c r="BD719" s="343">
        <f t="shared" si="1800"/>
        <v>-1.161118514902849E-16</v>
      </c>
      <c r="BE719" s="343">
        <f t="shared" si="1801"/>
        <v>1.236638136825041E-16</v>
      </c>
      <c r="BF719" s="343">
        <f t="shared" si="1802"/>
        <v>-7.5074989868270515E-17</v>
      </c>
      <c r="BG719" s="343">
        <f t="shared" si="1803"/>
        <v>-7.5963097739545407E-18</v>
      </c>
      <c r="BH719" s="343">
        <f t="shared" si="1804"/>
        <v>8.6819043592767324E-17</v>
      </c>
      <c r="BI719" s="343">
        <f t="shared" si="1805"/>
        <v>-1.2662774672237428E-16</v>
      </c>
      <c r="BJ719" s="343">
        <f t="shared" si="1806"/>
        <v>1.0895010021156178E-16</v>
      </c>
      <c r="BK719" s="343">
        <f t="shared" si="1807"/>
        <v>-4.1811385994536029E-17</v>
      </c>
      <c r="BL719" s="343">
        <f t="shared" si="1808"/>
        <v>-4.43088233248437E-17</v>
      </c>
      <c r="BM719" s="343">
        <f t="shared" si="1809"/>
        <v>1.1031375320714642E-16</v>
      </c>
      <c r="BN719" s="343">
        <f t="shared" si="1810"/>
        <v>-1.2623854543275925E-16</v>
      </c>
      <c r="BO719" s="343">
        <f t="shared" si="1811"/>
        <v>8.485367726651336E-17</v>
      </c>
      <c r="BP719" s="343">
        <f t="shared" si="1812"/>
        <v>-4.9470136338066903E-18</v>
      </c>
      <c r="BQ719" s="343">
        <f t="shared" si="1813"/>
        <v>-7.7205490762792232E-17</v>
      </c>
      <c r="BR719" s="343">
        <f t="shared" si="1814"/>
        <v>1.2430831646708417E-16</v>
      </c>
    </row>
    <row r="720" spans="2:70">
      <c r="B720" s="340">
        <v>26</v>
      </c>
      <c r="C720" s="340">
        <f t="shared" si="1815"/>
        <v>8.125000000000002E-3</v>
      </c>
      <c r="D720" s="341">
        <f t="shared" si="1751"/>
        <v>23.993558912512938</v>
      </c>
      <c r="E720" s="342" t="str">
        <f>AF694</f>
        <v>-0,00644108748706077</v>
      </c>
      <c r="F720" s="291">
        <v>26</v>
      </c>
      <c r="G720" s="343">
        <f t="shared" si="1816"/>
        <v>-2.9065954820109772E-16</v>
      </c>
      <c r="H720" s="343">
        <f t="shared" si="1752"/>
        <v>6.0988287295221633E-16</v>
      </c>
      <c r="I720" s="343">
        <f t="shared" si="1753"/>
        <v>-7.23538603645986E-16</v>
      </c>
      <c r="J720" s="343">
        <f t="shared" si="1754"/>
        <v>5.9331785156668953E-16</v>
      </c>
      <c r="K720" s="343">
        <f t="shared" si="1755"/>
        <v>-2.6311292438268293E-16</v>
      </c>
      <c r="L720" s="343">
        <f t="shared" si="1756"/>
        <v>-1.5577704911017294E-16</v>
      </c>
      <c r="M720" s="343">
        <f t="shared" si="1757"/>
        <v>5.2216068964122208E-16</v>
      </c>
      <c r="N720" s="343">
        <f t="shared" si="1758"/>
        <v>-7.1254444324106188E-16</v>
      </c>
      <c r="O720" s="343">
        <f t="shared" si="1759"/>
        <v>6.6275741429873383E-16</v>
      </c>
      <c r="P720" s="343">
        <f t="shared" si="1760"/>
        <v>-3.895808573941503E-16</v>
      </c>
      <c r="Q720" s="343">
        <f t="shared" si="1761"/>
        <v>-1.4908125382718404E-17</v>
      </c>
      <c r="R720" s="343">
        <f t="shared" si="1762"/>
        <v>4.1437216385840563E-16</v>
      </c>
      <c r="S720" s="343">
        <f t="shared" si="1763"/>
        <v>-6.7416759948191137E-16</v>
      </c>
      <c r="T720" s="343">
        <f t="shared" si="1764"/>
        <v>7.0672758127791916E-16</v>
      </c>
      <c r="U720" s="343">
        <f t="shared" si="1765"/>
        <v>-5.0107741653542311E-16</v>
      </c>
      <c r="V720" s="343">
        <f t="shared" si="1766"/>
        <v>1.265337092426184E-16</v>
      </c>
      <c r="W720" s="343">
        <f t="shared" si="1767"/>
        <v>2.9065954820109757E-16</v>
      </c>
      <c r="X720" s="343">
        <f t="shared" si="1768"/>
        <v>-6.0988287295221702E-16</v>
      </c>
      <c r="Y720" s="343">
        <f t="shared" si="1769"/>
        <v>7.23538603645986E-16</v>
      </c>
      <c r="Z720" s="343">
        <f t="shared" si="1770"/>
        <v>-5.9331785156669042E-16</v>
      </c>
      <c r="AA720" s="343">
        <f t="shared" si="1771"/>
        <v>2.6311292438268313E-16</v>
      </c>
      <c r="AB720" s="343">
        <f t="shared" si="1772"/>
        <v>1.5577704911016902E-16</v>
      </c>
      <c r="AC720" s="343">
        <f t="shared" si="1773"/>
        <v>-5.2216068964122109E-16</v>
      </c>
      <c r="AD720" s="343">
        <f t="shared" si="1774"/>
        <v>7.1254444324106158E-16</v>
      </c>
      <c r="AE720" s="343">
        <f t="shared" si="1775"/>
        <v>-6.6275741429873442E-16</v>
      </c>
      <c r="AF720" s="343">
        <f t="shared" si="1776"/>
        <v>3.8958085739414932E-16</v>
      </c>
      <c r="AG720" s="343">
        <f t="shared" si="1777"/>
        <v>1.4908125382722151E-17</v>
      </c>
      <c r="AH720" s="343">
        <f t="shared" si="1778"/>
        <v>-4.1437216385840026E-16</v>
      </c>
      <c r="AI720" s="343">
        <f t="shared" si="1779"/>
        <v>6.741675994819091E-16</v>
      </c>
      <c r="AJ720" s="343">
        <f t="shared" si="1780"/>
        <v>-7.0672758127791955E-16</v>
      </c>
      <c r="AK720" s="343">
        <f t="shared" si="1781"/>
        <v>5.0107741653542419E-16</v>
      </c>
      <c r="AL720" s="343">
        <f t="shared" si="1782"/>
        <v>-1.2653370924261978E-16</v>
      </c>
      <c r="AM720" s="343">
        <f t="shared" si="1783"/>
        <v>-2.9065954820109624E-16</v>
      </c>
      <c r="AN720" s="343">
        <f t="shared" si="1784"/>
        <v>6.0988287295221623E-16</v>
      </c>
      <c r="AO720" s="343">
        <f t="shared" si="1785"/>
        <v>-7.23538603645986E-16</v>
      </c>
      <c r="AP720" s="343">
        <f t="shared" si="1786"/>
        <v>5.9331785156668815E-16</v>
      </c>
      <c r="AQ720" s="343">
        <f t="shared" si="1787"/>
        <v>-2.6311292438268924E-16</v>
      </c>
      <c r="AR720" s="343">
        <f t="shared" si="1788"/>
        <v>-1.5577704911016759E-16</v>
      </c>
      <c r="AS720" s="343">
        <f t="shared" si="1789"/>
        <v>5.2216068964122011E-16</v>
      </c>
      <c r="AT720" s="343">
        <f t="shared" si="1790"/>
        <v>-7.1254444324106138E-16</v>
      </c>
      <c r="AU720" s="343">
        <f t="shared" si="1791"/>
        <v>6.6275741429873492E-16</v>
      </c>
      <c r="AV720" s="343">
        <f t="shared" si="1792"/>
        <v>-3.895808573941505E-16</v>
      </c>
      <c r="AW720" s="343">
        <f t="shared" si="1793"/>
        <v>-1.4908125382720722E-17</v>
      </c>
      <c r="AX720" s="343">
        <f t="shared" si="1794"/>
        <v>4.1437216385839912E-16</v>
      </c>
      <c r="AY720" s="343">
        <f t="shared" si="1795"/>
        <v>-6.7416759948190851E-16</v>
      </c>
      <c r="AZ720" s="343">
        <f t="shared" si="1796"/>
        <v>7.0672758127791975E-16</v>
      </c>
      <c r="BA720" s="343">
        <f t="shared" si="1797"/>
        <v>-5.0107741653542518E-16</v>
      </c>
      <c r="BB720" s="343">
        <f t="shared" si="1798"/>
        <v>1.2653370924262118E-16</v>
      </c>
      <c r="BC720" s="343">
        <f t="shared" si="1799"/>
        <v>2.9065954820109506E-16</v>
      </c>
      <c r="BD720" s="343">
        <f t="shared" si="1800"/>
        <v>-6.0988287295221554E-16</v>
      </c>
      <c r="BE720" s="343">
        <f t="shared" si="1801"/>
        <v>7.235386036459862E-16</v>
      </c>
      <c r="BF720" s="343">
        <f t="shared" si="1802"/>
        <v>-5.9331785156668913E-16</v>
      </c>
      <c r="BG720" s="343">
        <f t="shared" si="1803"/>
        <v>2.6311292438269052E-16</v>
      </c>
      <c r="BH720" s="343">
        <f t="shared" si="1804"/>
        <v>1.5577704911017627E-16</v>
      </c>
      <c r="BI720" s="343">
        <f t="shared" si="1805"/>
        <v>-5.2216068964121912E-16</v>
      </c>
      <c r="BJ720" s="343">
        <f t="shared" si="1806"/>
        <v>7.1254444324105931E-16</v>
      </c>
      <c r="BK720" s="343">
        <f t="shared" si="1807"/>
        <v>-6.6275741429873551E-16</v>
      </c>
      <c r="BL720" s="343">
        <f t="shared" si="1808"/>
        <v>3.8958085739416036E-16</v>
      </c>
      <c r="BM720" s="343">
        <f t="shared" si="1809"/>
        <v>1.4908125382719317E-17</v>
      </c>
      <c r="BN720" s="343">
        <f t="shared" si="1810"/>
        <v>-4.1437216385839794E-16</v>
      </c>
      <c r="BO720" s="343">
        <f t="shared" si="1811"/>
        <v>6.7416759948191176E-16</v>
      </c>
      <c r="BP720" s="343">
        <f t="shared" si="1812"/>
        <v>-7.0672758127792014E-16</v>
      </c>
      <c r="BQ720" s="343">
        <f t="shared" si="1813"/>
        <v>5.0107741653541877E-16</v>
      </c>
      <c r="BR720" s="343">
        <f t="shared" si="1814"/>
        <v>-1.2653370924262259E-16</v>
      </c>
    </row>
    <row r="721" spans="2:70">
      <c r="B721" s="340">
        <v>27</v>
      </c>
      <c r="C721" s="340">
        <f t="shared" si="1815"/>
        <v>8.4375000000000023E-3</v>
      </c>
      <c r="D721" s="341">
        <f t="shared" si="1751"/>
        <v>23.992232330047514</v>
      </c>
      <c r="E721" s="342" t="str">
        <f>AG694</f>
        <v>-0,00776766995248476</v>
      </c>
      <c r="F721" s="291">
        <v>27</v>
      </c>
      <c r="G721" s="343">
        <f t="shared" si="1816"/>
        <v>2.5501764864031139E-16</v>
      </c>
      <c r="H721" s="343">
        <f t="shared" si="1752"/>
        <v>-3.8299400583216612E-16</v>
      </c>
      <c r="I721" s="343">
        <f t="shared" si="1753"/>
        <v>4.2052346708237895E-16</v>
      </c>
      <c r="J721" s="343">
        <f t="shared" si="1754"/>
        <v>-3.5874316972272477E-16</v>
      </c>
      <c r="K721" s="343">
        <f t="shared" si="1755"/>
        <v>2.1224299255402492E-16</v>
      </c>
      <c r="L721" s="343">
        <f t="shared" si="1756"/>
        <v>-1.5620046961923449E-17</v>
      </c>
      <c r="M721" s="343">
        <f t="shared" si="1757"/>
        <v>-1.8469168942234513E-16</v>
      </c>
      <c r="N721" s="343">
        <f t="shared" si="1758"/>
        <v>3.4138710346189887E-16</v>
      </c>
      <c r="O721" s="343">
        <f t="shared" si="1759"/>
        <v>-4.1746140241233648E-16</v>
      </c>
      <c r="P721" s="343">
        <f t="shared" si="1760"/>
        <v>3.9494907220235165E-16</v>
      </c>
      <c r="Q721" s="343">
        <f t="shared" si="1761"/>
        <v>-2.7916656780747824E-16</v>
      </c>
      <c r="R721" s="343">
        <f t="shared" si="1762"/>
        <v>9.7456792686773255E-17</v>
      </c>
      <c r="S721" s="343">
        <f t="shared" si="1763"/>
        <v>1.0726813215616892E-16</v>
      </c>
      <c r="T721" s="343">
        <f t="shared" si="1764"/>
        <v>-2.8666088615768547E-16</v>
      </c>
      <c r="U721" s="343">
        <f t="shared" si="1765"/>
        <v>3.9835653016264025E-16</v>
      </c>
      <c r="V721" s="343">
        <f t="shared" si="1766"/>
        <v>-4.1597730332723376E-16</v>
      </c>
      <c r="W721" s="343">
        <f t="shared" si="1767"/>
        <v>3.3536192841850678E-16</v>
      </c>
      <c r="X721" s="343">
        <f t="shared" si="1768"/>
        <v>-1.7554832852307077E-16</v>
      </c>
      <c r="Y721" s="343">
        <f t="shared" si="1769"/>
        <v>-2.5722320727895581E-17</v>
      </c>
      <c r="Z721" s="343">
        <f t="shared" si="1770"/>
        <v>2.209184517597072E-16</v>
      </c>
      <c r="AA721" s="343">
        <f t="shared" si="1771"/>
        <v>-3.6394303985970883E-16</v>
      </c>
      <c r="AB721" s="343">
        <f t="shared" si="1772"/>
        <v>4.210197599680099E-16</v>
      </c>
      <c r="AC721" s="343">
        <f t="shared" si="1773"/>
        <v>-3.7866951819354667E-16</v>
      </c>
      <c r="AD721" s="343">
        <f t="shared" si="1774"/>
        <v>2.4689364054286093E-16</v>
      </c>
      <c r="AE721" s="343">
        <f t="shared" si="1775"/>
        <v>-5.681198506070708E-17</v>
      </c>
      <c r="AF721" s="343">
        <f t="shared" si="1776"/>
        <v>-1.4668624515309829E-16</v>
      </c>
      <c r="AG721" s="343">
        <f t="shared" si="1777"/>
        <v>3.1554342263657871E-16</v>
      </c>
      <c r="AH721" s="343">
        <f t="shared" si="1778"/>
        <v>-4.0988266334381767E-16</v>
      </c>
      <c r="AI721" s="343">
        <f t="shared" si="1779"/>
        <v>4.0742505074472241E-16</v>
      </c>
      <c r="AJ721" s="343">
        <f t="shared" si="1780"/>
        <v>-3.0875096841613815E-16</v>
      </c>
      <c r="AK721" s="343">
        <f t="shared" si="1781"/>
        <v>1.3716303812396081E-16</v>
      </c>
      <c r="AL721" s="343">
        <f t="shared" si="1782"/>
        <v>6.6816968407852657E-17</v>
      </c>
      <c r="AM721" s="343">
        <f t="shared" si="1783"/>
        <v>-2.5501764864031548E-16</v>
      </c>
      <c r="AN721" s="343">
        <f t="shared" si="1784"/>
        <v>3.8299400583216671E-16</v>
      </c>
      <c r="AO721" s="343">
        <f t="shared" si="1785"/>
        <v>-4.2052346708237871E-16</v>
      </c>
      <c r="AP721" s="343">
        <f t="shared" si="1786"/>
        <v>3.5874316972272482E-16</v>
      </c>
      <c r="AQ721" s="343">
        <f t="shared" si="1787"/>
        <v>-2.1224299255402302E-16</v>
      </c>
      <c r="AR721" s="343">
        <f t="shared" si="1788"/>
        <v>1.562004696191906E-17</v>
      </c>
      <c r="AS721" s="343">
        <f t="shared" si="1789"/>
        <v>1.8469168942234503E-16</v>
      </c>
      <c r="AT721" s="343">
        <f t="shared" si="1790"/>
        <v>-3.4138710346190054E-16</v>
      </c>
      <c r="AU721" s="343">
        <f t="shared" si="1791"/>
        <v>4.1746140241233727E-16</v>
      </c>
      <c r="AV721" s="343">
        <f t="shared" si="1792"/>
        <v>-3.949490722023512E-16</v>
      </c>
      <c r="AW721" s="343">
        <f t="shared" si="1793"/>
        <v>2.7916656780747603E-16</v>
      </c>
      <c r="AX721" s="343">
        <f t="shared" si="1794"/>
        <v>-9.7456792686767524E-17</v>
      </c>
      <c r="AY721" s="343">
        <f t="shared" si="1795"/>
        <v>-1.0726813215617171E-16</v>
      </c>
      <c r="AZ721" s="343">
        <f t="shared" si="1796"/>
        <v>2.8666088615768759E-16</v>
      </c>
      <c r="BA721" s="343">
        <f t="shared" si="1797"/>
        <v>-3.983565301626402E-16</v>
      </c>
      <c r="BB721" s="343">
        <f t="shared" si="1798"/>
        <v>4.1597730332723332E-16</v>
      </c>
      <c r="BC721" s="343">
        <f t="shared" si="1799"/>
        <v>-3.3536192841850323E-16</v>
      </c>
      <c r="BD721" s="343">
        <f t="shared" si="1800"/>
        <v>1.7554832852306268E-16</v>
      </c>
      <c r="BE721" s="343">
        <f t="shared" si="1801"/>
        <v>2.5722320727892493E-17</v>
      </c>
      <c r="BF721" s="343">
        <f t="shared" si="1802"/>
        <v>-2.2091845175970712E-16</v>
      </c>
      <c r="BG721" s="343">
        <f t="shared" si="1803"/>
        <v>3.6394303985971031E-16</v>
      </c>
      <c r="BH721" s="343">
        <f t="shared" si="1804"/>
        <v>-4.2101975996800999E-16</v>
      </c>
      <c r="BI721" s="343">
        <f t="shared" si="1805"/>
        <v>3.7866951819354411E-16</v>
      </c>
      <c r="BJ721" s="343">
        <f t="shared" si="1806"/>
        <v>-2.4689364054285369E-16</v>
      </c>
      <c r="BK721" s="343">
        <f t="shared" si="1807"/>
        <v>5.6811985060710136E-17</v>
      </c>
      <c r="BL721" s="343">
        <f t="shared" si="1808"/>
        <v>1.46686245153101E-16</v>
      </c>
      <c r="BM721" s="343">
        <f t="shared" si="1809"/>
        <v>-3.1554342263658064E-16</v>
      </c>
      <c r="BN721" s="343">
        <f t="shared" si="1810"/>
        <v>4.0988266334381836E-16</v>
      </c>
      <c r="BO721" s="343">
        <f t="shared" si="1811"/>
        <v>-4.0742505074472014E-16</v>
      </c>
      <c r="BP721" s="343">
        <f t="shared" si="1812"/>
        <v>3.0875096841614027E-16</v>
      </c>
      <c r="BQ721" s="343">
        <f t="shared" si="1813"/>
        <v>-1.3716303812395805E-16</v>
      </c>
      <c r="BR721" s="343">
        <f t="shared" si="1814"/>
        <v>-6.6816968407855505E-17</v>
      </c>
    </row>
    <row r="722" spans="2:70">
      <c r="B722" s="340">
        <v>28</v>
      </c>
      <c r="C722" s="340">
        <f t="shared" si="1815"/>
        <v>8.7500000000000026E-3</v>
      </c>
      <c r="D722" s="341">
        <f t="shared" si="1751"/>
        <v>23.990980554489973</v>
      </c>
      <c r="E722" s="342" t="str">
        <f>AH694</f>
        <v>-0,00901944551002823</v>
      </c>
      <c r="F722" s="291">
        <v>28</v>
      </c>
      <c r="G722" s="343">
        <f t="shared" si="1816"/>
        <v>-2.6911413117184281E-17</v>
      </c>
      <c r="H722" s="343">
        <f t="shared" si="1752"/>
        <v>-6.637100160186936E-17</v>
      </c>
      <c r="I722" s="343">
        <f t="shared" si="1753"/>
        <v>1.4954903298166606E-16</v>
      </c>
      <c r="J722" s="343">
        <f t="shared" si="1754"/>
        <v>-2.0995957975536404E-16</v>
      </c>
      <c r="K722" s="343">
        <f t="shared" si="1755"/>
        <v>2.3840568379963779E-16</v>
      </c>
      <c r="L722" s="343">
        <f t="shared" si="1756"/>
        <v>-2.30556683638322E-16</v>
      </c>
      <c r="M722" s="343">
        <f t="shared" si="1757"/>
        <v>1.8760751839461299E-16</v>
      </c>
      <c r="N722" s="343">
        <f t="shared" si="1758"/>
        <v>-1.1609680914171382E-16</v>
      </c>
      <c r="O722" s="343">
        <f t="shared" si="1759"/>
        <v>2.691141311718438E-17</v>
      </c>
      <c r="P722" s="343">
        <f t="shared" si="1760"/>
        <v>6.6371001601869766E-17</v>
      </c>
      <c r="Q722" s="343">
        <f t="shared" si="1761"/>
        <v>-1.495490329816662E-16</v>
      </c>
      <c r="R722" s="343">
        <f t="shared" si="1762"/>
        <v>2.0995957975536394E-16</v>
      </c>
      <c r="S722" s="343">
        <f t="shared" si="1763"/>
        <v>-2.3840568379963784E-16</v>
      </c>
      <c r="T722" s="343">
        <f t="shared" si="1764"/>
        <v>2.305566836383217E-16</v>
      </c>
      <c r="U722" s="343">
        <f t="shared" si="1765"/>
        <v>-1.8760751839461341E-16</v>
      </c>
      <c r="V722" s="343">
        <f t="shared" si="1766"/>
        <v>1.1609680914171363E-16</v>
      </c>
      <c r="W722" s="343">
        <f t="shared" si="1767"/>
        <v>-2.6911413117183332E-17</v>
      </c>
      <c r="X722" s="343">
        <f t="shared" si="1768"/>
        <v>-6.637100160186915E-17</v>
      </c>
      <c r="Y722" s="343">
        <f t="shared" si="1769"/>
        <v>1.4954903298166638E-16</v>
      </c>
      <c r="Z722" s="343">
        <f t="shared" si="1770"/>
        <v>-2.0995957975536444E-16</v>
      </c>
      <c r="AA722" s="343">
        <f t="shared" si="1771"/>
        <v>2.3840568379963774E-16</v>
      </c>
      <c r="AB722" s="343">
        <f t="shared" si="1772"/>
        <v>-2.305566836383219E-16</v>
      </c>
      <c r="AC722" s="343">
        <f t="shared" si="1773"/>
        <v>1.8760751839461275E-16</v>
      </c>
      <c r="AD722" s="343">
        <f t="shared" si="1774"/>
        <v>-1.1609680914171419E-16</v>
      </c>
      <c r="AE722" s="343">
        <f t="shared" si="1775"/>
        <v>2.6911413117182272E-17</v>
      </c>
      <c r="AF722" s="343">
        <f t="shared" si="1776"/>
        <v>6.6371001601870161E-17</v>
      </c>
      <c r="AG722" s="343">
        <f t="shared" si="1777"/>
        <v>-1.4954903298166586E-16</v>
      </c>
      <c r="AH722" s="343">
        <f t="shared" si="1778"/>
        <v>2.0995957975536495E-16</v>
      </c>
      <c r="AI722" s="343">
        <f t="shared" si="1779"/>
        <v>-2.3840568379963784E-16</v>
      </c>
      <c r="AJ722" s="343">
        <f t="shared" si="1780"/>
        <v>2.3055668363832205E-16</v>
      </c>
      <c r="AK722" s="343">
        <f t="shared" si="1781"/>
        <v>-1.8760751839461208E-16</v>
      </c>
      <c r="AL722" s="343">
        <f t="shared" si="1782"/>
        <v>1.1609680914171328E-16</v>
      </c>
      <c r="AM722" s="343">
        <f t="shared" si="1783"/>
        <v>-2.6911413117184626E-17</v>
      </c>
      <c r="AN722" s="343">
        <f t="shared" si="1784"/>
        <v>-6.6371001601871184E-17</v>
      </c>
      <c r="AO722" s="343">
        <f t="shared" si="1785"/>
        <v>1.495490329816667E-16</v>
      </c>
      <c r="AP722" s="343">
        <f t="shared" si="1786"/>
        <v>-2.0995957975536382E-16</v>
      </c>
      <c r="AQ722" s="343">
        <f t="shared" si="1787"/>
        <v>2.3840568379963799E-16</v>
      </c>
      <c r="AR722" s="343">
        <f t="shared" si="1788"/>
        <v>-2.3055668363832175E-16</v>
      </c>
      <c r="AS722" s="343">
        <f t="shared" si="1789"/>
        <v>1.8760751839461356E-16</v>
      </c>
      <c r="AT722" s="343">
        <f t="shared" si="1790"/>
        <v>-1.1609680914171234E-16</v>
      </c>
      <c r="AU722" s="343">
        <f t="shared" si="1791"/>
        <v>2.6911413117183566E-17</v>
      </c>
      <c r="AV722" s="343">
        <f t="shared" si="1792"/>
        <v>6.6371001601868928E-17</v>
      </c>
      <c r="AW722" s="343">
        <f t="shared" si="1793"/>
        <v>-1.4954903298166753E-16</v>
      </c>
      <c r="AX722" s="343">
        <f t="shared" si="1794"/>
        <v>2.0995957975536434E-16</v>
      </c>
      <c r="AY722" s="343">
        <f t="shared" si="1795"/>
        <v>-2.3840568379963769E-16</v>
      </c>
      <c r="AZ722" s="343">
        <f t="shared" si="1796"/>
        <v>2.3055668363832145E-16</v>
      </c>
      <c r="BA722" s="343">
        <f t="shared" si="1797"/>
        <v>-1.876075183946129E-16</v>
      </c>
      <c r="BB722" s="343">
        <f t="shared" si="1798"/>
        <v>1.1609680914171442E-16</v>
      </c>
      <c r="BC722" s="343">
        <f t="shared" si="1799"/>
        <v>-2.6911413117185896E-17</v>
      </c>
      <c r="BD722" s="343">
        <f t="shared" si="1800"/>
        <v>-6.6371001601873218E-17</v>
      </c>
      <c r="BE722" s="343">
        <f t="shared" si="1801"/>
        <v>1.4954903298166835E-16</v>
      </c>
      <c r="BF722" s="343">
        <f t="shared" si="1802"/>
        <v>-2.0995957975536486E-16</v>
      </c>
      <c r="BG722" s="343">
        <f t="shared" si="1803"/>
        <v>2.3840568379963784E-16</v>
      </c>
      <c r="BH722" s="343">
        <f t="shared" si="1804"/>
        <v>-2.3055668363832214E-16</v>
      </c>
      <c r="BI722" s="343">
        <f t="shared" si="1805"/>
        <v>1.8760751839461437E-16</v>
      </c>
      <c r="BJ722" s="343">
        <f t="shared" si="1806"/>
        <v>-1.160968091417105E-16</v>
      </c>
      <c r="BK722" s="343">
        <f t="shared" si="1807"/>
        <v>2.6911413117181458E-17</v>
      </c>
      <c r="BL722" s="343">
        <f t="shared" si="1808"/>
        <v>6.6371001601870962E-17</v>
      </c>
      <c r="BM722" s="343">
        <f t="shared" si="1809"/>
        <v>-1.495490329816665E-16</v>
      </c>
      <c r="BN722" s="343">
        <f t="shared" si="1810"/>
        <v>2.099595797553637E-16</v>
      </c>
      <c r="BO722" s="343">
        <f t="shared" si="1811"/>
        <v>-2.3840568379963754E-16</v>
      </c>
      <c r="BP722" s="343">
        <f t="shared" si="1812"/>
        <v>2.3055668363832086E-16</v>
      </c>
      <c r="BQ722" s="343">
        <f t="shared" si="1813"/>
        <v>-1.8760751839461156E-16</v>
      </c>
      <c r="BR722" s="343">
        <f t="shared" si="1814"/>
        <v>1.1609680914171257E-16</v>
      </c>
    </row>
    <row r="723" spans="2:70">
      <c r="B723" s="340">
        <v>29</v>
      </c>
      <c r="C723" s="340">
        <f t="shared" si="1815"/>
        <v>9.0625000000000028E-3</v>
      </c>
      <c r="D723" s="341">
        <f t="shared" si="1751"/>
        <v>23.989815641123226</v>
      </c>
      <c r="E723" s="342" t="str">
        <f>AI694</f>
        <v>-0,0101843588767755</v>
      </c>
      <c r="F723" s="291">
        <v>29</v>
      </c>
      <c r="G723" s="343">
        <f t="shared" si="1816"/>
        <v>-3.6829893017530859E-16</v>
      </c>
      <c r="H723" s="343">
        <f t="shared" si="1752"/>
        <v>3.4041717800996439E-16</v>
      </c>
      <c r="I723" s="343">
        <f t="shared" si="1753"/>
        <v>-2.8321892705242398E-16</v>
      </c>
      <c r="J723" s="343">
        <f t="shared" si="1754"/>
        <v>2.016300522685612E-16</v>
      </c>
      <c r="K723" s="343">
        <f t="shared" si="1755"/>
        <v>-1.0267693277073567E-16</v>
      </c>
      <c r="L723" s="343">
        <f t="shared" si="1756"/>
        <v>-5.1186552333999979E-18</v>
      </c>
      <c r="M723" s="343">
        <f t="shared" si="1757"/>
        <v>1.1247342808582887E-16</v>
      </c>
      <c r="N723" s="343">
        <f t="shared" si="1758"/>
        <v>-2.1014206483341111E-16</v>
      </c>
      <c r="O723" s="343">
        <f t="shared" si="1759"/>
        <v>2.8971340806045925E-16</v>
      </c>
      <c r="P723" s="343">
        <f t="shared" si="1760"/>
        <v>-3.4433482711758571E-16</v>
      </c>
      <c r="Q723" s="343">
        <f t="shared" si="1761"/>
        <v>3.6930236207193013E-16</v>
      </c>
      <c r="R723" s="343">
        <f t="shared" si="1762"/>
        <v>-3.6246582557803488E-16</v>
      </c>
      <c r="S723" s="343">
        <f t="shared" si="1763"/>
        <v>3.2441397556826385E-16</v>
      </c>
      <c r="T723" s="343">
        <f t="shared" si="1764"/>
        <v>-2.5842381181499536E-16</v>
      </c>
      <c r="U723" s="343">
        <f t="shared" si="1765"/>
        <v>1.7017836291061387E-16</v>
      </c>
      <c r="V723" s="343">
        <f t="shared" si="1766"/>
        <v>-6.7277267661085796E-17</v>
      </c>
      <c r="W723" s="343">
        <f t="shared" si="1767"/>
        <v>-4.1417700705123602E-17</v>
      </c>
      <c r="X723" s="343">
        <f t="shared" si="1768"/>
        <v>1.4654580449712006E-16</v>
      </c>
      <c r="Y723" s="343">
        <f t="shared" si="1769"/>
        <v>-2.3905348200611788E-16</v>
      </c>
      <c r="Z723" s="343">
        <f t="shared" si="1770"/>
        <v>3.109740341606561E-16</v>
      </c>
      <c r="AA723" s="343">
        <f t="shared" si="1771"/>
        <v>-3.5611371130127828E-16</v>
      </c>
      <c r="AB723" s="343">
        <f t="shared" si="1772"/>
        <v>3.7058511474231895E-16</v>
      </c>
      <c r="AC723" s="343">
        <f t="shared" si="1773"/>
        <v>-3.531419769364703E-16</v>
      </c>
      <c r="AD723" s="343">
        <f t="shared" si="1774"/>
        <v>3.0528648919912195E-16</v>
      </c>
      <c r="AE723" s="343">
        <f t="shared" si="1775"/>
        <v>-2.3113993400096171E-16</v>
      </c>
      <c r="AF723" s="343">
        <f t="shared" si="1776"/>
        <v>1.3708776288887996E-16</v>
      </c>
      <c r="AG723" s="343">
        <f t="shared" si="1777"/>
        <v>-3.1229685686362814E-17</v>
      </c>
      <c r="AH723" s="343">
        <f t="shared" si="1778"/>
        <v>-7.7317871077841171E-17</v>
      </c>
      <c r="AI723" s="343">
        <f t="shared" si="1779"/>
        <v>1.7920686470102081E-16</v>
      </c>
      <c r="AJ723" s="343">
        <f t="shared" si="1780"/>
        <v>-2.6566268346718165E-16</v>
      </c>
      <c r="AK723" s="343">
        <f t="shared" si="1781"/>
        <v>3.2923981031618806E-16</v>
      </c>
      <c r="AL723" s="343">
        <f t="shared" si="1782"/>
        <v>-3.6446302577358201E-16</v>
      </c>
      <c r="AM723" s="343">
        <f t="shared" si="1783"/>
        <v>3.6829893017530869E-16</v>
      </c>
      <c r="AN723" s="343">
        <f t="shared" si="1784"/>
        <v>-3.4041717800996464E-16</v>
      </c>
      <c r="AO723" s="343">
        <f t="shared" si="1785"/>
        <v>2.8321892705242487E-16</v>
      </c>
      <c r="AP723" s="343">
        <f t="shared" si="1786"/>
        <v>-2.0163005226856231E-16</v>
      </c>
      <c r="AQ723" s="343">
        <f t="shared" si="1787"/>
        <v>1.0267693277073694E-16</v>
      </c>
      <c r="AR723" s="343">
        <f t="shared" si="1788"/>
        <v>5.1186552333973725E-18</v>
      </c>
      <c r="AS723" s="343">
        <f t="shared" si="1789"/>
        <v>-1.1247342808582636E-16</v>
      </c>
      <c r="AT723" s="343">
        <f t="shared" si="1790"/>
        <v>2.1014206483340892E-16</v>
      </c>
      <c r="AU723" s="343">
        <f t="shared" si="1791"/>
        <v>-2.8971340806046093E-16</v>
      </c>
      <c r="AV723" s="343">
        <f t="shared" si="1792"/>
        <v>3.4433482711758669E-16</v>
      </c>
      <c r="AW723" s="343">
        <f t="shared" si="1793"/>
        <v>-3.6930236207193027E-16</v>
      </c>
      <c r="AX723" s="343">
        <f t="shared" si="1794"/>
        <v>3.6246582557803488E-16</v>
      </c>
      <c r="AY723" s="343">
        <f t="shared" si="1795"/>
        <v>-3.2441397556826385E-16</v>
      </c>
      <c r="AZ723" s="343">
        <f t="shared" si="1796"/>
        <v>2.5842381181499911E-16</v>
      </c>
      <c r="BA723" s="343">
        <f t="shared" si="1797"/>
        <v>-1.7017836291061387E-16</v>
      </c>
      <c r="BB723" s="343">
        <f t="shared" si="1798"/>
        <v>6.7277267661080619E-17</v>
      </c>
      <c r="BC723" s="343">
        <f t="shared" si="1799"/>
        <v>4.1417700705123602E-17</v>
      </c>
      <c r="BD723" s="343">
        <f t="shared" si="1800"/>
        <v>-1.4654580449712491E-16</v>
      </c>
      <c r="BE723" s="343">
        <f t="shared" si="1801"/>
        <v>2.3905348200611788E-16</v>
      </c>
      <c r="BF723" s="343">
        <f t="shared" si="1802"/>
        <v>-3.1097403416065901E-16</v>
      </c>
      <c r="BG723" s="343">
        <f t="shared" si="1803"/>
        <v>3.5611371130127759E-16</v>
      </c>
      <c r="BH723" s="343">
        <f t="shared" si="1804"/>
        <v>-3.705851147423189E-16</v>
      </c>
      <c r="BI723" s="343">
        <f t="shared" si="1805"/>
        <v>3.531419769364703E-16</v>
      </c>
      <c r="BJ723" s="343">
        <f t="shared" si="1806"/>
        <v>-3.0528648919912195E-16</v>
      </c>
      <c r="BK723" s="343">
        <f t="shared" si="1807"/>
        <v>2.311399340009658E-16</v>
      </c>
      <c r="BL723" s="343">
        <f t="shared" si="1808"/>
        <v>-1.3708776288887996E-16</v>
      </c>
      <c r="BM723" s="343">
        <f t="shared" si="1809"/>
        <v>3.1229685686368059E-17</v>
      </c>
      <c r="BN723" s="343">
        <f t="shared" si="1810"/>
        <v>7.7317871077841171E-17</v>
      </c>
      <c r="BO723" s="343">
        <f t="shared" si="1811"/>
        <v>-1.7920686470101622E-16</v>
      </c>
      <c r="BP723" s="343">
        <f t="shared" si="1812"/>
        <v>2.6566268346718165E-16</v>
      </c>
      <c r="BQ723" s="343">
        <f t="shared" si="1813"/>
        <v>-3.2923981031618564E-16</v>
      </c>
      <c r="BR723" s="343">
        <f t="shared" si="1814"/>
        <v>3.6446302577358201E-16</v>
      </c>
    </row>
    <row r="724" spans="2:70">
      <c r="B724" s="340">
        <v>30</v>
      </c>
      <c r="C724" s="340">
        <f t="shared" si="1815"/>
        <v>9.3750000000000031E-3</v>
      </c>
      <c r="D724" s="341">
        <f t="shared" si="1751"/>
        <v>23.988748808699793</v>
      </c>
      <c r="E724" s="342" t="str">
        <f>AJ694</f>
        <v>-0,011251191300209</v>
      </c>
      <c r="F724" s="291">
        <v>30</v>
      </c>
      <c r="G724" s="343">
        <f t="shared" si="1816"/>
        <v>1.8084214402951233E-16</v>
      </c>
      <c r="H724" s="343">
        <f t="shared" si="1752"/>
        <v>-1.8723241509763408E-16</v>
      </c>
      <c r="I724" s="343">
        <f t="shared" si="1753"/>
        <v>1.8642744945470177E-16</v>
      </c>
      <c r="J724" s="343">
        <f t="shared" si="1754"/>
        <v>-1.7845818147894344E-16</v>
      </c>
      <c r="K724" s="343">
        <f t="shared" si="1755"/>
        <v>1.6363086566945049E-16</v>
      </c>
      <c r="L724" s="343">
        <f t="shared" si="1756"/>
        <v>-1.4251530745752687E-16</v>
      </c>
      <c r="M724" s="343">
        <f t="shared" si="1757"/>
        <v>1.1592296590351602E-16</v>
      </c>
      <c r="N724" s="343">
        <f t="shared" si="1758"/>
        <v>-8.4875769780181341E-17</v>
      </c>
      <c r="O724" s="343">
        <f t="shared" si="1759"/>
        <v>5.0566845423074377E-17</v>
      </c>
      <c r="P724" s="343">
        <f t="shared" si="1760"/>
        <v>-1.4314665554572289E-17</v>
      </c>
      <c r="Q724" s="343">
        <f t="shared" si="1761"/>
        <v>-2.2487618883435754E-17</v>
      </c>
      <c r="R724" s="343">
        <f t="shared" si="1762"/>
        <v>5.8425716738955281E-17</v>
      </c>
      <c r="S724" s="343">
        <f t="shared" si="1763"/>
        <v>-9.2118547065714947E-17</v>
      </c>
      <c r="T724" s="343">
        <f t="shared" si="1764"/>
        <v>1.2227131328941675E-16</v>
      </c>
      <c r="U724" s="343">
        <f t="shared" si="1765"/>
        <v>-1.4772526151394773E-16</v>
      </c>
      <c r="V724" s="343">
        <f t="shared" si="1766"/>
        <v>1.6750221078377966E-16</v>
      </c>
      <c r="W724" s="343">
        <f t="shared" si="1767"/>
        <v>-1.8084214402951273E-16</v>
      </c>
      <c r="X724" s="343">
        <f t="shared" si="1768"/>
        <v>1.8723241509763411E-16</v>
      </c>
      <c r="Y724" s="343">
        <f t="shared" si="1769"/>
        <v>-1.8642744945470164E-16</v>
      </c>
      <c r="Z724" s="343">
        <f t="shared" si="1770"/>
        <v>1.7845818147894331E-16</v>
      </c>
      <c r="AA724" s="343">
        <f t="shared" si="1771"/>
        <v>-1.6363086566945E-16</v>
      </c>
      <c r="AB724" s="343">
        <f t="shared" si="1772"/>
        <v>1.425153074575262E-16</v>
      </c>
      <c r="AC724" s="343">
        <f t="shared" si="1773"/>
        <v>-1.1592296590351472E-16</v>
      </c>
      <c r="AD724" s="343">
        <f t="shared" si="1774"/>
        <v>8.4875769780179257E-17</v>
      </c>
      <c r="AE724" s="343">
        <f t="shared" si="1775"/>
        <v>-5.056684542307405E-17</v>
      </c>
      <c r="AF724" s="343">
        <f t="shared" si="1776"/>
        <v>1.4314665554571278E-17</v>
      </c>
      <c r="AG724" s="343">
        <f t="shared" si="1777"/>
        <v>2.2487618883436753E-17</v>
      </c>
      <c r="AH724" s="343">
        <f t="shared" si="1778"/>
        <v>-5.8425716738956243E-17</v>
      </c>
      <c r="AI724" s="343">
        <f t="shared" si="1779"/>
        <v>9.2118547065717006E-17</v>
      </c>
      <c r="AJ724" s="343">
        <f t="shared" si="1780"/>
        <v>-1.2227131328941648E-16</v>
      </c>
      <c r="AK724" s="343">
        <f t="shared" si="1781"/>
        <v>1.4772526151394835E-16</v>
      </c>
      <c r="AL724" s="343">
        <f t="shared" si="1782"/>
        <v>-1.6750221078378011E-16</v>
      </c>
      <c r="AM724" s="343">
        <f t="shared" si="1783"/>
        <v>1.8084214402951302E-16</v>
      </c>
      <c r="AN724" s="343">
        <f t="shared" si="1784"/>
        <v>-1.872324150976343E-16</v>
      </c>
      <c r="AO724" s="343">
        <f t="shared" si="1785"/>
        <v>1.8642744945470169E-16</v>
      </c>
      <c r="AP724" s="343">
        <f t="shared" si="1786"/>
        <v>-1.7845818147894299E-16</v>
      </c>
      <c r="AQ724" s="343">
        <f t="shared" si="1787"/>
        <v>1.636308656694495E-16</v>
      </c>
      <c r="AR724" s="343">
        <f t="shared" si="1788"/>
        <v>-1.4251530745752554E-16</v>
      </c>
      <c r="AS724" s="343">
        <f t="shared" si="1789"/>
        <v>1.1592296590351393E-16</v>
      </c>
      <c r="AT724" s="343">
        <f t="shared" si="1790"/>
        <v>-8.4875769780180724E-17</v>
      </c>
      <c r="AU724" s="343">
        <f t="shared" si="1791"/>
        <v>5.056684542307307E-17</v>
      </c>
      <c r="AV724" s="343">
        <f t="shared" si="1792"/>
        <v>-1.4314665554570267E-17</v>
      </c>
      <c r="AW724" s="343">
        <f t="shared" si="1793"/>
        <v>-2.2487618883437764E-17</v>
      </c>
      <c r="AX724" s="343">
        <f t="shared" si="1794"/>
        <v>5.8425716738957204E-17</v>
      </c>
      <c r="AY724" s="343">
        <f t="shared" si="1795"/>
        <v>-9.2118547065717893E-17</v>
      </c>
      <c r="AZ724" s="343">
        <f t="shared" si="1796"/>
        <v>1.2227131328941929E-16</v>
      </c>
      <c r="BA724" s="343">
        <f t="shared" si="1797"/>
        <v>-1.4772526151395064E-16</v>
      </c>
      <c r="BB724" s="343">
        <f t="shared" si="1798"/>
        <v>1.6750221078378178E-16</v>
      </c>
      <c r="BC724" s="343">
        <f t="shared" si="1799"/>
        <v>-1.8084214402951258E-16</v>
      </c>
      <c r="BD724" s="343">
        <f t="shared" si="1800"/>
        <v>1.8723241509763418E-16</v>
      </c>
      <c r="BE724" s="343">
        <f t="shared" si="1801"/>
        <v>-1.8642744945470157E-16</v>
      </c>
      <c r="BF724" s="343">
        <f t="shared" si="1802"/>
        <v>1.784581814789427E-16</v>
      </c>
      <c r="BG724" s="343">
        <f t="shared" si="1803"/>
        <v>-1.6363086566944901E-16</v>
      </c>
      <c r="BH724" s="343">
        <f t="shared" si="1804"/>
        <v>1.4251530745752487E-16</v>
      </c>
      <c r="BI724" s="343">
        <f t="shared" si="1805"/>
        <v>-1.1592296590351311E-16</v>
      </c>
      <c r="BJ724" s="343">
        <f t="shared" si="1806"/>
        <v>8.4875769780177446E-17</v>
      </c>
      <c r="BK724" s="343">
        <f t="shared" si="1807"/>
        <v>-5.056684542306952E-17</v>
      </c>
      <c r="BL724" s="343">
        <f t="shared" si="1808"/>
        <v>1.4314665554566594E-17</v>
      </c>
      <c r="BM724" s="343">
        <f t="shared" si="1809"/>
        <v>2.2487618883436124E-17</v>
      </c>
      <c r="BN724" s="343">
        <f t="shared" si="1810"/>
        <v>-5.8425716738955614E-17</v>
      </c>
      <c r="BO724" s="343">
        <f t="shared" si="1811"/>
        <v>9.2118547065716451E-17</v>
      </c>
      <c r="BP724" s="343">
        <f t="shared" si="1812"/>
        <v>-1.2227131328941801E-16</v>
      </c>
      <c r="BQ724" s="343">
        <f t="shared" si="1813"/>
        <v>1.4772526151394961E-16</v>
      </c>
      <c r="BR724" s="343">
        <f t="shared" si="1814"/>
        <v>-1.6750221078378102E-16</v>
      </c>
    </row>
    <row r="725" spans="2:70">
      <c r="B725" s="340">
        <v>31</v>
      </c>
      <c r="C725" s="340">
        <f t="shared" si="1815"/>
        <v>9.6875000000000034E-3</v>
      </c>
      <c r="D725" s="341">
        <f t="shared" si="1751"/>
        <v>23.987790331399108</v>
      </c>
      <c r="E725" s="342" t="str">
        <f>AK694</f>
        <v>-0,0122096686008911</v>
      </c>
      <c r="F725" s="291">
        <v>31</v>
      </c>
      <c r="G725" s="343">
        <f t="shared" si="1816"/>
        <v>-2.6601824590490693E-16</v>
      </c>
      <c r="H725" s="343">
        <f t="shared" si="1752"/>
        <v>2.7183764500255017E-16</v>
      </c>
      <c r="I725" s="343">
        <f t="shared" si="1753"/>
        <v>-2.7503909897724622E-16</v>
      </c>
      <c r="J725" s="343">
        <f t="shared" si="1754"/>
        <v>2.75591776077126E-16</v>
      </c>
      <c r="K725" s="343">
        <f t="shared" si="1755"/>
        <v>-2.7349035371959357E-16</v>
      </c>
      <c r="L725" s="343">
        <f t="shared" si="1756"/>
        <v>2.687550697507063E-16</v>
      </c>
      <c r="M725" s="343">
        <f t="shared" si="1757"/>
        <v>-2.6143152754365419E-16</v>
      </c>
      <c r="N725" s="343">
        <f t="shared" si="1758"/>
        <v>2.5159025681334654E-16</v>
      </c>
      <c r="O725" s="343">
        <f t="shared" si="1759"/>
        <v>-2.3932603437670203E-16</v>
      </c>
      <c r="P725" s="343">
        <f t="shared" si="1760"/>
        <v>2.2475697140009147E-16</v>
      </c>
      <c r="Q725" s="343">
        <f t="shared" si="1761"/>
        <v>-2.0802337592423896E-16</v>
      </c>
      <c r="R725" s="343">
        <f t="shared" si="1762"/>
        <v>1.8928640162109188E-16</v>
      </c>
      <c r="S725" s="343">
        <f t="shared" si="1763"/>
        <v>-1.6872649579586108E-16</v>
      </c>
      <c r="T725" s="343">
        <f t="shared" si="1764"/>
        <v>1.4654166158083134E-16</v>
      </c>
      <c r="U725" s="343">
        <f t="shared" si="1765"/>
        <v>-1.2294555105695732E-16</v>
      </c>
      <c r="V725" s="343">
        <f t="shared" si="1766"/>
        <v>9.8165407667530047E-17</v>
      </c>
      <c r="W725" s="343">
        <f t="shared" si="1767"/>
        <v>-7.2439877739594039E-17</v>
      </c>
      <c r="X725" s="343">
        <f t="shared" si="1768"/>
        <v>4.6016712189360467E-17</v>
      </c>
      <c r="Y725" s="343">
        <f t="shared" si="1769"/>
        <v>-1.9150380545449645E-17</v>
      </c>
      <c r="Z725" s="343">
        <f t="shared" si="1770"/>
        <v>-7.9003797317767371E-18</v>
      </c>
      <c r="AA725" s="343">
        <f t="shared" si="1771"/>
        <v>3.4875055033399214E-17</v>
      </c>
      <c r="AB725" s="343">
        <f t="shared" si="1772"/>
        <v>-6.1513864490407646E-17</v>
      </c>
      <c r="AC725" s="343">
        <f t="shared" si="1773"/>
        <v>8.756026180547075E-17</v>
      </c>
      <c r="AD725" s="343">
        <f t="shared" si="1774"/>
        <v>-1.1276340593404288E-16</v>
      </c>
      <c r="AE725" s="343">
        <f t="shared" si="1775"/>
        <v>1.3688057682071864E-16</v>
      </c>
      <c r="AF725" s="343">
        <f t="shared" si="1776"/>
        <v>-1.5967951292607948E-16</v>
      </c>
      <c r="AG725" s="343">
        <f t="shared" si="1777"/>
        <v>1.8094064803225808E-16</v>
      </c>
      <c r="AH725" s="343">
        <f t="shared" si="1778"/>
        <v>-2.0045922578566942E-16</v>
      </c>
      <c r="AI725" s="343">
        <f t="shared" si="1779"/>
        <v>2.1804727161260244E-16</v>
      </c>
      <c r="AJ725" s="343">
        <f t="shared" si="1780"/>
        <v>-2.3353540301714505E-16</v>
      </c>
      <c r="AK725" s="343">
        <f t="shared" si="1781"/>
        <v>2.4677446082719319E-16</v>
      </c>
      <c r="AL725" s="343">
        <f t="shared" si="1782"/>
        <v>-2.5763694567883472E-16</v>
      </c>
      <c r="AM725" s="343">
        <f t="shared" si="1783"/>
        <v>2.6601824590490797E-16</v>
      </c>
      <c r="AN725" s="343">
        <f t="shared" si="1784"/>
        <v>-2.7183764500255051E-16</v>
      </c>
      <c r="AO725" s="343">
        <f t="shared" si="1785"/>
        <v>2.7503909897724646E-16</v>
      </c>
      <c r="AP725" s="343">
        <f t="shared" si="1786"/>
        <v>-2.7559177607712595E-16</v>
      </c>
      <c r="AQ725" s="343">
        <f t="shared" si="1787"/>
        <v>2.7349035371959318E-16</v>
      </c>
      <c r="AR725" s="343">
        <f t="shared" si="1788"/>
        <v>-2.6875506975070605E-16</v>
      </c>
      <c r="AS725" s="343">
        <f t="shared" si="1789"/>
        <v>2.6143152754365326E-16</v>
      </c>
      <c r="AT725" s="343">
        <f t="shared" si="1790"/>
        <v>-2.5159025681334615E-16</v>
      </c>
      <c r="AU725" s="343">
        <f t="shared" si="1791"/>
        <v>2.3932603437670055E-16</v>
      </c>
      <c r="AV725" s="343">
        <f t="shared" si="1792"/>
        <v>-2.2475697140009088E-16</v>
      </c>
      <c r="AW725" s="343">
        <f t="shared" si="1793"/>
        <v>2.0802337592424019E-16</v>
      </c>
      <c r="AX725" s="343">
        <f t="shared" si="1794"/>
        <v>-1.8928640162108899E-16</v>
      </c>
      <c r="AY725" s="343">
        <f t="shared" si="1795"/>
        <v>1.687264957958595E-16</v>
      </c>
      <c r="AZ725" s="343">
        <f t="shared" si="1796"/>
        <v>-1.4654166158083126E-16</v>
      </c>
      <c r="BA725" s="343">
        <f t="shared" si="1797"/>
        <v>1.22945551056959E-16</v>
      </c>
      <c r="BB725" s="343">
        <f t="shared" si="1798"/>
        <v>-9.8165407667526325E-17</v>
      </c>
      <c r="BC725" s="343">
        <f t="shared" si="1799"/>
        <v>7.2439877739592079E-17</v>
      </c>
      <c r="BD725" s="343">
        <f t="shared" si="1800"/>
        <v>-4.6016712189360399E-17</v>
      </c>
      <c r="BE725" s="343">
        <f t="shared" si="1801"/>
        <v>1.9150380545443716E-17</v>
      </c>
      <c r="BF725" s="343">
        <f t="shared" si="1802"/>
        <v>7.9003797317806937E-18</v>
      </c>
      <c r="BG725" s="343">
        <f t="shared" si="1803"/>
        <v>-3.4875055033401223E-17</v>
      </c>
      <c r="BH725" s="343">
        <f t="shared" si="1804"/>
        <v>6.1513864490405797E-17</v>
      </c>
      <c r="BI725" s="343">
        <f t="shared" si="1805"/>
        <v>-8.7560261805476383E-17</v>
      </c>
      <c r="BJ725" s="343">
        <f t="shared" si="1806"/>
        <v>1.1276340593404475E-16</v>
      </c>
      <c r="BK725" s="343">
        <f t="shared" si="1807"/>
        <v>-1.3688057682072037E-16</v>
      </c>
      <c r="BL725" s="343">
        <f t="shared" si="1808"/>
        <v>1.5967951292607798E-16</v>
      </c>
      <c r="BM725" s="343">
        <f t="shared" si="1809"/>
        <v>-1.8094064803226262E-16</v>
      </c>
      <c r="BN725" s="343">
        <f t="shared" si="1810"/>
        <v>2.0045922578567082E-16</v>
      </c>
      <c r="BO725" s="343">
        <f t="shared" si="1811"/>
        <v>-2.1804727161260365E-16</v>
      </c>
      <c r="BP725" s="343">
        <f t="shared" si="1812"/>
        <v>2.3353540301714406E-16</v>
      </c>
      <c r="BQ725" s="343">
        <f t="shared" si="1813"/>
        <v>-2.4677446082719585E-16</v>
      </c>
      <c r="BR725" s="343">
        <f t="shared" si="1814"/>
        <v>2.5763694567883541E-16</v>
      </c>
    </row>
    <row r="726" spans="2:70">
      <c r="B726" s="340">
        <v>32</v>
      </c>
      <c r="C726" s="340">
        <f t="shared" si="1815"/>
        <v>1.0000000000000004E-2</v>
      </c>
      <c r="D726" s="341">
        <f t="shared" si="1751"/>
        <v>23.986949439881542</v>
      </c>
      <c r="E726" s="342" t="str">
        <f>AL694</f>
        <v>-0,0130505601184594</v>
      </c>
      <c r="F726" s="291">
        <v>32</v>
      </c>
      <c r="G726" s="343">
        <f t="shared" si="1816"/>
        <v>8.179369166371981E-17</v>
      </c>
      <c r="H726" s="343">
        <f t="shared" si="1752"/>
        <v>-8.1793691663719822E-17</v>
      </c>
      <c r="I726" s="343">
        <f t="shared" si="1753"/>
        <v>8.1793691663719835E-17</v>
      </c>
      <c r="J726" s="343">
        <f t="shared" si="1754"/>
        <v>-8.1793691663719847E-17</v>
      </c>
      <c r="K726" s="343">
        <f t="shared" si="1755"/>
        <v>8.1793691663719847E-17</v>
      </c>
      <c r="L726" s="343">
        <f t="shared" si="1756"/>
        <v>-8.1793691663719859E-17</v>
      </c>
      <c r="M726" s="343">
        <f t="shared" si="1757"/>
        <v>8.1793691663719872E-17</v>
      </c>
      <c r="N726" s="343">
        <f t="shared" si="1758"/>
        <v>-8.1793691663719884E-17</v>
      </c>
      <c r="O726" s="343">
        <f t="shared" si="1759"/>
        <v>8.1793691663719896E-17</v>
      </c>
      <c r="P726" s="343">
        <f t="shared" si="1760"/>
        <v>-8.1793691663719909E-17</v>
      </c>
      <c r="Q726" s="343">
        <f t="shared" si="1761"/>
        <v>8.1793691663720229E-17</v>
      </c>
      <c r="R726" s="343">
        <f t="shared" si="1762"/>
        <v>-8.1793691663719933E-17</v>
      </c>
      <c r="S726" s="343">
        <f t="shared" si="1763"/>
        <v>8.1793691663719625E-17</v>
      </c>
      <c r="T726" s="343">
        <f t="shared" si="1764"/>
        <v>-8.1793691663719946E-17</v>
      </c>
      <c r="U726" s="343">
        <f t="shared" si="1765"/>
        <v>8.1793691663720278E-17</v>
      </c>
      <c r="V726" s="343">
        <f t="shared" si="1766"/>
        <v>-8.179369166371997E-17</v>
      </c>
      <c r="W726" s="343">
        <f t="shared" si="1767"/>
        <v>8.1793691663719662E-17</v>
      </c>
      <c r="X726" s="343">
        <f t="shared" si="1768"/>
        <v>-8.1793691663719995E-17</v>
      </c>
      <c r="Y726" s="343">
        <f t="shared" si="1769"/>
        <v>8.1793691663720315E-17</v>
      </c>
      <c r="Z726" s="343">
        <f t="shared" si="1770"/>
        <v>-8.179369166372002E-17</v>
      </c>
      <c r="AA726" s="343">
        <f t="shared" si="1771"/>
        <v>8.1793691663719711E-17</v>
      </c>
      <c r="AB726" s="343">
        <f t="shared" si="1772"/>
        <v>-8.1793691663720673E-17</v>
      </c>
      <c r="AC726" s="343">
        <f t="shared" si="1773"/>
        <v>8.1793691663720365E-17</v>
      </c>
      <c r="AD726" s="343">
        <f t="shared" si="1774"/>
        <v>-8.1793691663720056E-17</v>
      </c>
      <c r="AE726" s="343">
        <f t="shared" si="1775"/>
        <v>8.1793691663719748E-17</v>
      </c>
      <c r="AF726" s="343">
        <f t="shared" si="1776"/>
        <v>-8.1793691663719453E-17</v>
      </c>
      <c r="AG726" s="343">
        <f t="shared" si="1777"/>
        <v>8.1793691663720402E-17</v>
      </c>
      <c r="AH726" s="343">
        <f t="shared" si="1778"/>
        <v>-8.1793691663720106E-17</v>
      </c>
      <c r="AI726" s="343">
        <f t="shared" si="1779"/>
        <v>8.1793691663719798E-17</v>
      </c>
      <c r="AJ726" s="343">
        <f t="shared" si="1780"/>
        <v>-8.1793691663720759E-17</v>
      </c>
      <c r="AK726" s="343">
        <f t="shared" si="1781"/>
        <v>8.1793691663720451E-17</v>
      </c>
      <c r="AL726" s="343">
        <f t="shared" si="1782"/>
        <v>-8.1793691663720143E-17</v>
      </c>
      <c r="AM726" s="343">
        <f t="shared" si="1783"/>
        <v>8.1793691663719847E-17</v>
      </c>
      <c r="AN726" s="343">
        <f t="shared" si="1784"/>
        <v>-8.1793691663719539E-17</v>
      </c>
      <c r="AO726" s="343">
        <f t="shared" si="1785"/>
        <v>8.17936916637205E-17</v>
      </c>
      <c r="AP726" s="343">
        <f t="shared" si="1786"/>
        <v>-8.1793691663720192E-17</v>
      </c>
      <c r="AQ726" s="343">
        <f t="shared" si="1787"/>
        <v>8.1793691663719884E-17</v>
      </c>
      <c r="AR726" s="343">
        <f t="shared" si="1788"/>
        <v>-8.1793691663720845E-17</v>
      </c>
      <c r="AS726" s="343">
        <f t="shared" si="1789"/>
        <v>8.1793691663720537E-17</v>
      </c>
      <c r="AT726" s="343">
        <f t="shared" si="1790"/>
        <v>-8.1793691663720229E-17</v>
      </c>
      <c r="AU726" s="343">
        <f t="shared" si="1791"/>
        <v>8.179369166372119E-17</v>
      </c>
      <c r="AV726" s="343">
        <f t="shared" si="1792"/>
        <v>-8.1793691663719625E-17</v>
      </c>
      <c r="AW726" s="343">
        <f t="shared" si="1793"/>
        <v>8.1793691663720586E-17</v>
      </c>
      <c r="AX726" s="343">
        <f t="shared" si="1794"/>
        <v>-8.1793691663721536E-17</v>
      </c>
      <c r="AY726" s="343">
        <f t="shared" si="1795"/>
        <v>8.179369166371997E-17</v>
      </c>
      <c r="AZ726" s="343">
        <f t="shared" si="1796"/>
        <v>-8.1793691663720932E-17</v>
      </c>
      <c r="BA726" s="343">
        <f t="shared" si="1797"/>
        <v>8.1793691663719366E-17</v>
      </c>
      <c r="BB726" s="343">
        <f t="shared" si="1798"/>
        <v>-8.1793691663720315E-17</v>
      </c>
      <c r="BC726" s="343">
        <f t="shared" si="1799"/>
        <v>8.1793691663721277E-17</v>
      </c>
      <c r="BD726" s="343">
        <f t="shared" si="1800"/>
        <v>-8.1793691663719711E-17</v>
      </c>
      <c r="BE726" s="343">
        <f t="shared" si="1801"/>
        <v>8.1793691663720673E-17</v>
      </c>
      <c r="BF726" s="343">
        <f t="shared" si="1802"/>
        <v>-8.1793691663719095E-17</v>
      </c>
      <c r="BG726" s="343">
        <f t="shared" si="1803"/>
        <v>8.1793691663720056E-17</v>
      </c>
      <c r="BH726" s="343">
        <f t="shared" si="1804"/>
        <v>-8.1793691663721018E-17</v>
      </c>
      <c r="BI726" s="343">
        <f t="shared" si="1805"/>
        <v>8.1793691663719453E-17</v>
      </c>
      <c r="BJ726" s="343">
        <f t="shared" si="1806"/>
        <v>-8.1793691663720402E-17</v>
      </c>
      <c r="BK726" s="343">
        <f t="shared" si="1807"/>
        <v>8.1793691663721363E-17</v>
      </c>
      <c r="BL726" s="343">
        <f t="shared" si="1808"/>
        <v>-8.1793691663719798E-17</v>
      </c>
      <c r="BM726" s="343">
        <f t="shared" si="1809"/>
        <v>8.1793691663720759E-17</v>
      </c>
      <c r="BN726" s="343">
        <f t="shared" si="1810"/>
        <v>-8.179369166372172E-17</v>
      </c>
      <c r="BO726" s="343">
        <f t="shared" si="1811"/>
        <v>8.1793691663720143E-17</v>
      </c>
      <c r="BP726" s="343">
        <f t="shared" si="1812"/>
        <v>-8.1793691663721104E-17</v>
      </c>
      <c r="BQ726" s="343">
        <f t="shared" si="1813"/>
        <v>8.1793691663719539E-17</v>
      </c>
      <c r="BR726" s="343">
        <f t="shared" si="1814"/>
        <v>-8.17936916637205E-17</v>
      </c>
    </row>
    <row r="727" spans="2:70">
      <c r="B727" s="340">
        <v>33</v>
      </c>
      <c r="C727" s="340">
        <f t="shared" si="1815"/>
        <v>1.0312500000000004E-2</v>
      </c>
      <c r="D727" s="341">
        <f t="shared" ref="D727:D758" si="1817">Vo_set2+E727</f>
        <v>23.986234232392068</v>
      </c>
      <c r="E727" s="342" t="str">
        <f>AM694</f>
        <v>-0,0137657676079329</v>
      </c>
      <c r="F727" s="291">
        <v>33</v>
      </c>
      <c r="G727" s="343">
        <f t="shared" ref="G727:G744" si="1818">2*IMREAL(K658)*COS(2*PI()*B658*1/Nt_input)-2*IMAGINARY(K658)*SIN(2*PI()*B658*1/Nt_input)</f>
        <v>1.0166361101211174E-15</v>
      </c>
      <c r="H727" s="343">
        <f t="shared" ref="H727:H744" si="1819">2*IMREAL(K658)*COS(2*PI()*B658*2/Nt_input)-2*IMAGINARY(K658)*SIN(2*PI()*B658*2/Nt_input)</f>
        <v>-1.1003732886010569E-15</v>
      </c>
      <c r="I727" s="343">
        <f t="shared" ref="I727:I744" si="1820">2*IMREAL(K658)*COS(2*PI()*B658*3/Nt_input)-2*IMAGINARY(K658)*SIN(2*PI()*B658*3/Nt_input)</f>
        <v>1.1735132707865419E-15</v>
      </c>
      <c r="J727" s="343">
        <f t="shared" ref="J727:J744" si="1821">2*IMREAL(K658)*COS(2*PI()*B658*4/Nt_input)-2*IMAGINARY(K658)*SIN(2*PI()*B658*4/Nt_input)</f>
        <v>-1.2353516786667434E-15</v>
      </c>
      <c r="K727" s="343">
        <f t="shared" ref="K727:K744" si="1822">2*IMREAL(K658)*COS(2*PI()*B658*5/Nt_input)-2*IMAGINARY(K658)*SIN(2*PI()*B658*5/Nt_input)</f>
        <v>1.2852929745694639E-15</v>
      </c>
      <c r="L727" s="343">
        <f t="shared" ref="L727:L744" si="1823">2*IMREAL(K658)*COS(2*PI()*B658*6/Nt_input)-2*IMAGINARY(K658)*SIN(2*PI()*B658*6/Nt_input)</f>
        <v>-1.3228561965144696E-15</v>
      </c>
      <c r="M727" s="343">
        <f t="shared" ref="M727:M744" si="1824">2*IMREAL(K658)*COS(2*PI()*B658*7/Nt_input)-2*IMAGINARY(K658)*SIN(2*PI()*B658*7/Nt_input)</f>
        <v>1.347679590140285E-15</v>
      </c>
      <c r="N727" s="343">
        <f t="shared" ref="N727:N744" si="1825">2*IMREAL(K658)*COS(2*PI()*B658*8/Nt_input)-2*IMAGINARY(K658)*SIN(2*PI()*B658*8/Nt_input)</f>
        <v>-1.3595240925964462E-15</v>
      </c>
      <c r="O727" s="343">
        <f t="shared" ref="O727:O744" si="1826">2*IMREAL(K658)*COS(2*PI()*B658*9/Nt_input)-2*IMAGINARY(K658)*SIN(2*PI()*B658*9/Nt_input)</f>
        <v>1.3582756348494369E-15</v>
      </c>
      <c r="P727" s="343">
        <f t="shared" ref="P727:P744" si="1827">2*IMREAL(K658)*COS(2*PI()*B658*10/Nt_input)-2*IMAGINARY(K658)*SIN(2*PI()*B658*10/Nt_input)</f>
        <v>-1.3439462402298362E-15</v>
      </c>
      <c r="Q727" s="343">
        <f t="shared" ref="Q727:Q744" si="1828">2*IMREAL(K658)*COS(2*PI()*B658*11/Nt_input)-2*IMAGINARY(K658)*SIN(2*PI()*B658*11/Nt_input)</f>
        <v>1.3166739086410757E-15</v>
      </c>
      <c r="R727" s="343">
        <f t="shared" ref="R727:R744" si="1829">2*IMREAL(K658)*COS(2*PI()*B658*12/Nt_input)-2*IMAGINARY(K658)*SIN(2*PI()*B658*12/Nt_input)</f>
        <v>-1.2767212875449281E-15</v>
      </c>
      <c r="S727" s="343">
        <f t="shared" ref="S727:S744" si="1830">2*IMREAL(K658)*COS(2*PI()*B658*13/Nt_input)-2*IMAGINARY(K658)*SIN(2*PI()*B658*13/Nt_input)</f>
        <v>1.2244731425228736E-15</v>
      </c>
      <c r="T727" s="343">
        <f t="shared" ref="T727:T744" si="1831">2*IMREAL(K658)*COS(2*PI()*B658*14/Nt_input)-2*IMAGINARY(K658)*SIN(2*PI()*B658*14/Nt_input)</f>
        <v>-1.1604326517732161E-15</v>
      </c>
      <c r="U727" s="343">
        <f t="shared" ref="U727:U744" si="1832">2*IMREAL(K658)*COS(2*PI()*B658*15/Nt_input)-2*IMAGINARY(K658)*SIN(2*PI()*B658*15/Nt_input)</f>
        <v>1.0852165602299677E-15</v>
      </c>
      <c r="V727" s="343">
        <f t="shared" ref="V727:V744" si="1833">2*IMREAL(K658)*COS(2*PI()*B658*16/Nt_input)-2*IMAGINARY(K658)*SIN(2*PI()*B658*16/Nt_input)</f>
        <v>-9.9954923997198812E-16</v>
      </c>
      <c r="W727" s="343">
        <f t="shared" ref="W727:W744" si="1834">2*IMREAL(K658)*COS(2*PI()*B658*17/Nt_input)-2*IMAGINARY(K658)*SIN(2*PI()*B658*17/Nt_input)</f>
        <v>9.0425571412388261E-16</v>
      </c>
      <c r="X727" s="343">
        <f t="shared" ref="X727:X744" si="1835">2*IMREAL(K658)*COS(2*PI()*B658*18/Nt_input)-2*IMAGINARY(K658)*SIN(2*PI()*B658*18/Nt_input)</f>
        <v>-8.0025371143230887E-16</v>
      </c>
      <c r="Y727" s="343">
        <f t="shared" ref="Y727:Y744" si="1836">2*IMREAL(K658)*COS(2*PI()*B658*19/Nt_input)-2*IMAGINARY(K658)*SIN(2*PI()*B658*19/Nt_input)</f>
        <v>6.8854482803646413E-16</v>
      </c>
      <c r="Z727" s="343">
        <f t="shared" ref="Z727:Z744" si="1837">2*IMREAL(K658)*COS(2*PI()*B658*20/Nt_input)-2*IMAGINARY(K658)*SIN(2*PI()*B658*20/Nt_input)</f>
        <v>-5.7020488154972926E-16</v>
      </c>
      <c r="AA727" s="343">
        <f t="shared" ref="AA727:AA744" si="1838">2*IMREAL(K658)*COS(2*PI()*B658*21/Nt_input)-2*IMAGINARY(K658)*SIN(2*PI()*B658*21/Nt_input)</f>
        <v>4.4637355034798345E-16</v>
      </c>
      <c r="AB727" s="343">
        <f t="shared" ref="AB727:AB744" si="1839">2*IMREAL(K658)*COS(2*PI()*B658*22/Nt_input)-2*IMAGINARY(K658)*SIN(2*PI()*B658*22/Nt_input)</f>
        <v>-3.1824339784378292E-16</v>
      </c>
      <c r="AC727" s="343">
        <f t="shared" ref="AC727:AC744" si="1840">2*IMREAL(K658)*COS(2*PI()*B658*23/Nt_input)-2*IMAGINARY(K658)*SIN(2*PI()*B658*23/Nt_input)</f>
        <v>1.8704838744880948E-16</v>
      </c>
      <c r="AD727" s="343">
        <f t="shared" ref="AD727:AD744" si="1841">2*IMREAL(K658)*COS(2*PI()*B658*24/Nt_input)-2*IMAGINARY(K658)*SIN(2*PI()*B658*24/Nt_input)</f>
        <v>-5.4051998831654002E-17</v>
      </c>
      <c r="AE727" s="343">
        <f t="shared" ref="AE727:AE744" si="1842">2*IMREAL(K658)*COS(2*PI()*B658*25/Nt_input)-2*IMAGINARY(K658)*SIN(2*PI()*B658*25/Nt_input)</f>
        <v>-7.9464940082078227E-17</v>
      </c>
      <c r="AF727" s="343">
        <f t="shared" ref="AF727:AF744" si="1843">2*IMREAL(K658)*COS(2*PI()*B658*26/Nt_input)-2*IMAGINARY(K658)*SIN(2*PI()*B658*26/Nt_input)</f>
        <v>2.1221658818286516E-16</v>
      </c>
      <c r="AG727" s="343">
        <f t="shared" ref="AG727:AG744" si="1844">2*IMREAL(K658)*COS(2*PI()*B658*27/Nt_input)-2*IMAGINARY(K658)*SIN(2*PI()*B658*27/Nt_input)</f>
        <v>-3.4292447453006347E-16</v>
      </c>
      <c r="AH727" s="343">
        <f t="shared" ref="AH727:AH744" si="1845">2*IMREAL(K658)*COS(2*PI()*B658*28/Nt_input)-2*IMAGINARY(K658)*SIN(2*PI()*B658*28/Nt_input)</f>
        <v>4.7032981072595075E-16</v>
      </c>
      <c r="AI727" s="343">
        <f t="shared" ref="AI727:AI744" si="1846">2*IMREAL(K658)*COS(2*PI()*B658*29/Nt_input)-2*IMAGINARY(K658)*SIN(2*PI()*B658*29/Nt_input)</f>
        <v>-5.9320561373611943E-16</v>
      </c>
      <c r="AJ727" s="343">
        <f t="shared" ref="AJ727:AJ744" si="1847">2*IMREAL(K658)*COS(2*PI()*B658*30/Nt_input)-2*IMAGINARY(K658)*SIN(2*PI()*B658*30/Nt_input)</f>
        <v>7.1036852240683485E-16</v>
      </c>
      <c r="AK727" s="343">
        <f t="shared" ref="AK727:AK744" si="1848">2*IMREAL(K658)*COS(2*PI()*B658*31/Nt_input)-2*IMAGINARY(K658)*SIN(2*PI()*B658*31/Nt_input)</f>
        <v>-8.2069019387983733E-16</v>
      </c>
      <c r="AL727" s="343">
        <f t="shared" ref="AL727:AL744" si="1849">2*IMREAL(K658)*COS(2*PI()*B658*32/Nt_input)-2*IMAGINARY(K658)*SIN(2*PI()*B658*32/Nt_input)</f>
        <v>9.2310817015088154E-16</v>
      </c>
      <c r="AM727" s="343">
        <f t="shared" ref="AM727:AM744" si="1850">2*IMREAL(K658)*COS(2*PI()*B658*33/Nt_input)-2*IMAGINARY(K658)*SIN(2*PI()*B658*33/Nt_input)</f>
        <v>-1.0166361101211164E-15</v>
      </c>
      <c r="AN727" s="343">
        <f t="shared" ref="AN727:AN744" si="1851">2*IMREAL(K658)*COS(2*PI()*B658*34/Nt_input)-2*IMAGINARY(K658)*SIN(2*PI()*B658*34/Nt_input)</f>
        <v>1.1003732886010561E-15</v>
      </c>
      <c r="AO727" s="343">
        <f t="shared" ref="AO727:AO744" si="1852">2*IMREAL(K658)*COS(2*PI()*B658*35/Nt_input)-2*IMAGINARY(K658)*SIN(2*PI()*B658*35/Nt_input)</f>
        <v>-1.1735132707865403E-15</v>
      </c>
      <c r="AP727" s="343">
        <f t="shared" ref="AP727:AP744" si="1853">2*IMREAL(K658)*COS(2*PI()*B658*36/Nt_input)-2*IMAGINARY(K658)*SIN(2*PI()*B658*36/Nt_input)</f>
        <v>1.235351678666742E-15</v>
      </c>
      <c r="AQ727" s="343">
        <f t="shared" ref="AQ727:AQ744" si="1854">2*IMREAL(K658)*COS(2*PI()*B658*37/Nt_input)-2*IMAGINARY(K658)*SIN(2*PI()*B658*37/Nt_input)</f>
        <v>-1.2852929745694621E-15</v>
      </c>
      <c r="AR727" s="343">
        <f t="shared" ref="AR727:AR744" si="1855">2*IMREAL(K658)*COS(2*PI()*B658*38/Nt_input)-2*IMAGINARY(K658)*SIN(2*PI()*B658*38/Nt_input)</f>
        <v>1.3228561965144684E-15</v>
      </c>
      <c r="AS727" s="343">
        <f t="shared" ref="AS727:AS744" si="1856">2*IMREAL(K658)*COS(2*PI()*B658*39/Nt_input)-2*IMAGINARY(K658)*SIN(2*PI()*B658*39/Nt_input)</f>
        <v>-1.3476795901402842E-15</v>
      </c>
      <c r="AT727" s="343">
        <f t="shared" ref="AT727:AT744" si="1857">2*IMREAL(K658)*COS(2*PI()*B658*40/Nt_input)-2*IMAGINARY(K658)*SIN(2*PI()*B658*40/Nt_input)</f>
        <v>1.359524092596447E-15</v>
      </c>
      <c r="AU727" s="343">
        <f t="shared" ref="AU727:AU744" si="1858">2*IMREAL(K658)*COS(2*PI()*B658*41/Nt_input)-2*IMAGINARY(K658)*SIN(2*PI()*B658*41/Nt_input)</f>
        <v>-1.3582756348494361E-15</v>
      </c>
      <c r="AV727" s="343">
        <f t="shared" ref="AV727:AV744" si="1859">2*IMREAL(K658)*COS(2*PI()*B658*42/Nt_input)-2*IMAGINARY(K658)*SIN(2*PI()*B658*42/Nt_input)</f>
        <v>1.3439462402298348E-15</v>
      </c>
      <c r="AW727" s="343">
        <f t="shared" ref="AW727:AW744" si="1860">2*IMREAL(K658)*COS(2*PI()*B658*43/Nt_input)-2*IMAGINARY(K658)*SIN(2*PI()*B658*43/Nt_input)</f>
        <v>-1.3166739086410735E-15</v>
      </c>
      <c r="AX727" s="343">
        <f t="shared" ref="AX727:AX744" si="1861">2*IMREAL(K658)*COS(2*PI()*B658*44/Nt_input)-2*IMAGINARY(K658)*SIN(2*PI()*B658*44/Nt_input)</f>
        <v>1.2767212875449252E-15</v>
      </c>
      <c r="AY727" s="343">
        <f t="shared" ref="AY727:AY744" si="1862">2*IMREAL(K658)*COS(2*PI()*B658*45/Nt_input)-2*IMAGINARY(K658)*SIN(2*PI()*B658*45/Nt_input)</f>
        <v>-1.2244731425228698E-15</v>
      </c>
      <c r="AZ727" s="343">
        <f t="shared" ref="AZ727:AZ744" si="1863">2*IMREAL(K658)*COS(2*PI()*B658*46/Nt_input)-2*IMAGINARY(K658)*SIN(2*PI()*B658*46/Nt_input)</f>
        <v>1.1604326517732113E-15</v>
      </c>
      <c r="BA727" s="343">
        <f t="shared" ref="BA727:BA744" si="1864">2*IMREAL(K658)*COS(2*PI()*B658*47/Nt_input)-2*IMAGINARY(K658)*SIN(2*PI()*B658*47/Nt_input)</f>
        <v>-1.0852165602299624E-15</v>
      </c>
      <c r="BB727" s="343">
        <f t="shared" ref="BB727:BB744" si="1865">2*IMREAL(K658)*COS(2*PI()*B658*48/Nt_input)-2*IMAGINARY(K658)*SIN(2*PI()*B658*48/Nt_input)</f>
        <v>9.9954923997198201E-16</v>
      </c>
      <c r="BC727" s="343">
        <f t="shared" ref="BC727:BC744" si="1866">2*IMREAL(K658)*COS(2*PI()*B658*49/Nt_input)-2*IMAGINARY(K658)*SIN(2*PI()*B658*49/Nt_input)</f>
        <v>-9.042557141238761E-16</v>
      </c>
      <c r="BD727" s="343">
        <f t="shared" ref="BD727:BD744" si="1867">2*IMREAL(K658)*COS(2*PI()*B658*50/Nt_input)-2*IMAGINARY(K658)*SIN(2*PI()*B658*50/Nt_input)</f>
        <v>8.0025371143230167E-16</v>
      </c>
      <c r="BE727" s="343">
        <f t="shared" ref="BE727:BE744" si="1868">2*IMREAL(K658)*COS(2*PI()*B658*51/Nt_input)-2*IMAGINARY(K658)*SIN(2*PI()*B658*51/Nt_input)</f>
        <v>-6.8854482803645624E-16</v>
      </c>
      <c r="BF727" s="343">
        <f t="shared" ref="BF727:BF744" si="1869">2*IMREAL(K658)*COS(2*PI()*B658*52/Nt_input)-2*IMAGINARY(K658)*SIN(2*PI()*B658*52/Nt_input)</f>
        <v>5.7020488154972986E-16</v>
      </c>
      <c r="BG727" s="343">
        <f t="shared" ref="BG727:BG744" si="1870">2*IMREAL(K658)*COS(2*PI()*B658*53/Nt_input)-2*IMAGINARY(K658)*SIN(2*PI()*B658*53/Nt_input)</f>
        <v>-4.4637355034798424E-16</v>
      </c>
      <c r="BH727" s="343">
        <f t="shared" ref="BH727:BH744" si="1871">2*IMREAL(K658)*COS(2*PI()*B658*54/Nt_input)-2*IMAGINARY(K658)*SIN(2*PI()*B658*54/Nt_input)</f>
        <v>3.1824339784378381E-16</v>
      </c>
      <c r="BI727" s="343">
        <f t="shared" ref="BI727:BI744" si="1872">2*IMREAL(K658)*COS(2*PI()*B658*55/Nt_input)-2*IMAGINARY(K658)*SIN(2*PI()*B658*55/Nt_input)</f>
        <v>-1.8704838744881007E-16</v>
      </c>
      <c r="BJ727" s="343">
        <f t="shared" ref="BJ727:BJ744" si="1873">2*IMREAL(K658)*COS(2*PI()*B658*56/Nt_input)-2*IMAGINARY(K658)*SIN(2*PI()*B658*56/Nt_input)</f>
        <v>5.4051998831654692E-17</v>
      </c>
      <c r="BK727" s="343">
        <f t="shared" ref="BK727:BK744" si="1874">2*IMREAL(K658)*COS(2*PI()*B658*57/Nt_input)-2*IMAGINARY(K658)*SIN(2*PI()*B658*57/Nt_input)</f>
        <v>7.9464940082077537E-17</v>
      </c>
      <c r="BL727" s="343">
        <f t="shared" ref="BL727:BL744" si="1875">2*IMREAL(K658)*COS(2*PI()*B658*58/Nt_input)-2*IMAGINARY(K658)*SIN(2*PI()*B658*58/Nt_input)</f>
        <v>-2.1221658818286457E-16</v>
      </c>
      <c r="BM727" s="343">
        <f t="shared" ref="BM727:BM744" si="1876">2*IMREAL(K658)*COS(2*PI()*B658*59/Nt_input)-2*IMAGINARY(K658)*SIN(2*PI()*B658*59/Nt_input)</f>
        <v>3.4292447453006278E-16</v>
      </c>
      <c r="BN727" s="343">
        <f t="shared" ref="BN727:BN744" si="1877">2*IMREAL(K658)*COS(2*PI()*B658*60/Nt_input)-2*IMAGINARY(K658)*SIN(2*PI()*B658*60/Nt_input)</f>
        <v>-4.7032981072595016E-16</v>
      </c>
      <c r="BO727" s="343">
        <f t="shared" ref="BO727:BO744" si="1878">2*IMREAL(K658)*COS(2*PI()*B658*61/Nt_input)-2*IMAGINARY(K658)*SIN(2*PI()*B658*61/Nt_input)</f>
        <v>5.9320561373611874E-16</v>
      </c>
      <c r="BP727" s="343">
        <f t="shared" ref="BP727:BP744" si="1879">2*IMREAL(K658)*COS(2*PI()*B658*62/Nt_input)-2*IMAGINARY(K658)*SIN(2*PI()*B658*62/Nt_input)</f>
        <v>-7.1036852240683416E-16</v>
      </c>
      <c r="BQ727" s="343">
        <f t="shared" ref="BQ727:BQ744" si="1880">2*IMREAL(K658)*COS(2*PI()*B658*63/Nt_input)-2*IMAGINARY(K658)*SIN(2*PI()*B658*63/Nt_input)</f>
        <v>8.2069019387983664E-16</v>
      </c>
      <c r="BR727" s="343">
        <f t="shared" ref="BR727:BR744" si="1881">2*IMREAL(K658)*COS(2*PI()*B658*64/Nt_input)-2*IMAGINARY(K658)*SIN(2*PI()*B658*64/Nt_input)</f>
        <v>-9.2310817015088095E-16</v>
      </c>
    </row>
    <row r="728" spans="2:70">
      <c r="B728" s="340">
        <v>34</v>
      </c>
      <c r="C728" s="340">
        <f t="shared" ref="C728:C758" si="1882">C727+Div_Nt_input</f>
        <v>1.0625000000000004E-2</v>
      </c>
      <c r="D728" s="341">
        <f t="shared" si="1817"/>
        <v>23.985651596769802</v>
      </c>
      <c r="E728" s="342" t="str">
        <f>AN694</f>
        <v>-0,014348403230199</v>
      </c>
      <c r="F728" s="291">
        <v>34</v>
      </c>
      <c r="G728" s="343">
        <f t="shared" si="1818"/>
        <v>-4.3840147965975548E-16</v>
      </c>
      <c r="H728" s="343">
        <f t="shared" si="1819"/>
        <v>4.0783694732833282E-16</v>
      </c>
      <c r="I728" s="343">
        <f t="shared" si="1820"/>
        <v>-3.6159946982867706E-16</v>
      </c>
      <c r="J728" s="343">
        <f t="shared" si="1821"/>
        <v>3.014659274908246E-16</v>
      </c>
      <c r="K728" s="343">
        <f t="shared" si="1822"/>
        <v>-2.2974721862353982E-16</v>
      </c>
      <c r="L728" s="343">
        <f t="shared" si="1823"/>
        <v>1.4919945298827548E-16</v>
      </c>
      <c r="M728" s="343">
        <f t="shared" si="1824"/>
        <v>-6.2918036046690358E-17</v>
      </c>
      <c r="N728" s="343">
        <f t="shared" si="1825"/>
        <v>-2.5781285735327932E-17</v>
      </c>
      <c r="O728" s="343">
        <f t="shared" si="1826"/>
        <v>1.1348984716484919E-16</v>
      </c>
      <c r="P728" s="343">
        <f t="shared" si="1827"/>
        <v>-1.9683705741366487E-16</v>
      </c>
      <c r="Q728" s="343">
        <f t="shared" si="1828"/>
        <v>2.7261992993356834E-16</v>
      </c>
      <c r="R728" s="343">
        <f t="shared" si="1829"/>
        <v>-3.3792617143314249E-16</v>
      </c>
      <c r="S728" s="343">
        <f t="shared" si="1830"/>
        <v>3.9024609967571929E-16</v>
      </c>
      <c r="T728" s="343">
        <f t="shared" si="1831"/>
        <v>-4.2756908916029388E-16</v>
      </c>
      <c r="U728" s="343">
        <f t="shared" si="1832"/>
        <v>4.4846083833194518E-16</v>
      </c>
      <c r="V728" s="343">
        <f t="shared" si="1833"/>
        <v>-4.5211848898623605E-16</v>
      </c>
      <c r="W728" s="343">
        <f t="shared" si="1834"/>
        <v>4.3840147965975504E-16</v>
      </c>
      <c r="X728" s="343">
        <f t="shared" si="1835"/>
        <v>-4.0783694732833287E-16</v>
      </c>
      <c r="Y728" s="343">
        <f t="shared" si="1836"/>
        <v>3.6159946982867661E-16</v>
      </c>
      <c r="Z728" s="343">
        <f t="shared" si="1837"/>
        <v>-3.0146592749082529E-16</v>
      </c>
      <c r="AA728" s="343">
        <f t="shared" si="1838"/>
        <v>2.2974721862353642E-16</v>
      </c>
      <c r="AB728" s="343">
        <f t="shared" si="1839"/>
        <v>-1.4919945298827486E-16</v>
      </c>
      <c r="AC728" s="343">
        <f t="shared" si="1840"/>
        <v>6.2918036046691295E-17</v>
      </c>
      <c r="AD728" s="343">
        <f t="shared" si="1841"/>
        <v>2.5781285735331808E-17</v>
      </c>
      <c r="AE728" s="343">
        <f t="shared" si="1842"/>
        <v>-1.1348984716485138E-16</v>
      </c>
      <c r="AF728" s="343">
        <f t="shared" si="1843"/>
        <v>1.9683705741366548E-16</v>
      </c>
      <c r="AG728" s="343">
        <f t="shared" si="1844"/>
        <v>-2.7261992993356622E-16</v>
      </c>
      <c r="AH728" s="343">
        <f t="shared" si="1845"/>
        <v>3.3792617143314293E-16</v>
      </c>
      <c r="AI728" s="343">
        <f t="shared" si="1846"/>
        <v>-3.9024609967571959E-16</v>
      </c>
      <c r="AJ728" s="343">
        <f t="shared" si="1847"/>
        <v>4.27569089160293E-16</v>
      </c>
      <c r="AK728" s="343">
        <f t="shared" si="1848"/>
        <v>-4.4846083833194577E-16</v>
      </c>
      <c r="AL728" s="343">
        <f t="shared" si="1849"/>
        <v>4.5211848898623595E-16</v>
      </c>
      <c r="AM728" s="343">
        <f t="shared" si="1850"/>
        <v>-4.3840147965975568E-16</v>
      </c>
      <c r="AN728" s="343">
        <f t="shared" si="1851"/>
        <v>4.0783694732833114E-16</v>
      </c>
      <c r="AO728" s="343">
        <f t="shared" si="1852"/>
        <v>-3.6159946982867622E-16</v>
      </c>
      <c r="AP728" s="343">
        <f t="shared" si="1853"/>
        <v>3.0146592749082485E-16</v>
      </c>
      <c r="AQ728" s="343">
        <f t="shared" si="1854"/>
        <v>-2.2974721862353588E-16</v>
      </c>
      <c r="AR728" s="343">
        <f t="shared" si="1855"/>
        <v>1.4919945298827422E-16</v>
      </c>
      <c r="AS728" s="343">
        <f t="shared" si="1856"/>
        <v>-6.2918036046684269E-17</v>
      </c>
      <c r="AT728" s="343">
        <f t="shared" si="1857"/>
        <v>-2.5781285735326049E-17</v>
      </c>
      <c r="AU728" s="343">
        <f t="shared" si="1858"/>
        <v>1.1348984716485202E-16</v>
      </c>
      <c r="AV728" s="343">
        <f t="shared" si="1859"/>
        <v>-1.9683705741367184E-16</v>
      </c>
      <c r="AW728" s="343">
        <f t="shared" si="1860"/>
        <v>2.7261992993356676E-16</v>
      </c>
      <c r="AX728" s="343">
        <f t="shared" si="1861"/>
        <v>-3.3792617143314338E-16</v>
      </c>
      <c r="AY728" s="343">
        <f t="shared" si="1862"/>
        <v>3.9024609967572314E-16</v>
      </c>
      <c r="AZ728" s="343">
        <f t="shared" si="1863"/>
        <v>-4.2756908916029324E-16</v>
      </c>
      <c r="BA728" s="343">
        <f t="shared" si="1864"/>
        <v>4.4846083833194587E-16</v>
      </c>
      <c r="BB728" s="343">
        <f t="shared" si="1865"/>
        <v>-4.5211848898623555E-16</v>
      </c>
      <c r="BC728" s="343">
        <f t="shared" si="1866"/>
        <v>4.3840147965975548E-16</v>
      </c>
      <c r="BD728" s="343">
        <f t="shared" si="1867"/>
        <v>-4.0783694732833084E-16</v>
      </c>
      <c r="BE728" s="343">
        <f t="shared" si="1868"/>
        <v>3.6159946982867967E-16</v>
      </c>
      <c r="BF728" s="343">
        <f t="shared" si="1869"/>
        <v>-3.0146592749082435E-16</v>
      </c>
      <c r="BG728" s="343">
        <f t="shared" si="1870"/>
        <v>2.2974721862353529E-16</v>
      </c>
      <c r="BH728" s="343">
        <f t="shared" si="1871"/>
        <v>-1.4919945298827967E-16</v>
      </c>
      <c r="BI728" s="343">
        <f t="shared" si="1872"/>
        <v>6.2918036046689976E-17</v>
      </c>
      <c r="BJ728" s="343">
        <f t="shared" si="1873"/>
        <v>2.5781285735333136E-17</v>
      </c>
      <c r="BK728" s="343">
        <f t="shared" si="1874"/>
        <v>-1.1348984716484645E-16</v>
      </c>
      <c r="BL728" s="343">
        <f t="shared" si="1875"/>
        <v>1.9683705741366667E-16</v>
      </c>
      <c r="BM728" s="343">
        <f t="shared" si="1876"/>
        <v>-2.7261992993357243E-16</v>
      </c>
      <c r="BN728" s="343">
        <f t="shared" si="1877"/>
        <v>3.3792617143313948E-16</v>
      </c>
      <c r="BO728" s="343">
        <f t="shared" si="1878"/>
        <v>-3.9024609967572028E-16</v>
      </c>
      <c r="BP728" s="343">
        <f t="shared" si="1879"/>
        <v>4.2756908916029556E-16</v>
      </c>
      <c r="BQ728" s="343">
        <f t="shared" si="1880"/>
        <v>-4.4846083833194498E-16</v>
      </c>
      <c r="BR728" s="343">
        <f t="shared" si="1881"/>
        <v>4.5211848898623585E-16</v>
      </c>
    </row>
    <row r="729" spans="2:70">
      <c r="B729" s="340">
        <v>35</v>
      </c>
      <c r="C729" s="340">
        <f t="shared" si="1882"/>
        <v>1.0937500000000005E-2</v>
      </c>
      <c r="D729" s="341">
        <f t="shared" si="1817"/>
        <v>23.985207144114266</v>
      </c>
      <c r="E729" s="342" t="str">
        <f>AO694</f>
        <v>-0,0147928558857326</v>
      </c>
      <c r="F729" s="291">
        <v>35</v>
      </c>
      <c r="G729" s="343">
        <f t="shared" si="1818"/>
        <v>-1.7222333874572518E-17</v>
      </c>
      <c r="H729" s="343">
        <f t="shared" si="1819"/>
        <v>8.7993062567338394E-18</v>
      </c>
      <c r="I729" s="343">
        <f t="shared" si="1820"/>
        <v>3.8151170751373187E-19</v>
      </c>
      <c r="J729" s="343">
        <f t="shared" si="1821"/>
        <v>-9.5294741396816996E-18</v>
      </c>
      <c r="K729" s="343">
        <f t="shared" si="1822"/>
        <v>1.7856764657643096E-17</v>
      </c>
      <c r="L729" s="343">
        <f t="shared" si="1823"/>
        <v>-2.464624259347043E-17</v>
      </c>
      <c r="M729" s="343">
        <f t="shared" si="1824"/>
        <v>2.9313202666222944E-17</v>
      </c>
      <c r="N729" s="343">
        <f t="shared" si="1825"/>
        <v>-3.1455729408132924E-17</v>
      </c>
      <c r="O729" s="343">
        <f t="shared" si="1826"/>
        <v>3.0889309854817548E-17</v>
      </c>
      <c r="P729" s="343">
        <f t="shared" si="1827"/>
        <v>-2.7662723677877759E-17</v>
      </c>
      <c r="Q729" s="343">
        <f t="shared" si="1828"/>
        <v>2.2053842312333803E-17</v>
      </c>
      <c r="R729" s="343">
        <f t="shared" si="1829"/>
        <v>-1.4545698855221862E-17</v>
      </c>
      <c r="S729" s="343">
        <f t="shared" si="1830"/>
        <v>5.7848895796175977E-18</v>
      </c>
      <c r="T729" s="343">
        <f t="shared" si="1831"/>
        <v>3.4741105022358191E-18</v>
      </c>
      <c r="U729" s="343">
        <f t="shared" si="1832"/>
        <v>-1.2433922520378274E-17</v>
      </c>
      <c r="V729" s="343">
        <f t="shared" si="1833"/>
        <v>2.0322933480002305E-17</v>
      </c>
      <c r="W729" s="343">
        <f t="shared" si="1834"/>
        <v>-2.6461747054455249E-17</v>
      </c>
      <c r="X729" s="343">
        <f t="shared" si="1835"/>
        <v>3.0321692740700095E-17</v>
      </c>
      <c r="Y729" s="343">
        <f t="shared" si="1836"/>
        <v>-3.1570354608053638E-17</v>
      </c>
      <c r="Z729" s="343">
        <f t="shared" si="1837"/>
        <v>3.0100198734931394E-17</v>
      </c>
      <c r="AA729" s="343">
        <f t="shared" si="1838"/>
        <v>-2.6037833957969168E-17</v>
      </c>
      <c r="AB729" s="343">
        <f t="shared" si="1839"/>
        <v>1.9733108404025914E-17</v>
      </c>
      <c r="AC729" s="343">
        <f t="shared" si="1840"/>
        <v>-1.1728980804407772E-17</v>
      </c>
      <c r="AD729" s="343">
        <f t="shared" si="1841"/>
        <v>2.7147612535072583E-18</v>
      </c>
      <c r="AE729" s="343">
        <f t="shared" si="1842"/>
        <v>6.5332517136792883E-18</v>
      </c>
      <c r="AF729" s="343">
        <f t="shared" si="1843"/>
        <v>-1.5218625430130256E-17</v>
      </c>
      <c r="AG729" s="343">
        <f t="shared" si="1844"/>
        <v>2.2593381343303503E-17</v>
      </c>
      <c r="AH729" s="343">
        <f t="shared" si="1845"/>
        <v>-2.8022410425843412E-17</v>
      </c>
      <c r="AI729" s="343">
        <f t="shared" si="1846"/>
        <v>3.1038168338561014E-17</v>
      </c>
      <c r="AJ729" s="343">
        <f t="shared" si="1847"/>
        <v>-3.1380940034987461E-17</v>
      </c>
      <c r="AK729" s="343">
        <f t="shared" si="1848"/>
        <v>2.902120624678549E-17</v>
      </c>
      <c r="AL729" s="343">
        <f t="shared" si="1849"/>
        <v>-2.4162185663317561E-17</v>
      </c>
      <c r="AM729" s="343">
        <f t="shared" si="1850"/>
        <v>1.7222333874572561E-17</v>
      </c>
      <c r="AN729" s="343">
        <f t="shared" si="1851"/>
        <v>-8.7993062567341337E-18</v>
      </c>
      <c r="AO729" s="343">
        <f t="shared" si="1852"/>
        <v>-3.8151170751359321E-19</v>
      </c>
      <c r="AP729" s="343">
        <f t="shared" si="1853"/>
        <v>9.5294741396813591E-18</v>
      </c>
      <c r="AQ729" s="343">
        <f t="shared" si="1854"/>
        <v>-1.7856764657642982E-17</v>
      </c>
      <c r="AR729" s="343">
        <f t="shared" si="1855"/>
        <v>2.4646242593470418E-17</v>
      </c>
      <c r="AS729" s="343">
        <f t="shared" si="1856"/>
        <v>-2.9313202666222858E-17</v>
      </c>
      <c r="AT729" s="343">
        <f t="shared" si="1857"/>
        <v>3.1455729408132887E-17</v>
      </c>
      <c r="AU729" s="343">
        <f t="shared" si="1858"/>
        <v>-3.0889309854817505E-17</v>
      </c>
      <c r="AV729" s="343">
        <f t="shared" si="1859"/>
        <v>2.7662723677877768E-17</v>
      </c>
      <c r="AW729" s="343">
        <f t="shared" si="1860"/>
        <v>-2.2053842312333979E-17</v>
      </c>
      <c r="AX729" s="343">
        <f t="shared" si="1861"/>
        <v>1.4545698855222478E-17</v>
      </c>
      <c r="AY729" s="343">
        <f t="shared" si="1862"/>
        <v>-5.7848895796176177E-18</v>
      </c>
      <c r="AZ729" s="343">
        <f t="shared" si="1863"/>
        <v>-3.4741105022355742E-18</v>
      </c>
      <c r="BA729" s="343">
        <f t="shared" si="1864"/>
        <v>1.243392252037784E-17</v>
      </c>
      <c r="BB729" s="343">
        <f t="shared" si="1865"/>
        <v>-2.0322933480002459E-17</v>
      </c>
      <c r="BC729" s="343">
        <f t="shared" si="1866"/>
        <v>2.6461747054455236E-17</v>
      </c>
      <c r="BD729" s="343">
        <f t="shared" si="1867"/>
        <v>-3.0321692740700027E-17</v>
      </c>
      <c r="BE729" s="343">
        <f t="shared" si="1868"/>
        <v>3.1570354608053644E-17</v>
      </c>
      <c r="BF729" s="343">
        <f t="shared" si="1869"/>
        <v>-3.0100198734931333E-17</v>
      </c>
      <c r="BG729" s="343">
        <f t="shared" si="1870"/>
        <v>2.6037833957969307E-17</v>
      </c>
      <c r="BH729" s="343">
        <f t="shared" si="1871"/>
        <v>-1.9733108404026108E-17</v>
      </c>
      <c r="BI729" s="343">
        <f t="shared" si="1872"/>
        <v>1.172898080440842E-17</v>
      </c>
      <c r="BJ729" s="343">
        <f t="shared" si="1873"/>
        <v>-2.7147612535075048E-18</v>
      </c>
      <c r="BK729" s="343">
        <f t="shared" si="1874"/>
        <v>-6.533251713679048E-18</v>
      </c>
      <c r="BL729" s="343">
        <f t="shared" si="1875"/>
        <v>1.5218625430129649E-17</v>
      </c>
      <c r="BM729" s="343">
        <f t="shared" si="1876"/>
        <v>-2.2593381343303644E-17</v>
      </c>
      <c r="BN729" s="343">
        <f t="shared" si="1877"/>
        <v>2.8022410425843302E-17</v>
      </c>
      <c r="BO729" s="343">
        <f t="shared" si="1878"/>
        <v>-3.1038168338560965E-17</v>
      </c>
      <c r="BP729" s="343">
        <f t="shared" si="1879"/>
        <v>3.1380940034987542E-17</v>
      </c>
      <c r="BQ729" s="343">
        <f t="shared" si="1880"/>
        <v>-2.9021206246785416E-17</v>
      </c>
      <c r="BR729" s="343">
        <f t="shared" si="1881"/>
        <v>2.4162185663317718E-17</v>
      </c>
    </row>
    <row r="730" spans="2:70">
      <c r="B730" s="340">
        <v>36</v>
      </c>
      <c r="C730" s="340">
        <f t="shared" si="1882"/>
        <v>1.1250000000000005E-2</v>
      </c>
      <c r="D730" s="341">
        <f t="shared" si="1817"/>
        <v>23.984905154747519</v>
      </c>
      <c r="E730" s="342" t="str">
        <f>AP694</f>
        <v>-0,0150948452524806</v>
      </c>
      <c r="F730" s="291">
        <v>36</v>
      </c>
      <c r="G730" s="343">
        <f t="shared" si="1818"/>
        <v>-2.2159099901178966E-16</v>
      </c>
      <c r="H730" s="343">
        <f t="shared" si="1819"/>
        <v>3.0820603461114611E-16</v>
      </c>
      <c r="I730" s="343">
        <f t="shared" si="1820"/>
        <v>-3.4789949533561657E-16</v>
      </c>
      <c r="J730" s="343">
        <f t="shared" si="1821"/>
        <v>3.3462841161201805E-16</v>
      </c>
      <c r="K730" s="343">
        <f t="shared" si="1822"/>
        <v>-2.7041318563459473E-16</v>
      </c>
      <c r="L730" s="343">
        <f t="shared" si="1823"/>
        <v>1.6503000344593671E-16</v>
      </c>
      <c r="M730" s="343">
        <f t="shared" si="1824"/>
        <v>-3.4522499233340412E-17</v>
      </c>
      <c r="N730" s="343">
        <f t="shared" si="1825"/>
        <v>-1.0124074254029603E-16</v>
      </c>
      <c r="O730" s="343">
        <f t="shared" si="1826"/>
        <v>2.21590999011789E-16</v>
      </c>
      <c r="P730" s="343">
        <f t="shared" si="1827"/>
        <v>-3.0820603461114601E-16</v>
      </c>
      <c r="Q730" s="343">
        <f t="shared" si="1828"/>
        <v>3.4789949533561672E-16</v>
      </c>
      <c r="R730" s="343">
        <f t="shared" si="1829"/>
        <v>-3.3462841161201834E-16</v>
      </c>
      <c r="S730" s="343">
        <f t="shared" si="1830"/>
        <v>2.7041318563459497E-16</v>
      </c>
      <c r="T730" s="343">
        <f t="shared" si="1831"/>
        <v>-1.6503000344593602E-16</v>
      </c>
      <c r="U730" s="343">
        <f t="shared" si="1832"/>
        <v>3.4522499233342014E-17</v>
      </c>
      <c r="V730" s="343">
        <f t="shared" si="1833"/>
        <v>1.0124074254029566E-16</v>
      </c>
      <c r="W730" s="343">
        <f t="shared" si="1834"/>
        <v>-2.2159099901178966E-16</v>
      </c>
      <c r="X730" s="343">
        <f t="shared" si="1835"/>
        <v>3.0820603461114532E-16</v>
      </c>
      <c r="Y730" s="343">
        <f t="shared" si="1836"/>
        <v>-3.4789949533561652E-16</v>
      </c>
      <c r="Z730" s="343">
        <f t="shared" si="1837"/>
        <v>3.346284116120181E-16</v>
      </c>
      <c r="AA730" s="343">
        <f t="shared" si="1838"/>
        <v>-2.7041318563459438E-16</v>
      </c>
      <c r="AB730" s="343">
        <f t="shared" si="1839"/>
        <v>1.6503000344593523E-16</v>
      </c>
      <c r="AC730" s="343">
        <f t="shared" si="1840"/>
        <v>-3.4522499233343654E-17</v>
      </c>
      <c r="AD730" s="343">
        <f t="shared" si="1841"/>
        <v>-1.0124074254029411E-16</v>
      </c>
      <c r="AE730" s="343">
        <f t="shared" si="1842"/>
        <v>2.2159099901178841E-16</v>
      </c>
      <c r="AF730" s="343">
        <f t="shared" si="1843"/>
        <v>-3.0820603461114567E-16</v>
      </c>
      <c r="AG730" s="343">
        <f t="shared" si="1844"/>
        <v>3.4789949533561662E-16</v>
      </c>
      <c r="AH730" s="343">
        <f t="shared" si="1845"/>
        <v>-3.3462841161201785E-16</v>
      </c>
      <c r="AI730" s="343">
        <f t="shared" si="1846"/>
        <v>2.7041318563459699E-16</v>
      </c>
      <c r="AJ730" s="343">
        <f t="shared" si="1847"/>
        <v>-1.6503000344593883E-16</v>
      </c>
      <c r="AK730" s="343">
        <f t="shared" si="1848"/>
        <v>3.4522499233342791E-17</v>
      </c>
      <c r="AL730" s="343">
        <f t="shared" si="1849"/>
        <v>1.0124074254029493E-16</v>
      </c>
      <c r="AM730" s="343">
        <f t="shared" si="1850"/>
        <v>-2.2159099901178905E-16</v>
      </c>
      <c r="AN730" s="343">
        <f t="shared" si="1851"/>
        <v>3.0820603461114611E-16</v>
      </c>
      <c r="AO730" s="343">
        <f t="shared" si="1852"/>
        <v>-3.4789949533561667E-16</v>
      </c>
      <c r="AP730" s="343">
        <f t="shared" si="1853"/>
        <v>3.3462841161201903E-16</v>
      </c>
      <c r="AQ730" s="343">
        <f t="shared" si="1854"/>
        <v>-2.7041318563459645E-16</v>
      </c>
      <c r="AR730" s="343">
        <f t="shared" si="1855"/>
        <v>1.6503000344593812E-16</v>
      </c>
      <c r="AS730" s="343">
        <f t="shared" si="1856"/>
        <v>-3.4522499233341928E-17</v>
      </c>
      <c r="AT730" s="343">
        <f t="shared" si="1857"/>
        <v>-1.0124074254029575E-16</v>
      </c>
      <c r="AU730" s="343">
        <f t="shared" si="1858"/>
        <v>2.2159099901178974E-16</v>
      </c>
      <c r="AV730" s="343">
        <f t="shared" si="1859"/>
        <v>-3.082060346111465E-16</v>
      </c>
      <c r="AW730" s="343">
        <f t="shared" si="1860"/>
        <v>3.4789949533561677E-16</v>
      </c>
      <c r="AX730" s="343">
        <f t="shared" si="1861"/>
        <v>-3.3462841161201736E-16</v>
      </c>
      <c r="AY730" s="343">
        <f t="shared" si="1862"/>
        <v>2.7041318563459906E-16</v>
      </c>
      <c r="AZ730" s="343">
        <f t="shared" si="1863"/>
        <v>-1.6503000344594171E-16</v>
      </c>
      <c r="BA730" s="343">
        <f t="shared" si="1864"/>
        <v>3.4522499233346033E-17</v>
      </c>
      <c r="BB730" s="343">
        <f t="shared" si="1865"/>
        <v>1.0124074254029181E-16</v>
      </c>
      <c r="BC730" s="343">
        <f t="shared" si="1866"/>
        <v>-2.2159099901178653E-16</v>
      </c>
      <c r="BD730" s="343">
        <f t="shared" si="1867"/>
        <v>3.0820603461114453E-16</v>
      </c>
      <c r="BE730" s="343">
        <f t="shared" si="1868"/>
        <v>-3.4789949533561632E-16</v>
      </c>
      <c r="BF730" s="343">
        <f t="shared" si="1869"/>
        <v>3.3462841161201854E-16</v>
      </c>
      <c r="BG730" s="343">
        <f t="shared" si="1870"/>
        <v>-2.7041318563459537E-16</v>
      </c>
      <c r="BH730" s="343">
        <f t="shared" si="1871"/>
        <v>1.6503000344593659E-16</v>
      </c>
      <c r="BI730" s="343">
        <f t="shared" si="1872"/>
        <v>-3.4522499233340239E-17</v>
      </c>
      <c r="BJ730" s="343">
        <f t="shared" si="1873"/>
        <v>-1.0124074254029739E-16</v>
      </c>
      <c r="BK730" s="343">
        <f t="shared" si="1874"/>
        <v>2.2159099901179104E-16</v>
      </c>
      <c r="BL730" s="343">
        <f t="shared" si="1875"/>
        <v>-3.0820603461114261E-16</v>
      </c>
      <c r="BM730" s="343">
        <f t="shared" si="1876"/>
        <v>3.4789949533561593E-16</v>
      </c>
      <c r="BN730" s="343">
        <f t="shared" si="1877"/>
        <v>-3.3462841161201972E-16</v>
      </c>
      <c r="BO730" s="343">
        <f t="shared" si="1878"/>
        <v>2.7041318563459798E-16</v>
      </c>
      <c r="BP730" s="343">
        <f t="shared" si="1879"/>
        <v>-1.6503000344594019E-16</v>
      </c>
      <c r="BQ730" s="343">
        <f t="shared" si="1880"/>
        <v>3.4522499233344307E-17</v>
      </c>
      <c r="BR730" s="343">
        <f t="shared" si="1881"/>
        <v>1.0124074254029346E-16</v>
      </c>
    </row>
    <row r="731" spans="2:70">
      <c r="B731" s="340">
        <v>37</v>
      </c>
      <c r="C731" s="340">
        <f t="shared" si="1882"/>
        <v>1.1562500000000005E-2</v>
      </c>
      <c r="D731" s="341">
        <f t="shared" si="1817"/>
        <v>23.984748536992232</v>
      </c>
      <c r="E731" s="342" t="str">
        <f>AQ694</f>
        <v>-0,0152514630077697</v>
      </c>
      <c r="F731" s="291">
        <v>37</v>
      </c>
      <c r="G731" s="343">
        <f t="shared" si="1818"/>
        <v>5.2987661565992106E-16</v>
      </c>
      <c r="H731" s="343">
        <f t="shared" si="1819"/>
        <v>-4.700105297127238E-16</v>
      </c>
      <c r="I731" s="343">
        <f t="shared" si="1820"/>
        <v>2.9914794558265002E-16</v>
      </c>
      <c r="J731" s="343">
        <f t="shared" si="1821"/>
        <v>-5.7639339078203367E-17</v>
      </c>
      <c r="K731" s="343">
        <f t="shared" si="1822"/>
        <v>-1.9748122799054382E-16</v>
      </c>
      <c r="L731" s="343">
        <f t="shared" si="1823"/>
        <v>4.059651276271772E-16</v>
      </c>
      <c r="M731" s="343">
        <f t="shared" si="1824"/>
        <v>-5.1857732928605842E-16</v>
      </c>
      <c r="N731" s="343">
        <f t="shared" si="1825"/>
        <v>5.0872362018553017E-16</v>
      </c>
      <c r="O731" s="343">
        <f t="shared" si="1826"/>
        <v>-3.787310273497328E-16</v>
      </c>
      <c r="P731" s="343">
        <f t="shared" si="1827"/>
        <v>1.5929827279092592E-16</v>
      </c>
      <c r="Q731" s="343">
        <f t="shared" si="1828"/>
        <v>9.7753959053171141E-17</v>
      </c>
      <c r="R731" s="343">
        <f t="shared" si="1829"/>
        <v>-3.3172086311738245E-16</v>
      </c>
      <c r="S731" s="343">
        <f t="shared" si="1830"/>
        <v>4.8734940696924859E-16</v>
      </c>
      <c r="T731" s="343">
        <f t="shared" si="1831"/>
        <v>-5.278867472300995E-16</v>
      </c>
      <c r="U731" s="343">
        <f t="shared" si="1832"/>
        <v>4.4375968813057053E-16</v>
      </c>
      <c r="V731" s="343">
        <f t="shared" si="1833"/>
        <v>-2.5483546321579024E-16</v>
      </c>
      <c r="W731" s="343">
        <f t="shared" si="1834"/>
        <v>5.7299397095667641E-18</v>
      </c>
      <c r="X731" s="343">
        <f t="shared" si="1835"/>
        <v>2.4472875186918823E-16</v>
      </c>
      <c r="Y731" s="343">
        <f t="shared" si="1836"/>
        <v>-4.373929202513059E-16</v>
      </c>
      <c r="Z731" s="343">
        <f t="shared" si="1837"/>
        <v>5.267634826209143E-16</v>
      </c>
      <c r="AA731" s="343">
        <f t="shared" si="1838"/>
        <v>-4.9173491295985119E-16</v>
      </c>
      <c r="AB731" s="343">
        <f t="shared" si="1839"/>
        <v>3.4057946970264633E-16</v>
      </c>
      <c r="AC731" s="343">
        <f t="shared" si="1840"/>
        <v>-1.0899364010264952E-16</v>
      </c>
      <c r="AD731" s="343">
        <f t="shared" si="1841"/>
        <v>-1.4833185193212965E-16</v>
      </c>
      <c r="AE731" s="343">
        <f t="shared" si="1842"/>
        <v>3.706276689008833E-16</v>
      </c>
      <c r="AF731" s="343">
        <f t="shared" si="1843"/>
        <v>-5.0539699278697196E-16</v>
      </c>
      <c r="AG731" s="343">
        <f t="shared" si="1844"/>
        <v>5.208130408522031E-16</v>
      </c>
      <c r="AH731" s="343">
        <f t="shared" si="1845"/>
        <v>-4.1323519816799722E-16</v>
      </c>
      <c r="AI731" s="343">
        <f t="shared" si="1846"/>
        <v>2.0806877603092519E-16</v>
      </c>
      <c r="AJ731" s="343">
        <f t="shared" si="1847"/>
        <v>4.623464211078031E-17</v>
      </c>
      <c r="AK731" s="343">
        <f t="shared" si="1848"/>
        <v>-2.8961940408499143E-16</v>
      </c>
      <c r="AL731" s="343">
        <f t="shared" si="1849"/>
        <v>4.6460837995012571E-16</v>
      </c>
      <c r="AM731" s="343">
        <f t="shared" si="1850"/>
        <v>-5.2987661565992106E-16</v>
      </c>
      <c r="AN731" s="343">
        <f t="shared" si="1851"/>
        <v>4.7001052971272498E-16</v>
      </c>
      <c r="AO731" s="343">
        <f t="shared" si="1852"/>
        <v>-2.9914794558265278E-16</v>
      </c>
      <c r="AP731" s="343">
        <f t="shared" si="1853"/>
        <v>5.7639339078207608E-17</v>
      </c>
      <c r="AQ731" s="343">
        <f t="shared" si="1854"/>
        <v>1.9748122799054685E-16</v>
      </c>
      <c r="AR731" s="343">
        <f t="shared" si="1855"/>
        <v>-4.0596512762717321E-16</v>
      </c>
      <c r="AS731" s="343">
        <f t="shared" si="1856"/>
        <v>5.1857732928605832E-16</v>
      </c>
      <c r="AT731" s="343">
        <f t="shared" si="1857"/>
        <v>-5.0872362018553244E-16</v>
      </c>
      <c r="AU731" s="343">
        <f t="shared" si="1858"/>
        <v>3.787310273497331E-16</v>
      </c>
      <c r="AV731" s="343">
        <f t="shared" si="1859"/>
        <v>-1.5929827279091924E-16</v>
      </c>
      <c r="AW731" s="343">
        <f t="shared" si="1860"/>
        <v>-9.7753959053166901E-17</v>
      </c>
      <c r="AX731" s="343">
        <f t="shared" si="1861"/>
        <v>3.3172086311738496E-16</v>
      </c>
      <c r="AY731" s="343">
        <f t="shared" si="1862"/>
        <v>-4.8734940696924692E-16</v>
      </c>
      <c r="AZ731" s="343">
        <f t="shared" si="1863"/>
        <v>5.278867472300995E-16</v>
      </c>
      <c r="BA731" s="343">
        <f t="shared" si="1864"/>
        <v>-4.4375968813057497E-16</v>
      </c>
      <c r="BB731" s="343">
        <f t="shared" si="1865"/>
        <v>2.5483546321579069E-16</v>
      </c>
      <c r="BC731" s="343">
        <f t="shared" si="1866"/>
        <v>-5.729939709559763E-18</v>
      </c>
      <c r="BD731" s="343">
        <f t="shared" si="1867"/>
        <v>-2.4472875186918783E-16</v>
      </c>
      <c r="BE731" s="343">
        <f t="shared" si="1868"/>
        <v>4.3739292025130984E-16</v>
      </c>
      <c r="BF731" s="343">
        <f t="shared" si="1869"/>
        <v>-5.267634826209143E-16</v>
      </c>
      <c r="BG731" s="343">
        <f t="shared" si="1870"/>
        <v>4.9173491295985139E-16</v>
      </c>
      <c r="BH731" s="343">
        <f t="shared" si="1871"/>
        <v>-3.4057946970265249E-16</v>
      </c>
      <c r="BI731" s="343">
        <f t="shared" si="1872"/>
        <v>1.0899364010265006E-16</v>
      </c>
      <c r="BJ731" s="343">
        <f t="shared" si="1873"/>
        <v>1.4833185193213636E-16</v>
      </c>
      <c r="BK731" s="343">
        <f t="shared" si="1874"/>
        <v>-3.7062766890088286E-16</v>
      </c>
      <c r="BL731" s="343">
        <f t="shared" si="1875"/>
        <v>5.0539699278697403E-16</v>
      </c>
      <c r="BM731" s="343">
        <f t="shared" si="1876"/>
        <v>-5.208130408522032E-16</v>
      </c>
      <c r="BN731" s="343">
        <f t="shared" si="1877"/>
        <v>4.1323519816799752E-16</v>
      </c>
      <c r="BO731" s="343">
        <f t="shared" si="1878"/>
        <v>-2.0806877603093256E-16</v>
      </c>
      <c r="BP731" s="343">
        <f t="shared" si="1879"/>
        <v>-4.6234642110779842E-17</v>
      </c>
      <c r="BQ731" s="343">
        <f t="shared" si="1880"/>
        <v>2.8961940408498472E-16</v>
      </c>
      <c r="BR731" s="343">
        <f t="shared" si="1881"/>
        <v>-4.6460837995012552E-16</v>
      </c>
    </row>
    <row r="732" spans="2:70">
      <c r="B732" s="340">
        <v>38</v>
      </c>
      <c r="C732" s="340">
        <f t="shared" si="1882"/>
        <v>1.1875000000000005E-2</v>
      </c>
      <c r="D732" s="341">
        <f t="shared" si="1817"/>
        <v>23.984738799163001</v>
      </c>
      <c r="E732" s="342" t="str">
        <f>AR694</f>
        <v>-0,0152612008369977</v>
      </c>
      <c r="F732" s="291">
        <v>38</v>
      </c>
      <c r="G732" s="343">
        <f t="shared" si="1818"/>
        <v>1.5347701915480863E-16</v>
      </c>
      <c r="H732" s="343">
        <f t="shared" si="1819"/>
        <v>-1.7802379084078616E-16</v>
      </c>
      <c r="I732" s="343">
        <f t="shared" si="1820"/>
        <v>1.4256572554722716E-16</v>
      </c>
      <c r="J732" s="343">
        <f t="shared" si="1821"/>
        <v>-5.9054346255981981E-17</v>
      </c>
      <c r="K732" s="343">
        <f t="shared" si="1822"/>
        <v>-4.4361936774744238E-17</v>
      </c>
      <c r="L732" s="343">
        <f t="shared" si="1823"/>
        <v>1.3282555099815472E-16</v>
      </c>
      <c r="M732" s="343">
        <f t="shared" si="1824"/>
        <v>-1.7651888200987141E-16</v>
      </c>
      <c r="N732" s="343">
        <f t="shared" si="1825"/>
        <v>1.6071462177949841E-16</v>
      </c>
      <c r="O732" s="343">
        <f t="shared" si="1826"/>
        <v>-9.0739766514827843E-17</v>
      </c>
      <c r="P732" s="343">
        <f t="shared" si="1827"/>
        <v>-9.8199048104837945E-18</v>
      </c>
      <c r="Q732" s="343">
        <f t="shared" si="1828"/>
        <v>1.0706967140606854E-16</v>
      </c>
      <c r="R732" s="343">
        <f t="shared" si="1829"/>
        <v>-1.6823045153624675E-16</v>
      </c>
      <c r="S732" s="343">
        <f t="shared" si="1830"/>
        <v>1.726873452265816E-16</v>
      </c>
      <c r="T732" s="343">
        <f t="shared" si="1831"/>
        <v>-1.1893810843395711E-16</v>
      </c>
      <c r="U732" s="343">
        <f t="shared" si="1832"/>
        <v>2.5099500588578718E-17</v>
      </c>
      <c r="V732" s="343">
        <f t="shared" si="1833"/>
        <v>7.7199164387211054E-17</v>
      </c>
      <c r="W732" s="343">
        <f t="shared" si="1834"/>
        <v>-1.5347701915480826E-16</v>
      </c>
      <c r="X732" s="343">
        <f t="shared" si="1835"/>
        <v>1.7802379084078618E-16</v>
      </c>
      <c r="Y732" s="343">
        <f t="shared" si="1836"/>
        <v>-1.42565725547228E-16</v>
      </c>
      <c r="Z732" s="343">
        <f t="shared" si="1837"/>
        <v>5.9054346255981772E-17</v>
      </c>
      <c r="AA732" s="343">
        <f t="shared" si="1838"/>
        <v>4.4361936774743221E-17</v>
      </c>
      <c r="AB732" s="343">
        <f t="shared" si="1839"/>
        <v>-1.3282555099815359E-16</v>
      </c>
      <c r="AC732" s="343">
        <f t="shared" si="1840"/>
        <v>1.7651888200987141E-16</v>
      </c>
      <c r="AD732" s="343">
        <f t="shared" si="1841"/>
        <v>-1.6071462177949888E-16</v>
      </c>
      <c r="AE732" s="343">
        <f t="shared" si="1842"/>
        <v>9.0739766514829827E-17</v>
      </c>
      <c r="AF732" s="343">
        <f t="shared" si="1843"/>
        <v>9.8199048104827591E-18</v>
      </c>
      <c r="AG732" s="343">
        <f t="shared" si="1844"/>
        <v>-1.0706967140606769E-16</v>
      </c>
      <c r="AH732" s="343">
        <f t="shared" si="1845"/>
        <v>1.6823045153624596E-16</v>
      </c>
      <c r="AI732" s="343">
        <f t="shared" si="1846"/>
        <v>-1.7268734522658189E-16</v>
      </c>
      <c r="AJ732" s="343">
        <f t="shared" si="1847"/>
        <v>1.1893810843395788E-16</v>
      </c>
      <c r="AK732" s="343">
        <f t="shared" si="1848"/>
        <v>-2.5099500588578509E-17</v>
      </c>
      <c r="AL732" s="343">
        <f t="shared" si="1849"/>
        <v>-7.7199164387210117E-17</v>
      </c>
      <c r="AM732" s="343">
        <f t="shared" si="1850"/>
        <v>1.534770191548071E-16</v>
      </c>
      <c r="AN732" s="343">
        <f t="shared" si="1851"/>
        <v>-1.7802379084078623E-16</v>
      </c>
      <c r="AO732" s="343">
        <f t="shared" si="1852"/>
        <v>1.4256572554722709E-16</v>
      </c>
      <c r="AP732" s="343">
        <f t="shared" si="1853"/>
        <v>-5.9054346255982782E-17</v>
      </c>
      <c r="AQ732" s="343">
        <f t="shared" si="1854"/>
        <v>-4.4361936774742198E-17</v>
      </c>
      <c r="AR732" s="343">
        <f t="shared" si="1855"/>
        <v>1.328255509981529E-16</v>
      </c>
      <c r="AS732" s="343">
        <f t="shared" si="1856"/>
        <v>-1.7651888200987092E-16</v>
      </c>
      <c r="AT732" s="343">
        <f t="shared" si="1857"/>
        <v>1.6071462177949824E-16</v>
      </c>
      <c r="AU732" s="343">
        <f t="shared" si="1858"/>
        <v>-9.0739766514828558E-17</v>
      </c>
      <c r="AV732" s="343">
        <f t="shared" si="1859"/>
        <v>-9.8199048104817114E-18</v>
      </c>
      <c r="AW732" s="343">
        <f t="shared" si="1860"/>
        <v>1.0706967140606685E-16</v>
      </c>
      <c r="AX732" s="343">
        <f t="shared" si="1861"/>
        <v>-1.6823045153624562E-16</v>
      </c>
      <c r="AY732" s="343">
        <f t="shared" si="1862"/>
        <v>1.7268734522658275E-16</v>
      </c>
      <c r="AZ732" s="343">
        <f t="shared" si="1863"/>
        <v>-1.1893810843395679E-16</v>
      </c>
      <c r="BA732" s="343">
        <f t="shared" si="1864"/>
        <v>2.5099500588579532E-17</v>
      </c>
      <c r="BB732" s="343">
        <f t="shared" si="1865"/>
        <v>7.7199164387209168E-17</v>
      </c>
      <c r="BC732" s="343">
        <f t="shared" si="1866"/>
        <v>-1.5347701915480656E-16</v>
      </c>
      <c r="BD732" s="343">
        <f t="shared" si="1867"/>
        <v>1.7802379084078643E-16</v>
      </c>
      <c r="BE732" s="343">
        <f t="shared" si="1868"/>
        <v>-1.425657255472277E-16</v>
      </c>
      <c r="BF732" s="343">
        <f t="shared" si="1869"/>
        <v>5.9054346255983781E-17</v>
      </c>
      <c r="BG732" s="343">
        <f t="shared" si="1870"/>
        <v>4.4361936774741188E-17</v>
      </c>
      <c r="BH732" s="343">
        <f t="shared" si="1871"/>
        <v>-1.328255509981522E-16</v>
      </c>
      <c r="BI732" s="343">
        <f t="shared" si="1872"/>
        <v>1.7651888200987077E-16</v>
      </c>
      <c r="BJ732" s="343">
        <f t="shared" si="1873"/>
        <v>-1.6071462177950088E-16</v>
      </c>
      <c r="BK732" s="343">
        <f t="shared" si="1874"/>
        <v>9.0739766514829445E-17</v>
      </c>
      <c r="BL732" s="343">
        <f t="shared" si="1875"/>
        <v>9.8199048104806637E-18</v>
      </c>
      <c r="BM732" s="343">
        <f t="shared" si="1876"/>
        <v>-1.0706967140606602E-16</v>
      </c>
      <c r="BN732" s="343">
        <f t="shared" si="1877"/>
        <v>1.6823045153624527E-16</v>
      </c>
      <c r="BO732" s="343">
        <f t="shared" si="1878"/>
        <v>-1.72687345226583E-16</v>
      </c>
      <c r="BP732" s="343">
        <f t="shared" si="1879"/>
        <v>1.1893810843395758E-16</v>
      </c>
      <c r="BQ732" s="343">
        <f t="shared" si="1880"/>
        <v>-2.509950058858058E-17</v>
      </c>
      <c r="BR732" s="343">
        <f t="shared" si="1881"/>
        <v>-7.7199164387208219E-17</v>
      </c>
    </row>
    <row r="733" spans="2:70">
      <c r="B733" s="340">
        <v>39</v>
      </c>
      <c r="C733" s="340">
        <f t="shared" si="1882"/>
        <v>1.2187500000000006E-2</v>
      </c>
      <c r="D733" s="341">
        <f t="shared" si="1817"/>
        <v>23.984876035040458</v>
      </c>
      <c r="E733" s="342" t="str">
        <f>AS694</f>
        <v>-0,0151239649595422</v>
      </c>
      <c r="F733" s="291">
        <v>39</v>
      </c>
      <c r="G733" s="343">
        <f t="shared" si="1818"/>
        <v>9.8565512576579325E-17</v>
      </c>
      <c r="H733" s="343">
        <f t="shared" si="1819"/>
        <v>4.9742478413625691E-17</v>
      </c>
      <c r="I733" s="343">
        <f t="shared" si="1820"/>
        <v>-1.754684241563853E-16</v>
      </c>
      <c r="J733" s="343">
        <f t="shared" si="1821"/>
        <v>2.2153537380231917E-16</v>
      </c>
      <c r="K733" s="343">
        <f t="shared" si="1822"/>
        <v>-1.6702989532124314E-16</v>
      </c>
      <c r="L733" s="343">
        <f t="shared" si="1823"/>
        <v>3.6696336412489893E-17</v>
      </c>
      <c r="M733" s="343">
        <f t="shared" si="1824"/>
        <v>1.1029659202730181E-16</v>
      </c>
      <c r="N733" s="343">
        <f t="shared" si="1825"/>
        <v>-2.0721717362726935E-16</v>
      </c>
      <c r="O733" s="343">
        <f t="shared" si="1826"/>
        <v>2.1006549063301885E-16</v>
      </c>
      <c r="P733" s="343">
        <f t="shared" si="1827"/>
        <v>-1.1754846667292237E-16</v>
      </c>
      <c r="Q733" s="343">
        <f t="shared" si="1828"/>
        <v>-2.8333103603157873E-17</v>
      </c>
      <c r="R733" s="343">
        <f t="shared" si="1829"/>
        <v>1.6135203719582448E-16</v>
      </c>
      <c r="S733" s="343">
        <f t="shared" si="1830"/>
        <v>-2.2112051924433203E-16</v>
      </c>
      <c r="T733" s="343">
        <f t="shared" si="1831"/>
        <v>1.80504908461906E-16</v>
      </c>
      <c r="U733" s="343">
        <f t="shared" si="1832"/>
        <v>-5.7943843004341626E-17</v>
      </c>
      <c r="V733" s="343">
        <f t="shared" si="1833"/>
        <v>-9.0922515761174165E-17</v>
      </c>
      <c r="W733" s="343">
        <f t="shared" si="1834"/>
        <v>1.985119532631936E-16</v>
      </c>
      <c r="X733" s="343">
        <f t="shared" si="1835"/>
        <v>-2.1598111421863355E-16</v>
      </c>
      <c r="Y733" s="343">
        <f t="shared" si="1836"/>
        <v>1.3539936477667765E-16</v>
      </c>
      <c r="Z733" s="343">
        <f t="shared" si="1837"/>
        <v>6.6508655165426933E-18</v>
      </c>
      <c r="AA733" s="343">
        <f t="shared" si="1838"/>
        <v>-1.4568174191307214E-16</v>
      </c>
      <c r="AB733" s="343">
        <f t="shared" si="1839"/>
        <v>2.1857615320925019E-16</v>
      </c>
      <c r="AC733" s="343">
        <f t="shared" si="1840"/>
        <v>-1.9224156066006002E-16</v>
      </c>
      <c r="AD733" s="343">
        <f t="shared" si="1841"/>
        <v>7.8633318712734927E-17</v>
      </c>
      <c r="AE733" s="343">
        <f t="shared" si="1842"/>
        <v>7.0672805964961922E-17</v>
      </c>
      <c r="AF733" s="343">
        <f t="shared" si="1843"/>
        <v>-1.8789495427152135E-16</v>
      </c>
      <c r="AG733" s="343">
        <f t="shared" si="1844"/>
        <v>2.1981672160703585E-16</v>
      </c>
      <c r="AH733" s="343">
        <f t="shared" si="1845"/>
        <v>-1.5194629298081031E-16</v>
      </c>
      <c r="AI733" s="343">
        <f t="shared" si="1846"/>
        <v>1.5095424040729731E-17</v>
      </c>
      <c r="AJ733" s="343">
        <f t="shared" si="1847"/>
        <v>1.2860845181795593E-16</v>
      </c>
      <c r="AK733" s="343">
        <f t="shared" si="1848"/>
        <v>-2.139267793328838E-16</v>
      </c>
      <c r="AL733" s="343">
        <f t="shared" si="1849"/>
        <v>2.0212682153913076E-16</v>
      </c>
      <c r="AM733" s="343">
        <f t="shared" si="1850"/>
        <v>-9.8565512576580003E-17</v>
      </c>
      <c r="AN733" s="343">
        <f t="shared" si="1851"/>
        <v>-4.9742478413622936E-17</v>
      </c>
      <c r="AO733" s="343">
        <f t="shared" si="1852"/>
        <v>1.7546842415638417E-16</v>
      </c>
      <c r="AP733" s="343">
        <f t="shared" si="1853"/>
        <v>-2.2153537380231917E-16</v>
      </c>
      <c r="AQ733" s="343">
        <f t="shared" si="1854"/>
        <v>1.6702989532124277E-16</v>
      </c>
      <c r="AR733" s="343">
        <f t="shared" si="1855"/>
        <v>-3.6696336412494824E-17</v>
      </c>
      <c r="AS733" s="343">
        <f t="shared" si="1856"/>
        <v>-1.1029659202729884E-16</v>
      </c>
      <c r="AT733" s="343">
        <f t="shared" si="1857"/>
        <v>2.0721717362726844E-16</v>
      </c>
      <c r="AU733" s="343">
        <f t="shared" si="1858"/>
        <v>-2.1006549063301944E-16</v>
      </c>
      <c r="AV733" s="343">
        <f t="shared" si="1859"/>
        <v>1.1754846667292262E-16</v>
      </c>
      <c r="AW733" s="343">
        <f t="shared" si="1860"/>
        <v>2.833310360315918E-17</v>
      </c>
      <c r="AX733" s="343">
        <f t="shared" si="1861"/>
        <v>-1.6135203719582105E-16</v>
      </c>
      <c r="AY733" s="343">
        <f t="shared" si="1862"/>
        <v>2.2112051924433178E-16</v>
      </c>
      <c r="AZ733" s="343">
        <f t="shared" si="1863"/>
        <v>-1.8050490846190709E-16</v>
      </c>
      <c r="BA733" s="343">
        <f t="shared" si="1864"/>
        <v>5.7943843004343413E-17</v>
      </c>
      <c r="BB733" s="343">
        <f t="shared" si="1865"/>
        <v>9.0922515761173918E-17</v>
      </c>
      <c r="BC733" s="343">
        <f t="shared" si="1866"/>
        <v>-1.9851195326319417E-16</v>
      </c>
      <c r="BD733" s="343">
        <f t="shared" si="1867"/>
        <v>2.1598111421863469E-16</v>
      </c>
      <c r="BE733" s="343">
        <f t="shared" si="1868"/>
        <v>-1.3539936477667911E-16</v>
      </c>
      <c r="BF733" s="343">
        <f t="shared" si="1869"/>
        <v>-6.6508655165408444E-18</v>
      </c>
      <c r="BG733" s="343">
        <f t="shared" si="1870"/>
        <v>1.4568174191307074E-16</v>
      </c>
      <c r="BH733" s="343">
        <f t="shared" si="1871"/>
        <v>-2.1857615320925039E-16</v>
      </c>
      <c r="BI733" s="343">
        <f t="shared" si="1872"/>
        <v>1.922415606600594E-16</v>
      </c>
      <c r="BJ733" s="343">
        <f t="shared" si="1873"/>
        <v>-7.8633318712739574E-17</v>
      </c>
      <c r="BK733" s="343">
        <f t="shared" si="1874"/>
        <v>-7.067280596496016E-17</v>
      </c>
      <c r="BL733" s="343">
        <f t="shared" si="1875"/>
        <v>1.8789495427152036E-16</v>
      </c>
      <c r="BM733" s="343">
        <f t="shared" si="1876"/>
        <v>-2.1981672160703612E-16</v>
      </c>
      <c r="BN733" s="343">
        <f t="shared" si="1877"/>
        <v>1.5194629298080935E-16</v>
      </c>
      <c r="BO733" s="343">
        <f t="shared" si="1878"/>
        <v>-1.5095424040728424E-17</v>
      </c>
      <c r="BP733" s="343">
        <f t="shared" si="1879"/>
        <v>-1.2860845181795186E-16</v>
      </c>
      <c r="BQ733" s="343">
        <f t="shared" si="1880"/>
        <v>2.139267793328833E-16</v>
      </c>
      <c r="BR733" s="343">
        <f t="shared" si="1881"/>
        <v>-2.021268215391315E-16</v>
      </c>
    </row>
    <row r="734" spans="2:70">
      <c r="B734" s="340">
        <v>40</v>
      </c>
      <c r="C734" s="340">
        <f t="shared" si="1882"/>
        <v>1.2500000000000006E-2</v>
      </c>
      <c r="D734" s="341">
        <f t="shared" si="1817"/>
        <v>23.985158922968076</v>
      </c>
      <c r="E734" s="342" t="str">
        <f>AT694</f>
        <v>-0,0148410770319239</v>
      </c>
      <c r="F734" s="291">
        <v>40</v>
      </c>
      <c r="G734" s="343">
        <f t="shared" si="1818"/>
        <v>-1.3897234592746617E-16</v>
      </c>
      <c r="H734" s="343">
        <f t="shared" si="1819"/>
        <v>6.1503132431596236E-17</v>
      </c>
      <c r="I734" s="343">
        <f t="shared" si="1820"/>
        <v>5.199378191427408E-17</v>
      </c>
      <c r="J734" s="343">
        <f t="shared" si="1821"/>
        <v>-1.3503344397383176E-16</v>
      </c>
      <c r="K734" s="343">
        <f t="shared" si="1822"/>
        <v>1.3897234592746615E-16</v>
      </c>
      <c r="L734" s="343">
        <f t="shared" si="1823"/>
        <v>-6.1503132431596568E-17</v>
      </c>
      <c r="M734" s="343">
        <f t="shared" si="1824"/>
        <v>-5.1993781914273993E-17</v>
      </c>
      <c r="N734" s="343">
        <f t="shared" si="1825"/>
        <v>1.3503344397383173E-16</v>
      </c>
      <c r="O734" s="343">
        <f t="shared" si="1826"/>
        <v>-1.3897234592746617E-16</v>
      </c>
      <c r="P734" s="343">
        <f t="shared" si="1827"/>
        <v>6.1503132431596162E-17</v>
      </c>
      <c r="Q734" s="343">
        <f t="shared" si="1828"/>
        <v>5.1993781914274406E-17</v>
      </c>
      <c r="R734" s="343">
        <f t="shared" si="1829"/>
        <v>-1.3503344397383149E-16</v>
      </c>
      <c r="S734" s="343">
        <f t="shared" si="1830"/>
        <v>1.3897234592746639E-16</v>
      </c>
      <c r="T734" s="343">
        <f t="shared" si="1831"/>
        <v>-6.1503132431596729E-17</v>
      </c>
      <c r="U734" s="343">
        <f t="shared" si="1832"/>
        <v>-5.1993781914273815E-17</v>
      </c>
      <c r="V734" s="343">
        <f t="shared" si="1833"/>
        <v>1.3503344397383166E-16</v>
      </c>
      <c r="W734" s="343">
        <f t="shared" si="1834"/>
        <v>-1.3897234592746625E-16</v>
      </c>
      <c r="X734" s="343">
        <f t="shared" si="1835"/>
        <v>6.1503132431596334E-17</v>
      </c>
      <c r="Y734" s="343">
        <f t="shared" si="1836"/>
        <v>5.1993781914274228E-17</v>
      </c>
      <c r="Z734" s="343">
        <f t="shared" si="1837"/>
        <v>-1.3503344397383183E-16</v>
      </c>
      <c r="AA734" s="343">
        <f t="shared" si="1838"/>
        <v>1.389723459274661E-16</v>
      </c>
      <c r="AB734" s="343">
        <f t="shared" si="1839"/>
        <v>-6.150313243159594E-17</v>
      </c>
      <c r="AC734" s="343">
        <f t="shared" si="1840"/>
        <v>-5.199378191427464E-17</v>
      </c>
      <c r="AD734" s="343">
        <f t="shared" si="1841"/>
        <v>1.3503344397383114E-16</v>
      </c>
      <c r="AE734" s="343">
        <f t="shared" si="1842"/>
        <v>-1.3897234592746669E-16</v>
      </c>
      <c r="AF734" s="343">
        <f t="shared" si="1843"/>
        <v>6.1503132431597456E-17</v>
      </c>
      <c r="AG734" s="343">
        <f t="shared" si="1844"/>
        <v>5.1993781914273075E-17</v>
      </c>
      <c r="AH734" s="343">
        <f t="shared" si="1845"/>
        <v>-1.3503344397383131E-16</v>
      </c>
      <c r="AI734" s="343">
        <f t="shared" si="1846"/>
        <v>1.3897234592746652E-16</v>
      </c>
      <c r="AJ734" s="343">
        <f t="shared" si="1847"/>
        <v>-6.1503132431597061E-17</v>
      </c>
      <c r="AK734" s="343">
        <f t="shared" si="1848"/>
        <v>-5.1993781914273488E-17</v>
      </c>
      <c r="AL734" s="343">
        <f t="shared" si="1849"/>
        <v>1.3503344397383151E-16</v>
      </c>
      <c r="AM734" s="343">
        <f t="shared" si="1850"/>
        <v>-1.3897234592746711E-16</v>
      </c>
      <c r="AN734" s="343">
        <f t="shared" si="1851"/>
        <v>6.1503132431596667E-17</v>
      </c>
      <c r="AO734" s="343">
        <f t="shared" si="1852"/>
        <v>5.199378191427191E-17</v>
      </c>
      <c r="AP734" s="343">
        <f t="shared" si="1853"/>
        <v>-1.3503344397383168E-16</v>
      </c>
      <c r="AQ734" s="343">
        <f t="shared" si="1854"/>
        <v>1.3897234592746696E-16</v>
      </c>
      <c r="AR734" s="343">
        <f t="shared" si="1855"/>
        <v>-6.150313243159626E-17</v>
      </c>
      <c r="AS734" s="343">
        <f t="shared" si="1856"/>
        <v>-5.1993781914272317E-17</v>
      </c>
      <c r="AT734" s="343">
        <f t="shared" si="1857"/>
        <v>1.3503344397383186E-16</v>
      </c>
      <c r="AU734" s="343">
        <f t="shared" si="1858"/>
        <v>-1.3897234592746681E-16</v>
      </c>
      <c r="AV734" s="343">
        <f t="shared" si="1859"/>
        <v>6.1503132431595866E-17</v>
      </c>
      <c r="AW734" s="343">
        <f t="shared" si="1860"/>
        <v>5.1993781914272718E-17</v>
      </c>
      <c r="AX734" s="343">
        <f t="shared" si="1861"/>
        <v>-1.3503344397383205E-16</v>
      </c>
      <c r="AY734" s="343">
        <f t="shared" si="1862"/>
        <v>1.3897234592746667E-16</v>
      </c>
      <c r="AZ734" s="343">
        <f t="shared" si="1863"/>
        <v>-6.1503132431595471E-17</v>
      </c>
      <c r="BA734" s="343">
        <f t="shared" si="1864"/>
        <v>-5.1993781914273137E-17</v>
      </c>
      <c r="BB734" s="343">
        <f t="shared" si="1865"/>
        <v>1.3503344397383047E-16</v>
      </c>
      <c r="BC734" s="343">
        <f t="shared" si="1866"/>
        <v>-1.3897234592746652E-16</v>
      </c>
      <c r="BD734" s="343">
        <f t="shared" si="1867"/>
        <v>6.150313243159891E-17</v>
      </c>
      <c r="BE734" s="343">
        <f t="shared" si="1868"/>
        <v>5.1993781914273562E-17</v>
      </c>
      <c r="BF734" s="343">
        <f t="shared" si="1869"/>
        <v>-1.3503344397383067E-16</v>
      </c>
      <c r="BG734" s="343">
        <f t="shared" si="1870"/>
        <v>1.3897234592746634E-16</v>
      </c>
      <c r="BH734" s="343">
        <f t="shared" si="1871"/>
        <v>-6.1503132431598516E-17</v>
      </c>
      <c r="BI734" s="343">
        <f t="shared" si="1872"/>
        <v>-5.1993781914273963E-17</v>
      </c>
      <c r="BJ734" s="343">
        <f t="shared" si="1873"/>
        <v>1.3503344397383084E-16</v>
      </c>
      <c r="BK734" s="343">
        <f t="shared" si="1874"/>
        <v>-1.389723459274662E-16</v>
      </c>
      <c r="BL734" s="343">
        <f t="shared" si="1875"/>
        <v>6.1503132431598121E-17</v>
      </c>
      <c r="BM734" s="343">
        <f t="shared" si="1876"/>
        <v>5.1993781914274369E-17</v>
      </c>
      <c r="BN734" s="343">
        <f t="shared" si="1877"/>
        <v>-1.3503344397383102E-16</v>
      </c>
      <c r="BO734" s="343">
        <f t="shared" si="1878"/>
        <v>1.3897234592746607E-16</v>
      </c>
      <c r="BP734" s="343">
        <f t="shared" si="1879"/>
        <v>-6.1503132431597715E-17</v>
      </c>
      <c r="BQ734" s="343">
        <f t="shared" si="1880"/>
        <v>-5.1993781914274782E-17</v>
      </c>
      <c r="BR734" s="343">
        <f t="shared" si="1881"/>
        <v>1.3503344397383121E-16</v>
      </c>
    </row>
    <row r="735" spans="2:70">
      <c r="B735" s="340">
        <v>41</v>
      </c>
      <c r="C735" s="340">
        <f t="shared" si="1882"/>
        <v>1.2812500000000006E-2</v>
      </c>
      <c r="D735" s="341">
        <f t="shared" si="1817"/>
        <v>23.985584738580464</v>
      </c>
      <c r="E735" s="342" t="str">
        <f>AU694</f>
        <v>-0,0144152614195364</v>
      </c>
      <c r="F735" s="291">
        <v>41</v>
      </c>
      <c r="G735" s="343">
        <f t="shared" si="1818"/>
        <v>-1.0773005640606736E-16</v>
      </c>
      <c r="H735" s="343">
        <f t="shared" si="1819"/>
        <v>1.2140197648049458E-16</v>
      </c>
      <c r="I735" s="343">
        <f t="shared" si="1820"/>
        <v>-4.6303140720770047E-17</v>
      </c>
      <c r="J735" s="343">
        <f t="shared" si="1821"/>
        <v>-6.2653173462613203E-17</v>
      </c>
      <c r="K735" s="343">
        <f t="shared" si="1822"/>
        <v>1.2579664567321348E-16</v>
      </c>
      <c r="L735" s="343">
        <f t="shared" si="1823"/>
        <v>-9.695592090818775E-17</v>
      </c>
      <c r="M735" s="343">
        <f t="shared" si="1824"/>
        <v>-2.7802755051017231E-18</v>
      </c>
      <c r="N735" s="343">
        <f t="shared" si="1825"/>
        <v>1.0048349712531018E-16</v>
      </c>
      <c r="O735" s="343">
        <f t="shared" si="1826"/>
        <v>-1.2471183598604583E-16</v>
      </c>
      <c r="P735" s="343">
        <f t="shared" si="1827"/>
        <v>5.7749205285220669E-17</v>
      </c>
      <c r="Q735" s="343">
        <f t="shared" si="1828"/>
        <v>5.1440419988581968E-17</v>
      </c>
      <c r="R735" s="343">
        <f t="shared" si="1829"/>
        <v>-1.2301611923584842E-16</v>
      </c>
      <c r="S735" s="343">
        <f t="shared" si="1830"/>
        <v>1.0464077978561107E-16</v>
      </c>
      <c r="T735" s="343">
        <f t="shared" si="1831"/>
        <v>-9.7506966554290803E-18</v>
      </c>
      <c r="U735" s="343">
        <f t="shared" si="1832"/>
        <v>-9.2269226837369372E-17</v>
      </c>
      <c r="V735" s="343">
        <f t="shared" si="1833"/>
        <v>1.2682065233662692E-16</v>
      </c>
      <c r="W735" s="343">
        <f t="shared" si="1834"/>
        <v>-6.8639113433848539E-17</v>
      </c>
      <c r="X735" s="343">
        <f t="shared" si="1835"/>
        <v>-3.9732267149866249E-17</v>
      </c>
      <c r="Y735" s="343">
        <f t="shared" si="1836"/>
        <v>1.1905088032279135E-16</v>
      </c>
      <c r="Z735" s="343">
        <f t="shared" si="1837"/>
        <v>-1.1131789075123006E-16</v>
      </c>
      <c r="AA735" s="343">
        <f t="shared" si="1838"/>
        <v>2.2187764276894659E-17</v>
      </c>
      <c r="AB735" s="343">
        <f t="shared" si="1839"/>
        <v>8.3166353455493887E-17</v>
      </c>
      <c r="AC735" s="343">
        <f t="shared" si="1840"/>
        <v>-1.2770811647798571E-16</v>
      </c>
      <c r="AD735" s="343">
        <f t="shared" si="1841"/>
        <v>7.8867989398152172E-17</v>
      </c>
      <c r="AE735" s="343">
        <f t="shared" si="1842"/>
        <v>2.7641470858632433E-17</v>
      </c>
      <c r="AF735" s="343">
        <f t="shared" si="1843"/>
        <v>-1.1393911635239394E-16</v>
      </c>
      <c r="AG735" s="343">
        <f t="shared" si="1844"/>
        <v>1.1692294957636596E-16</v>
      </c>
      <c r="AH735" s="343">
        <f t="shared" si="1845"/>
        <v>-3.4411151599308869E-17</v>
      </c>
      <c r="AI735" s="343">
        <f t="shared" si="1846"/>
        <v>-7.3262542626488513E-17</v>
      </c>
      <c r="AJ735" s="343">
        <f t="shared" si="1847"/>
        <v>1.273656816453036E-16</v>
      </c>
      <c r="AK735" s="343">
        <f t="shared" si="1848"/>
        <v>-8.8337323510921612E-17</v>
      </c>
      <c r="AL735" s="343">
        <f t="shared" si="1849"/>
        <v>-1.5284472092663214E-17</v>
      </c>
      <c r="AM735" s="343">
        <f t="shared" si="1850"/>
        <v>1.0773005640606609E-16</v>
      </c>
      <c r="AN735" s="343">
        <f t="shared" si="1851"/>
        <v>-1.2140197648049542E-16</v>
      </c>
      <c r="AO735" s="343">
        <f t="shared" si="1852"/>
        <v>4.6303140720772765E-17</v>
      </c>
      <c r="AP735" s="343">
        <f t="shared" si="1853"/>
        <v>6.2653173462610269E-17</v>
      </c>
      <c r="AQ735" s="343">
        <f t="shared" si="1854"/>
        <v>-1.2579664567321284E-16</v>
      </c>
      <c r="AR735" s="343">
        <f t="shared" si="1855"/>
        <v>9.6955920908187873E-17</v>
      </c>
      <c r="AS735" s="343">
        <f t="shared" si="1856"/>
        <v>2.7802755051010791E-18</v>
      </c>
      <c r="AT735" s="343">
        <f t="shared" si="1857"/>
        <v>-1.004834971253095E-16</v>
      </c>
      <c r="AU735" s="343">
        <f t="shared" si="1858"/>
        <v>1.2471183598604606E-16</v>
      </c>
      <c r="AV735" s="343">
        <f t="shared" si="1859"/>
        <v>-5.7749205285222444E-17</v>
      </c>
      <c r="AW735" s="343">
        <f t="shared" si="1860"/>
        <v>-5.1440419988580137E-17</v>
      </c>
      <c r="AX735" s="343">
        <f t="shared" si="1861"/>
        <v>1.2301611923584788E-16</v>
      </c>
      <c r="AY735" s="343">
        <f t="shared" si="1862"/>
        <v>-1.0464077978561273E-16</v>
      </c>
      <c r="AZ735" s="343">
        <f t="shared" si="1863"/>
        <v>9.750696655431983E-18</v>
      </c>
      <c r="BA735" s="343">
        <f t="shared" si="1864"/>
        <v>9.2269226837366747E-17</v>
      </c>
      <c r="BB735" s="343">
        <f t="shared" si="1865"/>
        <v>-1.2682065233662736E-16</v>
      </c>
      <c r="BC735" s="343">
        <f t="shared" si="1866"/>
        <v>6.8639113433848687E-17</v>
      </c>
      <c r="BD735" s="343">
        <f t="shared" si="1867"/>
        <v>3.9732267149866064E-17</v>
      </c>
      <c r="BE735" s="343">
        <f t="shared" si="1868"/>
        <v>-1.1905088032279059E-16</v>
      </c>
      <c r="BF735" s="343">
        <f t="shared" si="1869"/>
        <v>1.1131789075123102E-16</v>
      </c>
      <c r="BG735" s="343">
        <f t="shared" si="1870"/>
        <v>-2.2187764276896628E-17</v>
      </c>
      <c r="BH735" s="343">
        <f t="shared" si="1871"/>
        <v>-8.3166353455492383E-17</v>
      </c>
      <c r="BI735" s="343">
        <f t="shared" si="1872"/>
        <v>1.2770811647798576E-16</v>
      </c>
      <c r="BJ735" s="343">
        <f t="shared" si="1873"/>
        <v>-7.886798939815375E-17</v>
      </c>
      <c r="BK735" s="343">
        <f t="shared" si="1874"/>
        <v>-2.7641470858628705E-17</v>
      </c>
      <c r="BL735" s="343">
        <f t="shared" si="1875"/>
        <v>1.1393911635239222E-16</v>
      </c>
      <c r="BM735" s="343">
        <f t="shared" si="1876"/>
        <v>-1.1692294957636604E-16</v>
      </c>
      <c r="BN735" s="343">
        <f t="shared" si="1877"/>
        <v>3.4411151599309054E-17</v>
      </c>
      <c r="BO735" s="343">
        <f t="shared" si="1878"/>
        <v>7.3262542626488366E-17</v>
      </c>
      <c r="BP735" s="343">
        <f t="shared" si="1879"/>
        <v>-1.2736568164530345E-16</v>
      </c>
      <c r="BQ735" s="343">
        <f t="shared" si="1880"/>
        <v>8.8337323510923066E-17</v>
      </c>
      <c r="BR735" s="343">
        <f t="shared" si="1881"/>
        <v>1.5284472092661223E-17</v>
      </c>
    </row>
    <row r="736" spans="2:70">
      <c r="B736" s="340">
        <v>42</v>
      </c>
      <c r="C736" s="340">
        <f t="shared" si="1882"/>
        <v>1.3125000000000006E-2</v>
      </c>
      <c r="D736" s="341">
        <f t="shared" si="1817"/>
        <v>23.986149381040512</v>
      </c>
      <c r="E736" s="342" t="str">
        <f>AV694</f>
        <v>-0,0138506189594881</v>
      </c>
      <c r="F736" s="291">
        <v>42</v>
      </c>
      <c r="G736" s="343">
        <f t="shared" si="1818"/>
        <v>1.3903811693192734E-16</v>
      </c>
      <c r="H736" s="343">
        <f t="shared" si="1819"/>
        <v>5.1154821579700857E-17</v>
      </c>
      <c r="I736" s="343">
        <f t="shared" si="1820"/>
        <v>-1.9587830922214851E-16</v>
      </c>
      <c r="J736" s="343">
        <f t="shared" si="1821"/>
        <v>1.6649349421636861E-16</v>
      </c>
      <c r="K736" s="343">
        <f t="shared" si="1822"/>
        <v>1.0880650466077109E-17</v>
      </c>
      <c r="L736" s="343">
        <f t="shared" si="1823"/>
        <v>-1.7858342524605522E-16</v>
      </c>
      <c r="M736" s="343">
        <f t="shared" si="1824"/>
        <v>1.875506198887021E-16</v>
      </c>
      <c r="N736" s="343">
        <f t="shared" si="1825"/>
        <v>-2.9811657943018899E-17</v>
      </c>
      <c r="O736" s="343">
        <f t="shared" si="1826"/>
        <v>-1.5442568038849473E-16</v>
      </c>
      <c r="P736" s="343">
        <f t="shared" si="1827"/>
        <v>2.0140028041831213E-16</v>
      </c>
      <c r="Q736" s="343">
        <f t="shared" si="1828"/>
        <v>-6.9358321055935078E-17</v>
      </c>
      <c r="R736" s="343">
        <f t="shared" si="1829"/>
        <v>-1.2433344323652369E-16</v>
      </c>
      <c r="S736" s="343">
        <f t="shared" si="1830"/>
        <v>2.0751024111802498E-16</v>
      </c>
      <c r="T736" s="343">
        <f t="shared" si="1831"/>
        <v>-1.0623958278726624E-16</v>
      </c>
      <c r="U736" s="343">
        <f t="shared" si="1832"/>
        <v>-8.9463141587971337E-17</v>
      </c>
      <c r="V736" s="343">
        <f t="shared" si="1833"/>
        <v>2.0564569962465602E-16</v>
      </c>
      <c r="W736" s="343">
        <f t="shared" si="1834"/>
        <v>-1.3903811693192611E-16</v>
      </c>
      <c r="X736" s="343">
        <f t="shared" si="1835"/>
        <v>-5.115482157970106E-17</v>
      </c>
      <c r="Y736" s="343">
        <f t="shared" si="1836"/>
        <v>1.9587830922214807E-16</v>
      </c>
      <c r="Z736" s="343">
        <f t="shared" si="1837"/>
        <v>-1.6649349421636851E-16</v>
      </c>
      <c r="AA736" s="343">
        <f t="shared" si="1838"/>
        <v>-1.0880650466078785E-17</v>
      </c>
      <c r="AB736" s="343">
        <f t="shared" si="1839"/>
        <v>1.7858342524605534E-16</v>
      </c>
      <c r="AC736" s="343">
        <f t="shared" si="1840"/>
        <v>-1.8755061988870264E-16</v>
      </c>
      <c r="AD736" s="343">
        <f t="shared" si="1841"/>
        <v>2.9811657943018696E-17</v>
      </c>
      <c r="AE736" s="343">
        <f t="shared" si="1842"/>
        <v>1.5442568038849584E-16</v>
      </c>
      <c r="AF736" s="343">
        <f t="shared" si="1843"/>
        <v>-2.0140028041831211E-16</v>
      </c>
      <c r="AG736" s="343">
        <f t="shared" si="1844"/>
        <v>6.9358321055936274E-17</v>
      </c>
      <c r="AH736" s="343">
        <f t="shared" si="1845"/>
        <v>1.2433344323652384E-16</v>
      </c>
      <c r="AI736" s="343">
        <f t="shared" si="1846"/>
        <v>-2.075102411180249E-16</v>
      </c>
      <c r="AJ736" s="343">
        <f t="shared" si="1847"/>
        <v>1.0623958278726606E-16</v>
      </c>
      <c r="AK736" s="343">
        <f t="shared" si="1848"/>
        <v>8.9463141587970166E-17</v>
      </c>
      <c r="AL736" s="343">
        <f t="shared" si="1849"/>
        <v>-2.0564569962465605E-16</v>
      </c>
      <c r="AM736" s="343">
        <f t="shared" si="1850"/>
        <v>1.3903811693192593E-16</v>
      </c>
      <c r="AN736" s="343">
        <f t="shared" si="1851"/>
        <v>5.1154821579704117E-17</v>
      </c>
      <c r="AO736" s="343">
        <f t="shared" si="1852"/>
        <v>-1.9587830922214814E-16</v>
      </c>
      <c r="AP736" s="343">
        <f t="shared" si="1853"/>
        <v>1.6649349421636839E-16</v>
      </c>
      <c r="AQ736" s="343">
        <f t="shared" si="1854"/>
        <v>1.0880650466078995E-17</v>
      </c>
      <c r="AR736" s="343">
        <f t="shared" si="1855"/>
        <v>-1.7858342524605391E-16</v>
      </c>
      <c r="AS736" s="343">
        <f t="shared" si="1856"/>
        <v>1.8755061988870257E-16</v>
      </c>
      <c r="AT736" s="343">
        <f t="shared" si="1857"/>
        <v>-2.9811657943018493E-17</v>
      </c>
      <c r="AU736" s="343">
        <f t="shared" si="1858"/>
        <v>-1.5442568038849599E-16</v>
      </c>
      <c r="AV736" s="343">
        <f t="shared" si="1859"/>
        <v>2.0140028041831132E-16</v>
      </c>
      <c r="AW736" s="343">
        <f t="shared" si="1860"/>
        <v>-6.9358321055936089E-17</v>
      </c>
      <c r="AX736" s="343">
        <f t="shared" si="1861"/>
        <v>-1.2433344323652404E-16</v>
      </c>
      <c r="AY736" s="343">
        <f t="shared" si="1862"/>
        <v>2.0751024111802488E-16</v>
      </c>
      <c r="AZ736" s="343">
        <f t="shared" si="1863"/>
        <v>-1.0623958278726842E-16</v>
      </c>
      <c r="BA736" s="343">
        <f t="shared" si="1864"/>
        <v>-8.9463141587970376E-17</v>
      </c>
      <c r="BB736" s="343">
        <f t="shared" si="1865"/>
        <v>2.056456996246561E-16</v>
      </c>
      <c r="BC736" s="343">
        <f t="shared" si="1866"/>
        <v>-1.3903811693192581E-16</v>
      </c>
      <c r="BD736" s="343">
        <f t="shared" si="1867"/>
        <v>-5.1154821579704308E-17</v>
      </c>
      <c r="BE736" s="343">
        <f t="shared" si="1868"/>
        <v>1.9587830922214821E-16</v>
      </c>
      <c r="BF736" s="343">
        <f t="shared" si="1869"/>
        <v>-1.6649349421636824E-16</v>
      </c>
      <c r="BG736" s="343">
        <f t="shared" si="1870"/>
        <v>-1.0880650466079192E-17</v>
      </c>
      <c r="BH736" s="343">
        <f t="shared" si="1871"/>
        <v>1.7858342524605403E-16</v>
      </c>
      <c r="BI736" s="343">
        <f t="shared" si="1872"/>
        <v>-1.8755061988870247E-16</v>
      </c>
      <c r="BJ736" s="343">
        <f t="shared" si="1873"/>
        <v>2.9811657943018295E-17</v>
      </c>
      <c r="BK736" s="343">
        <f t="shared" si="1874"/>
        <v>1.5442568038849614E-16</v>
      </c>
      <c r="BL736" s="343">
        <f t="shared" si="1875"/>
        <v>-2.014002804183113E-16</v>
      </c>
      <c r="BM736" s="343">
        <f t="shared" si="1876"/>
        <v>6.9358321055935892E-17</v>
      </c>
      <c r="BN736" s="343">
        <f t="shared" si="1877"/>
        <v>1.2433344323652419E-16</v>
      </c>
      <c r="BO736" s="343">
        <f t="shared" si="1878"/>
        <v>-2.0751024111802485E-16</v>
      </c>
      <c r="BP736" s="343">
        <f t="shared" si="1879"/>
        <v>1.0623958278726825E-16</v>
      </c>
      <c r="BQ736" s="343">
        <f t="shared" si="1880"/>
        <v>8.9463141587975873E-17</v>
      </c>
      <c r="BR736" s="343">
        <f t="shared" si="1881"/>
        <v>-2.0564569962465612E-16</v>
      </c>
    </row>
    <row r="737" spans="2:70">
      <c r="B737" s="340">
        <v>43</v>
      </c>
      <c r="C737" s="340">
        <f t="shared" si="1882"/>
        <v>1.3437500000000007E-2</v>
      </c>
      <c r="D737" s="341">
        <f t="shared" si="1817"/>
        <v>23.986847412532654</v>
      </c>
      <c r="E737" s="342" t="str">
        <f>AW694</f>
        <v>-0,013152587467344</v>
      </c>
      <c r="F737" s="291">
        <v>43</v>
      </c>
      <c r="G737" s="343">
        <f t="shared" si="1818"/>
        <v>-6.362097769568138E-17</v>
      </c>
      <c r="H737" s="343">
        <f t="shared" si="1819"/>
        <v>-8.19109920407488E-17</v>
      </c>
      <c r="I737" s="343">
        <f t="shared" si="1820"/>
        <v>1.408461264120599E-16</v>
      </c>
      <c r="J737" s="343">
        <f t="shared" si="1821"/>
        <v>-5.0877816729705274E-17</v>
      </c>
      <c r="K737" s="343">
        <f t="shared" si="1822"/>
        <v>-9.2878852845631445E-17</v>
      </c>
      <c r="L737" s="343">
        <f t="shared" si="1823"/>
        <v>1.3844339303285071E-16</v>
      </c>
      <c r="M737" s="343">
        <f t="shared" si="1824"/>
        <v>-3.7644674575978379E-17</v>
      </c>
      <c r="N737" s="343">
        <f t="shared" si="1825"/>
        <v>-1.0295223952486509E-16</v>
      </c>
      <c r="O737" s="343">
        <f t="shared" si="1826"/>
        <v>1.3470737409787807E-16</v>
      </c>
      <c r="P737" s="343">
        <f t="shared" si="1827"/>
        <v>-2.4048993627412411E-17</v>
      </c>
      <c r="Q737" s="343">
        <f t="shared" si="1828"/>
        <v>-1.1203413985805507E-16</v>
      </c>
      <c r="R737" s="343">
        <f t="shared" si="1829"/>
        <v>1.2967404951180197E-16</v>
      </c>
      <c r="S737" s="343">
        <f t="shared" si="1830"/>
        <v>-1.0221707723696773E-17</v>
      </c>
      <c r="T737" s="343">
        <f t="shared" si="1831"/>
        <v>-1.2003709018032197E-16</v>
      </c>
      <c r="U737" s="343">
        <f t="shared" si="1832"/>
        <v>1.2339189294188113E-16</v>
      </c>
      <c r="V737" s="343">
        <f t="shared" si="1833"/>
        <v>3.7040188131508941E-18</v>
      </c>
      <c r="W737" s="343">
        <f t="shared" si="1834"/>
        <v>-1.2688401770520399E-16</v>
      </c>
      <c r="X737" s="343">
        <f t="shared" si="1835"/>
        <v>1.1592140499005891E-16</v>
      </c>
      <c r="Y737" s="343">
        <f t="shared" si="1836"/>
        <v>1.7594073624005274E-17</v>
      </c>
      <c r="Z737" s="343">
        <f t="shared" si="1837"/>
        <v>-1.3250898277772486E-16</v>
      </c>
      <c r="AA737" s="343">
        <f t="shared" si="1838"/>
        <v>1.0733453053909759E-16</v>
      </c>
      <c r="AB737" s="343">
        <f t="shared" si="1839"/>
        <v>3.1314687887961508E-17</v>
      </c>
      <c r="AC737" s="343">
        <f t="shared" si="1840"/>
        <v>-1.3685781390931802E-16</v>
      </c>
      <c r="AD737" s="343">
        <f t="shared" si="1841"/>
        <v>9.7713965884022012E-17</v>
      </c>
      <c r="AE737" s="343">
        <f t="shared" si="1842"/>
        <v>4.4733724589208932E-17</v>
      </c>
      <c r="AF737" s="343">
        <f t="shared" si="1843"/>
        <v>-1.398886294788737E-16</v>
      </c>
      <c r="AG737" s="343">
        <f t="shared" si="1844"/>
        <v>8.7152362321596126E-17</v>
      </c>
      <c r="AH737" s="343">
        <f t="shared" si="1845"/>
        <v>5.7721951068718998E-17</v>
      </c>
      <c r="AI737" s="343">
        <f t="shared" si="1846"/>
        <v>-1.4157224107564386E-16</v>
      </c>
      <c r="AJ737" s="343">
        <f t="shared" si="1847"/>
        <v>7.5751433867685868E-17</v>
      </c>
      <c r="AK737" s="343">
        <f t="shared" si="1848"/>
        <v>7.0154283605410975E-17</v>
      </c>
      <c r="AL737" s="343">
        <f t="shared" si="1849"/>
        <v>-1.4189243459959642E-16</v>
      </c>
      <c r="AM737" s="343">
        <f t="shared" si="1850"/>
        <v>6.3620977695683858E-17</v>
      </c>
      <c r="AN737" s="343">
        <f t="shared" si="1851"/>
        <v>8.1910992040748603E-17</v>
      </c>
      <c r="AO737" s="343">
        <f t="shared" si="1852"/>
        <v>-1.4084612641206013E-16</v>
      </c>
      <c r="AP737" s="343">
        <f t="shared" si="1853"/>
        <v>5.0877816729704559E-17</v>
      </c>
      <c r="AQ737" s="343">
        <f t="shared" si="1854"/>
        <v>9.287885284563089E-17</v>
      </c>
      <c r="AR737" s="343">
        <f t="shared" si="1855"/>
        <v>-1.384433930328512E-16</v>
      </c>
      <c r="AS737" s="343">
        <f t="shared" si="1856"/>
        <v>3.7644674575978126E-17</v>
      </c>
      <c r="AT737" s="343">
        <f t="shared" si="1857"/>
        <v>1.0295223952486423E-16</v>
      </c>
      <c r="AU737" s="343">
        <f t="shared" si="1858"/>
        <v>-1.3470737409787911E-16</v>
      </c>
      <c r="AV737" s="343">
        <f t="shared" si="1859"/>
        <v>2.4048993627412655E-17</v>
      </c>
      <c r="AW737" s="343">
        <f t="shared" si="1860"/>
        <v>1.120341398580543E-16</v>
      </c>
      <c r="AX737" s="343">
        <f t="shared" si="1861"/>
        <v>-1.2967404951180328E-16</v>
      </c>
      <c r="AY737" s="343">
        <f t="shared" si="1862"/>
        <v>1.0221707723698024E-17</v>
      </c>
      <c r="AZ737" s="343">
        <f t="shared" si="1863"/>
        <v>1.2003709018032076E-16</v>
      </c>
      <c r="BA737" s="343">
        <f t="shared" si="1864"/>
        <v>-1.2339189294188078E-16</v>
      </c>
      <c r="BB737" s="343">
        <f t="shared" si="1865"/>
        <v>-3.7040188131496422E-18</v>
      </c>
      <c r="BC737" s="343">
        <f t="shared" si="1866"/>
        <v>1.2688401770520254E-16</v>
      </c>
      <c r="BD737" s="343">
        <f t="shared" si="1867"/>
        <v>-1.1592140499005962E-16</v>
      </c>
      <c r="BE737" s="343">
        <f t="shared" si="1868"/>
        <v>-1.7594073624004029E-17</v>
      </c>
      <c r="BF737" s="343">
        <f t="shared" si="1869"/>
        <v>1.3250898277772513E-16</v>
      </c>
      <c r="BG737" s="343">
        <f t="shared" si="1870"/>
        <v>-1.0733453053909843E-16</v>
      </c>
      <c r="BH737" s="343">
        <f t="shared" si="1871"/>
        <v>-3.1314687887960293E-17</v>
      </c>
      <c r="BI737" s="343">
        <f t="shared" si="1872"/>
        <v>1.3685781390931824E-16</v>
      </c>
      <c r="BJ737" s="343">
        <f t="shared" si="1873"/>
        <v>-9.7713965884022925E-17</v>
      </c>
      <c r="BK737" s="343">
        <f t="shared" si="1874"/>
        <v>-4.4733724589205832E-17</v>
      </c>
      <c r="BL737" s="343">
        <f t="shared" si="1875"/>
        <v>1.3988862947887352E-16</v>
      </c>
      <c r="BM737" s="343">
        <f t="shared" si="1876"/>
        <v>-8.7152362321597099E-17</v>
      </c>
      <c r="BN737" s="343">
        <f t="shared" si="1877"/>
        <v>-5.7721951068716015E-17</v>
      </c>
      <c r="BO737" s="343">
        <f t="shared" si="1878"/>
        <v>1.4157224107564349E-16</v>
      </c>
      <c r="BP737" s="343">
        <f t="shared" si="1879"/>
        <v>-7.5751433867683514E-17</v>
      </c>
      <c r="BQ737" s="343">
        <f t="shared" si="1880"/>
        <v>-7.0154283605409878E-17</v>
      </c>
      <c r="BR737" s="343">
        <f t="shared" si="1881"/>
        <v>1.4189243459959647E-16</v>
      </c>
    </row>
    <row r="738" spans="2:70">
      <c r="B738" s="340">
        <v>44</v>
      </c>
      <c r="C738" s="340">
        <f t="shared" si="1882"/>
        <v>1.3750000000000007E-2</v>
      </c>
      <c r="D738" s="341">
        <f t="shared" si="1817"/>
        <v>23.98767211063204</v>
      </c>
      <c r="E738" s="342" t="str">
        <f>AX694</f>
        <v>-0,0123278893679588</v>
      </c>
      <c r="F738" s="291">
        <v>44</v>
      </c>
      <c r="G738" s="343">
        <f t="shared" si="1818"/>
        <v>8.7031038555348674E-17</v>
      </c>
      <c r="H738" s="343">
        <f t="shared" si="1819"/>
        <v>-1.6758252641195548E-16</v>
      </c>
      <c r="I738" s="343">
        <f t="shared" si="1820"/>
        <v>4.1231074268132395E-17</v>
      </c>
      <c r="J738" s="343">
        <f t="shared" si="1821"/>
        <v>1.3602562836989776E-16</v>
      </c>
      <c r="K738" s="343">
        <f t="shared" si="1822"/>
        <v>-1.4534058297655379E-16</v>
      </c>
      <c r="L738" s="343">
        <f t="shared" si="1823"/>
        <v>-2.4786762059076127E-17</v>
      </c>
      <c r="M738" s="343">
        <f t="shared" si="1824"/>
        <v>1.6431154934052187E-16</v>
      </c>
      <c r="N738" s="343">
        <f t="shared" si="1825"/>
        <v>-1.0097185329863747E-16</v>
      </c>
      <c r="O738" s="343">
        <f t="shared" si="1826"/>
        <v>-8.7031038555347947E-17</v>
      </c>
      <c r="P738" s="343">
        <f t="shared" si="1827"/>
        <v>1.6758252641195563E-16</v>
      </c>
      <c r="Q738" s="343">
        <f t="shared" si="1828"/>
        <v>-4.1231074268133202E-17</v>
      </c>
      <c r="R738" s="343">
        <f t="shared" si="1829"/>
        <v>-1.3602562836989727E-16</v>
      </c>
      <c r="S738" s="343">
        <f t="shared" si="1830"/>
        <v>1.4534058297655418E-16</v>
      </c>
      <c r="T738" s="343">
        <f t="shared" si="1831"/>
        <v>2.4786762059075314E-17</v>
      </c>
      <c r="U738" s="343">
        <f t="shared" si="1832"/>
        <v>-1.6431154934052167E-16</v>
      </c>
      <c r="V738" s="343">
        <f t="shared" si="1833"/>
        <v>1.0097185329863814E-16</v>
      </c>
      <c r="W738" s="343">
        <f t="shared" si="1834"/>
        <v>8.7031038555347244E-17</v>
      </c>
      <c r="X738" s="343">
        <f t="shared" si="1835"/>
        <v>-1.6758252641195575E-16</v>
      </c>
      <c r="Y738" s="343">
        <f t="shared" si="1836"/>
        <v>4.1231074268134009E-17</v>
      </c>
      <c r="Z738" s="343">
        <f t="shared" si="1837"/>
        <v>1.3602562836989678E-16</v>
      </c>
      <c r="AA738" s="343">
        <f t="shared" si="1838"/>
        <v>-1.4534058297655462E-16</v>
      </c>
      <c r="AB738" s="343">
        <f t="shared" si="1839"/>
        <v>-2.47867620590745E-17</v>
      </c>
      <c r="AC738" s="343">
        <f t="shared" si="1840"/>
        <v>1.6431154934052147E-16</v>
      </c>
      <c r="AD738" s="343">
        <f t="shared" si="1841"/>
        <v>-1.009718532986388E-16</v>
      </c>
      <c r="AE738" s="343">
        <f t="shared" si="1842"/>
        <v>-8.7031038555346517E-17</v>
      </c>
      <c r="AF738" s="343">
        <f t="shared" si="1843"/>
        <v>1.6758252641195585E-16</v>
      </c>
      <c r="AG738" s="343">
        <f t="shared" si="1844"/>
        <v>-4.1231074268134817E-17</v>
      </c>
      <c r="AH738" s="343">
        <f t="shared" si="1845"/>
        <v>-1.3602562836989628E-16</v>
      </c>
      <c r="AI738" s="343">
        <f t="shared" si="1846"/>
        <v>1.4534058297655504E-16</v>
      </c>
      <c r="AJ738" s="343">
        <f t="shared" si="1847"/>
        <v>2.4786762059073675E-17</v>
      </c>
      <c r="AK738" s="343">
        <f t="shared" si="1848"/>
        <v>-1.6431154934052127E-16</v>
      </c>
      <c r="AL738" s="343">
        <f t="shared" si="1849"/>
        <v>1.0097185329863947E-16</v>
      </c>
      <c r="AM738" s="343">
        <f t="shared" si="1850"/>
        <v>8.7031038555345802E-17</v>
      </c>
      <c r="AN738" s="343">
        <f t="shared" si="1851"/>
        <v>-1.6758252641195597E-16</v>
      </c>
      <c r="AO738" s="343">
        <f t="shared" si="1852"/>
        <v>4.1231074268135618E-17</v>
      </c>
      <c r="AP738" s="343">
        <f t="shared" si="1853"/>
        <v>1.3602562836989579E-16</v>
      </c>
      <c r="AQ738" s="343">
        <f t="shared" si="1854"/>
        <v>-1.4534058297655546E-16</v>
      </c>
      <c r="AR738" s="343">
        <f t="shared" si="1855"/>
        <v>-2.4786762059072836E-17</v>
      </c>
      <c r="AS738" s="343">
        <f t="shared" si="1856"/>
        <v>1.6431154934052108E-16</v>
      </c>
      <c r="AT738" s="343">
        <f t="shared" si="1857"/>
        <v>-1.0097185329864013E-16</v>
      </c>
      <c r="AU738" s="343">
        <f t="shared" si="1858"/>
        <v>-8.7031038555345112E-17</v>
      </c>
      <c r="AV738" s="343">
        <f t="shared" si="1859"/>
        <v>1.6758252641195609E-16</v>
      </c>
      <c r="AW738" s="343">
        <f t="shared" si="1860"/>
        <v>-4.1231074268136438E-17</v>
      </c>
      <c r="AX738" s="343">
        <f t="shared" si="1861"/>
        <v>-1.360256283698953E-16</v>
      </c>
      <c r="AY738" s="343">
        <f t="shared" si="1862"/>
        <v>1.4534058297655591E-16</v>
      </c>
      <c r="AZ738" s="343">
        <f t="shared" si="1863"/>
        <v>2.4786762059072023E-17</v>
      </c>
      <c r="BA738" s="343">
        <f t="shared" si="1864"/>
        <v>-1.6431154934052083E-16</v>
      </c>
      <c r="BB738" s="343">
        <f t="shared" si="1865"/>
        <v>1.009718532986408E-16</v>
      </c>
      <c r="BC738" s="343">
        <f t="shared" si="1866"/>
        <v>8.7031038555344397E-17</v>
      </c>
      <c r="BD738" s="343">
        <f t="shared" si="1867"/>
        <v>-1.6758252641195622E-16</v>
      </c>
      <c r="BE738" s="343">
        <f t="shared" si="1868"/>
        <v>4.1231074268137233E-17</v>
      </c>
      <c r="BF738" s="343">
        <f t="shared" si="1869"/>
        <v>1.360256283698948E-16</v>
      </c>
      <c r="BG738" s="343">
        <f t="shared" si="1870"/>
        <v>-1.4534058297655633E-16</v>
      </c>
      <c r="BH738" s="343">
        <f t="shared" si="1871"/>
        <v>-2.4786762059071209E-17</v>
      </c>
      <c r="BI738" s="343">
        <f t="shared" si="1872"/>
        <v>1.6431154934052066E-16</v>
      </c>
      <c r="BJ738" s="343">
        <f t="shared" si="1873"/>
        <v>-1.0097185329864148E-16</v>
      </c>
      <c r="BK738" s="343">
        <f t="shared" si="1874"/>
        <v>-8.7031038555343682E-17</v>
      </c>
      <c r="BL738" s="343">
        <f t="shared" si="1875"/>
        <v>1.6758252641195634E-16</v>
      </c>
      <c r="BM738" s="343">
        <f t="shared" si="1876"/>
        <v>-4.1231074268138034E-17</v>
      </c>
      <c r="BN738" s="343">
        <f t="shared" si="1877"/>
        <v>-1.3602562836989429E-16</v>
      </c>
      <c r="BO738" s="343">
        <f t="shared" si="1878"/>
        <v>1.4534058297655674E-16</v>
      </c>
      <c r="BP738" s="343">
        <f t="shared" si="1879"/>
        <v>2.4786762059070396E-17</v>
      </c>
      <c r="BQ738" s="343">
        <f t="shared" si="1880"/>
        <v>-1.6431154934052044E-16</v>
      </c>
      <c r="BR738" s="343">
        <f t="shared" si="1881"/>
        <v>1.0097185329864214E-16</v>
      </c>
    </row>
    <row r="739" spans="2:70">
      <c r="B739" s="340">
        <v>45</v>
      </c>
      <c r="C739" s="340">
        <f t="shared" si="1882"/>
        <v>1.4062500000000007E-2</v>
      </c>
      <c r="D739" s="341">
        <f t="shared" si="1817"/>
        <v>23.988615533045156</v>
      </c>
      <c r="E739" s="342" t="str">
        <f>AY694</f>
        <v>-0,0113844669548439</v>
      </c>
      <c r="F739" s="291">
        <v>45</v>
      </c>
      <c r="G739" s="343">
        <f t="shared" si="1818"/>
        <v>1.8510922552157295E-16</v>
      </c>
      <c r="H739" s="343">
        <f t="shared" si="1819"/>
        <v>3.8868655813183932E-16</v>
      </c>
      <c r="I739" s="343">
        <f t="shared" si="1820"/>
        <v>-4.1076872968247042E-16</v>
      </c>
      <c r="J739" s="343">
        <f t="shared" si="1821"/>
        <v>-1.5020682188763638E-16</v>
      </c>
      <c r="K739" s="343">
        <f t="shared" si="1822"/>
        <v>4.979742073086127E-16</v>
      </c>
      <c r="L739" s="343">
        <f t="shared" si="1823"/>
        <v>-1.3890174221161758E-16</v>
      </c>
      <c r="M739" s="343">
        <f t="shared" si="1824"/>
        <v>-4.1733211249264854E-16</v>
      </c>
      <c r="N739" s="343">
        <f t="shared" si="1825"/>
        <v>3.8119197737732131E-16</v>
      </c>
      <c r="O739" s="343">
        <f t="shared" si="1826"/>
        <v>1.9602373224271743E-16</v>
      </c>
      <c r="P739" s="343">
        <f t="shared" si="1827"/>
        <v>-4.9499734907390534E-16</v>
      </c>
      <c r="Q739" s="343">
        <f t="shared" si="1828"/>
        <v>9.1356559192749549E-17</v>
      </c>
      <c r="R739" s="343">
        <f t="shared" si="1829"/>
        <v>4.4195853047321498E-16</v>
      </c>
      <c r="S739" s="343">
        <f t="shared" si="1830"/>
        <v>-3.4794413794929724E-16</v>
      </c>
      <c r="T739" s="343">
        <f t="shared" si="1831"/>
        <v>-2.3995282689882727E-16</v>
      </c>
      <c r="U739" s="343">
        <f t="shared" si="1832"/>
        <v>4.8725339577453988E-16</v>
      </c>
      <c r="V739" s="343">
        <f t="shared" si="1833"/>
        <v>-4.2931562568280088E-17</v>
      </c>
      <c r="W739" s="343">
        <f t="shared" si="1834"/>
        <v>-4.6232864620621369E-16</v>
      </c>
      <c r="X739" s="343">
        <f t="shared" si="1835"/>
        <v>3.1134540626720507E-16</v>
      </c>
      <c r="Y739" s="343">
        <f t="shared" si="1836"/>
        <v>2.8157104466034343E-16</v>
      </c>
      <c r="Z739" s="343">
        <f t="shared" si="1837"/>
        <v>-4.7481692591406669E-16</v>
      </c>
      <c r="AA739" s="343">
        <f t="shared" si="1838"/>
        <v>-5.9068884725047962E-18</v>
      </c>
      <c r="AB739" s="343">
        <f t="shared" si="1839"/>
        <v>4.7824628434170298E-16</v>
      </c>
      <c r="AC739" s="343">
        <f t="shared" si="1840"/>
        <v>-2.7174824812405346E-16</v>
      </c>
      <c r="AD739" s="343">
        <f t="shared" si="1841"/>
        <v>-3.2047757933939316E-16</v>
      </c>
      <c r="AE739" s="343">
        <f t="shared" si="1842"/>
        <v>4.5780770949570445E-16</v>
      </c>
      <c r="AF739" s="343">
        <f t="shared" si="1843"/>
        <v>5.4688452948258718E-17</v>
      </c>
      <c r="AG739" s="343">
        <f t="shared" si="1844"/>
        <v>-4.8955814932296728E-16</v>
      </c>
      <c r="AH739" s="343">
        <f t="shared" si="1845"/>
        <v>2.2953400579875812E-16</v>
      </c>
      <c r="AI739" s="343">
        <f t="shared" si="1846"/>
        <v>3.5629773973853373E-16</v>
      </c>
      <c r="AJ739" s="343">
        <f t="shared" si="1847"/>
        <v>-4.3638955457174719E-16</v>
      </c>
      <c r="AK739" s="343">
        <f t="shared" si="1848"/>
        <v>-1.0294333772637159E-16</v>
      </c>
      <c r="AL739" s="343">
        <f t="shared" si="1849"/>
        <v>4.9615530170654587E-16</v>
      </c>
      <c r="AM739" s="343">
        <f t="shared" si="1850"/>
        <v>-1.8510922552156932E-16</v>
      </c>
      <c r="AN739" s="343">
        <f t="shared" si="1851"/>
        <v>-3.8868655813183601E-16</v>
      </c>
      <c r="AO739" s="343">
        <f t="shared" si="1852"/>
        <v>4.1076872968247091E-16</v>
      </c>
      <c r="AP739" s="343">
        <f t="shared" si="1853"/>
        <v>1.5020682188764049E-16</v>
      </c>
      <c r="AQ739" s="343">
        <f t="shared" si="1854"/>
        <v>-4.9797420730861279E-16</v>
      </c>
      <c r="AR739" s="343">
        <f t="shared" si="1855"/>
        <v>1.3890174221161854E-16</v>
      </c>
      <c r="AS739" s="343">
        <f t="shared" si="1856"/>
        <v>4.1733211249265091E-16</v>
      </c>
      <c r="AT739" s="343">
        <f t="shared" si="1857"/>
        <v>-3.8119197737732417E-16</v>
      </c>
      <c r="AU739" s="343">
        <f t="shared" si="1858"/>
        <v>-1.9602373224271654E-16</v>
      </c>
      <c r="AV739" s="343">
        <f t="shared" si="1859"/>
        <v>4.9499734907390485E-16</v>
      </c>
      <c r="AW739" s="343">
        <f t="shared" si="1860"/>
        <v>-9.1356559192753986E-17</v>
      </c>
      <c r="AX739" s="343">
        <f t="shared" si="1861"/>
        <v>-4.4195853047321449E-16</v>
      </c>
      <c r="AY739" s="343">
        <f t="shared" si="1862"/>
        <v>3.479441379492929E-16</v>
      </c>
      <c r="AZ739" s="343">
        <f t="shared" si="1863"/>
        <v>2.3995282689882332E-16</v>
      </c>
      <c r="BA739" s="343">
        <f t="shared" si="1864"/>
        <v>-4.8725339577454018E-16</v>
      </c>
      <c r="BB739" s="343">
        <f t="shared" si="1865"/>
        <v>4.2931562568274011E-17</v>
      </c>
      <c r="BC739" s="343">
        <f t="shared" si="1866"/>
        <v>4.623286462062133E-16</v>
      </c>
      <c r="BD739" s="343">
        <f t="shared" si="1867"/>
        <v>-3.1134540626720576E-16</v>
      </c>
      <c r="BE739" s="343">
        <f t="shared" si="1868"/>
        <v>-2.8157104466033682E-16</v>
      </c>
      <c r="BF739" s="343">
        <f t="shared" si="1869"/>
        <v>4.7481692591406699E-16</v>
      </c>
      <c r="BG739" s="343">
        <f t="shared" si="1870"/>
        <v>5.9068884725038225E-18</v>
      </c>
      <c r="BH739" s="343">
        <f t="shared" si="1871"/>
        <v>-4.7824628434170071E-16</v>
      </c>
      <c r="BI739" s="343">
        <f t="shared" si="1872"/>
        <v>2.717482481240543E-16</v>
      </c>
      <c r="BJ739" s="343">
        <f t="shared" si="1873"/>
        <v>3.2047757933939242E-16</v>
      </c>
      <c r="BK739" s="343">
        <f t="shared" si="1874"/>
        <v>-4.5780770949570771E-16</v>
      </c>
      <c r="BL739" s="343">
        <f t="shared" si="1875"/>
        <v>-5.4688452948257738E-17</v>
      </c>
      <c r="BM739" s="343">
        <f t="shared" si="1876"/>
        <v>4.8955814932296826E-16</v>
      </c>
      <c r="BN739" s="343">
        <f t="shared" si="1877"/>
        <v>-2.295340057987527E-16</v>
      </c>
      <c r="BO739" s="343">
        <f t="shared" si="1878"/>
        <v>-3.56297739738543E-16</v>
      </c>
      <c r="BP739" s="343">
        <f t="shared" si="1879"/>
        <v>4.3638955457175449E-16</v>
      </c>
      <c r="BQ739" s="343">
        <f t="shared" si="1880"/>
        <v>1.0294333772637066E-16</v>
      </c>
      <c r="BR739" s="343">
        <f t="shared" si="1881"/>
        <v>-4.9615530170654577E-16</v>
      </c>
    </row>
    <row r="740" spans="2:70">
      <c r="B740" s="340">
        <v>46</v>
      </c>
      <c r="C740" s="340">
        <f t="shared" si="1882"/>
        <v>1.4375000000000008E-2</v>
      </c>
      <c r="D740" s="341">
        <f t="shared" si="1817"/>
        <v>23.989668594098433</v>
      </c>
      <c r="E740" s="342" t="str">
        <f>AZ694</f>
        <v>-0,010331405901568</v>
      </c>
      <c r="F740" s="291">
        <v>46</v>
      </c>
      <c r="G740" s="343">
        <f t="shared" si="1818"/>
        <v>1.6124346170508326E-16</v>
      </c>
      <c r="H740" s="343">
        <f t="shared" si="1819"/>
        <v>-2.0329072766804681E-16</v>
      </c>
      <c r="I740" s="343">
        <f t="shared" si="1820"/>
        <v>-8.1923354657778724E-17</v>
      </c>
      <c r="J740" s="343">
        <f t="shared" si="1821"/>
        <v>2.3525563494970188E-16</v>
      </c>
      <c r="K740" s="343">
        <f t="shared" si="1822"/>
        <v>-9.8688404991139587E-18</v>
      </c>
      <c r="L740" s="343">
        <f t="shared" si="1823"/>
        <v>-2.3140500440790616E-16</v>
      </c>
      <c r="M740" s="343">
        <f t="shared" si="1824"/>
        <v>1.0015859415127771E-16</v>
      </c>
      <c r="N740" s="343">
        <f t="shared" si="1825"/>
        <v>1.9232505963659497E-16</v>
      </c>
      <c r="O740" s="343">
        <f t="shared" si="1826"/>
        <v>-1.7520010978382694E-16</v>
      </c>
      <c r="P740" s="343">
        <f t="shared" si="1827"/>
        <v>-1.2396536796661888E-16</v>
      </c>
      <c r="Q740" s="343">
        <f t="shared" si="1828"/>
        <v>2.2356899689473827E-16</v>
      </c>
      <c r="R740" s="343">
        <f t="shared" si="1829"/>
        <v>3.6733072772585459E-17</v>
      </c>
      <c r="S740" s="343">
        <f t="shared" si="1830"/>
        <v>-2.3790153088642895E-16</v>
      </c>
      <c r="T740" s="343">
        <f t="shared" si="1831"/>
        <v>5.6091499764941764E-17</v>
      </c>
      <c r="U740" s="343">
        <f t="shared" si="1832"/>
        <v>2.1601571338340792E-16</v>
      </c>
      <c r="V740" s="343">
        <f t="shared" si="1833"/>
        <v>-1.4037664993396804E-16</v>
      </c>
      <c r="W740" s="343">
        <f t="shared" si="1834"/>
        <v>-1.6124346170508326E-16</v>
      </c>
      <c r="X740" s="343">
        <f t="shared" si="1835"/>
        <v>2.0329072766804785E-16</v>
      </c>
      <c r="Y740" s="343">
        <f t="shared" si="1836"/>
        <v>8.1923354657778108E-17</v>
      </c>
      <c r="Z740" s="343">
        <f t="shared" si="1837"/>
        <v>-2.3525563494970223E-16</v>
      </c>
      <c r="AA740" s="343">
        <f t="shared" si="1838"/>
        <v>9.8688404991146489E-18</v>
      </c>
      <c r="AB740" s="343">
        <f t="shared" si="1839"/>
        <v>2.3140500440790537E-16</v>
      </c>
      <c r="AC740" s="343">
        <f t="shared" si="1840"/>
        <v>-1.0015859415127909E-16</v>
      </c>
      <c r="AD740" s="343">
        <f t="shared" si="1841"/>
        <v>-1.9232505963659507E-16</v>
      </c>
      <c r="AE740" s="343">
        <f t="shared" si="1842"/>
        <v>1.7520010978382797E-16</v>
      </c>
      <c r="AF740" s="343">
        <f t="shared" si="1843"/>
        <v>1.2396536796661903E-16</v>
      </c>
      <c r="AG740" s="343">
        <f t="shared" si="1844"/>
        <v>-2.2356899689473881E-16</v>
      </c>
      <c r="AH740" s="343">
        <f t="shared" si="1845"/>
        <v>-3.673307277258393E-17</v>
      </c>
      <c r="AI740" s="343">
        <f t="shared" si="1846"/>
        <v>2.379015308864288E-16</v>
      </c>
      <c r="AJ740" s="343">
        <f t="shared" si="1847"/>
        <v>-5.6091499764946534E-17</v>
      </c>
      <c r="AK740" s="343">
        <f t="shared" si="1848"/>
        <v>-2.1601571338340871E-16</v>
      </c>
      <c r="AL740" s="343">
        <f t="shared" si="1849"/>
        <v>1.4037664993396925E-16</v>
      </c>
      <c r="AM740" s="343">
        <f t="shared" si="1850"/>
        <v>1.6124346170507966E-16</v>
      </c>
      <c r="AN740" s="343">
        <f t="shared" si="1851"/>
        <v>-2.0329072766804686E-16</v>
      </c>
      <c r="AO740" s="343">
        <f t="shared" si="1852"/>
        <v>-8.192335465777669E-17</v>
      </c>
      <c r="AP740" s="343">
        <f t="shared" si="1853"/>
        <v>2.3525563494970247E-16</v>
      </c>
      <c r="AQ740" s="343">
        <f t="shared" si="1854"/>
        <v>-9.8688404991195423E-18</v>
      </c>
      <c r="AR740" s="343">
        <f t="shared" si="1855"/>
        <v>-2.3140500440790586E-16</v>
      </c>
      <c r="AS740" s="343">
        <f t="shared" si="1856"/>
        <v>1.0015859415128046E-16</v>
      </c>
      <c r="AT740" s="343">
        <f t="shared" si="1857"/>
        <v>1.9232505963659218E-16</v>
      </c>
      <c r="AU740" s="343">
        <f t="shared" si="1858"/>
        <v>-1.7520010978382672E-16</v>
      </c>
      <c r="AV740" s="343">
        <f t="shared" si="1859"/>
        <v>-1.2396536796661773E-16</v>
      </c>
      <c r="AW740" s="343">
        <f t="shared" si="1860"/>
        <v>2.2356899689473936E-16</v>
      </c>
      <c r="AX740" s="343">
        <f t="shared" si="1861"/>
        <v>3.6733072772579099E-17</v>
      </c>
      <c r="AY740" s="343">
        <f t="shared" si="1862"/>
        <v>-2.3790153088642885E-16</v>
      </c>
      <c r="AZ740" s="343">
        <f t="shared" si="1863"/>
        <v>5.6091499764944722E-17</v>
      </c>
      <c r="BA740" s="343">
        <f t="shared" si="1864"/>
        <v>2.1601571338340664E-16</v>
      </c>
      <c r="BB740" s="343">
        <f t="shared" si="1865"/>
        <v>-1.4037664993396774E-16</v>
      </c>
      <c r="BC740" s="343">
        <f t="shared" si="1866"/>
        <v>-1.6124346170508104E-16</v>
      </c>
      <c r="BD740" s="343">
        <f t="shared" si="1867"/>
        <v>2.032907276680494E-16</v>
      </c>
      <c r="BE740" s="343">
        <f t="shared" si="1868"/>
        <v>8.1923354657772093E-17</v>
      </c>
      <c r="BF740" s="343">
        <f t="shared" si="1869"/>
        <v>-2.3525563494970223E-16</v>
      </c>
      <c r="BG740" s="343">
        <f t="shared" si="1870"/>
        <v>9.8688404991176688E-18</v>
      </c>
      <c r="BH740" s="343">
        <f t="shared" si="1871"/>
        <v>2.3140500440790468E-16</v>
      </c>
      <c r="BI740" s="343">
        <f t="shared" si="1872"/>
        <v>-1.0015859415128491E-16</v>
      </c>
      <c r="BJ740" s="343">
        <f t="shared" si="1873"/>
        <v>-1.9232505963659327E-16</v>
      </c>
      <c r="BK740" s="343">
        <f t="shared" si="1874"/>
        <v>1.7520010978382546E-16</v>
      </c>
      <c r="BL740" s="343">
        <f t="shared" si="1875"/>
        <v>1.2396536796661356E-16</v>
      </c>
      <c r="BM740" s="343">
        <f t="shared" si="1876"/>
        <v>-2.2356899689473867E-16</v>
      </c>
      <c r="BN740" s="343">
        <f t="shared" si="1877"/>
        <v>-3.6733072772574254E-17</v>
      </c>
      <c r="BO740" s="343">
        <f t="shared" si="1878"/>
        <v>2.3790153088642865E-16</v>
      </c>
      <c r="BP740" s="343">
        <f t="shared" si="1879"/>
        <v>-5.609149976494291E-17</v>
      </c>
      <c r="BQ740" s="343">
        <f t="shared" si="1880"/>
        <v>-2.1601571338340457E-16</v>
      </c>
      <c r="BR740" s="343">
        <f t="shared" si="1881"/>
        <v>1.4037664993397171E-16</v>
      </c>
    </row>
    <row r="741" spans="2:70">
      <c r="B741" s="340">
        <v>47</v>
      </c>
      <c r="C741" s="340">
        <f t="shared" si="1882"/>
        <v>1.4687500000000008E-2</v>
      </c>
      <c r="D741" s="341">
        <f t="shared" si="1817"/>
        <v>23.990821152238247</v>
      </c>
      <c r="E741" s="342" t="str">
        <f>BA694</f>
        <v>-0,00917884776175447</v>
      </c>
      <c r="F741" s="291">
        <v>47</v>
      </c>
      <c r="G741" s="343">
        <f t="shared" si="1818"/>
        <v>-8.5930441236245081E-17</v>
      </c>
      <c r="H741" s="343">
        <f t="shared" si="1819"/>
        <v>1.3195883944125156E-16</v>
      </c>
      <c r="I741" s="343">
        <f t="shared" si="1820"/>
        <v>6.0061985069766892E-17</v>
      </c>
      <c r="J741" s="343">
        <f t="shared" si="1821"/>
        <v>-1.4373304747936218E-16</v>
      </c>
      <c r="K741" s="343">
        <f t="shared" si="1822"/>
        <v>-3.1885380500207122E-17</v>
      </c>
      <c r="L741" s="343">
        <f t="shared" si="1823"/>
        <v>1.4998367510926259E-16</v>
      </c>
      <c r="M741" s="343">
        <f t="shared" si="1824"/>
        <v>2.4834386395510078E-18</v>
      </c>
      <c r="N741" s="343">
        <f t="shared" si="1825"/>
        <v>-1.5047051421652809E-16</v>
      </c>
      <c r="O741" s="343">
        <f t="shared" si="1826"/>
        <v>2.7013940375293574E-17</v>
      </c>
      <c r="P741" s="343">
        <f t="shared" si="1827"/>
        <v>1.4517485584728913E-16</v>
      </c>
      <c r="Q741" s="343">
        <f t="shared" si="1828"/>
        <v>-5.5473188811108953E-17</v>
      </c>
      <c r="R741" s="343">
        <f t="shared" si="1829"/>
        <v>-1.343002091828357E-16</v>
      </c>
      <c r="S741" s="343">
        <f t="shared" si="1830"/>
        <v>8.180063371063514E-17</v>
      </c>
      <c r="T741" s="343">
        <f t="shared" si="1831"/>
        <v>1.1826448079591071E-16</v>
      </c>
      <c r="U741" s="343">
        <f t="shared" si="1832"/>
        <v>-1.049845261309864E-16</v>
      </c>
      <c r="V741" s="343">
        <f t="shared" si="1833"/>
        <v>-9.7683914735484488E-17</v>
      </c>
      <c r="W741" s="343">
        <f t="shared" si="1834"/>
        <v>1.2413392208812363E-16</v>
      </c>
      <c r="X741" s="343">
        <f t="shared" si="1835"/>
        <v>7.3349410613544242E-17</v>
      </c>
      <c r="Y741" s="343">
        <f t="shared" si="1836"/>
        <v>-1.3851292103452003E-16</v>
      </c>
      <c r="Z741" s="343">
        <f t="shared" si="1837"/>
        <v>-4.6196129776548984E-17</v>
      </c>
      <c r="AA741" s="343">
        <f t="shared" si="1838"/>
        <v>1.475689461045015E-16</v>
      </c>
      <c r="AB741" s="343">
        <f t="shared" si="1839"/>
        <v>1.7267557579326932E-17</v>
      </c>
      <c r="AC741" s="343">
        <f t="shared" si="1840"/>
        <v>-1.5095397933330475E-16</v>
      </c>
      <c r="AD741" s="343">
        <f t="shared" si="1841"/>
        <v>1.2324597171908725E-17</v>
      </c>
      <c r="AE741" s="343">
        <f t="shared" si="1842"/>
        <v>1.4853793579229622E-16</v>
      </c>
      <c r="AF741" s="343">
        <f t="shared" si="1843"/>
        <v>-4.1443124565541678E-17</v>
      </c>
      <c r="AG741" s="343">
        <f t="shared" si="1844"/>
        <v>-1.4041366267982408E-16</v>
      </c>
      <c r="AH741" s="343">
        <f t="shared" si="1845"/>
        <v>6.8969015923694855E-17</v>
      </c>
      <c r="AI741" s="343">
        <f t="shared" si="1846"/>
        <v>1.2689337125545454E-16</v>
      </c>
      <c r="AJ741" s="343">
        <f t="shared" si="1847"/>
        <v>-9.3844466678168194E-17</v>
      </c>
      <c r="AK741" s="343">
        <f t="shared" si="1848"/>
        <v>-1.0849663873636132E-16</v>
      </c>
      <c r="AL741" s="343">
        <f t="shared" si="1849"/>
        <v>1.1511352720678293E-16</v>
      </c>
      <c r="AM741" s="343">
        <f t="shared" si="1850"/>
        <v>8.5930441236245907E-17</v>
      </c>
      <c r="AN741" s="343">
        <f t="shared" si="1851"/>
        <v>-1.3195883944125095E-16</v>
      </c>
      <c r="AO741" s="343">
        <f t="shared" si="1852"/>
        <v>-6.0061985069768309E-17</v>
      </c>
      <c r="AP741" s="343">
        <f t="shared" si="1853"/>
        <v>1.4373304747936164E-16</v>
      </c>
      <c r="AQ741" s="343">
        <f t="shared" si="1854"/>
        <v>3.1885380500208903E-17</v>
      </c>
      <c r="AR741" s="343">
        <f t="shared" si="1855"/>
        <v>-1.4998367510926232E-16</v>
      </c>
      <c r="AS741" s="343">
        <f t="shared" si="1856"/>
        <v>-2.4834386395538798E-18</v>
      </c>
      <c r="AT741" s="343">
        <f t="shared" si="1857"/>
        <v>1.5047051421652831E-16</v>
      </c>
      <c r="AU741" s="343">
        <f t="shared" si="1858"/>
        <v>-2.7013940375294955E-17</v>
      </c>
      <c r="AV741" s="343">
        <f t="shared" si="1859"/>
        <v>-1.4517485584728874E-16</v>
      </c>
      <c r="AW741" s="343">
        <f t="shared" si="1860"/>
        <v>5.5473188811109268E-17</v>
      </c>
      <c r="AX741" s="343">
        <f t="shared" si="1861"/>
        <v>1.3430020918283552E-16</v>
      </c>
      <c r="AY741" s="343">
        <f t="shared" si="1862"/>
        <v>-8.1800633710635412E-17</v>
      </c>
      <c r="AZ741" s="343">
        <f t="shared" si="1863"/>
        <v>-1.1826448079591116E-16</v>
      </c>
      <c r="BA741" s="343">
        <f t="shared" si="1864"/>
        <v>1.0498452613098587E-16</v>
      </c>
      <c r="BB741" s="343">
        <f t="shared" si="1865"/>
        <v>9.7683914735485055E-17</v>
      </c>
      <c r="BC741" s="343">
        <f t="shared" si="1866"/>
        <v>-1.2413392208812324E-16</v>
      </c>
      <c r="BD741" s="343">
        <f t="shared" si="1867"/>
        <v>-7.3349410613544883E-17</v>
      </c>
      <c r="BE741" s="343">
        <f t="shared" si="1868"/>
        <v>1.3851292103451973E-16</v>
      </c>
      <c r="BF741" s="343">
        <f t="shared" si="1869"/>
        <v>4.6196129776549692E-17</v>
      </c>
      <c r="BG741" s="343">
        <f t="shared" si="1870"/>
        <v>-1.4756894610450088E-16</v>
      </c>
      <c r="BH741" s="343">
        <f t="shared" si="1871"/>
        <v>-1.7267557579329791E-17</v>
      </c>
      <c r="BI741" s="343">
        <f t="shared" si="1872"/>
        <v>1.509539793333047E-16</v>
      </c>
      <c r="BJ741" s="343">
        <f t="shared" si="1873"/>
        <v>-1.2324597171910118E-17</v>
      </c>
      <c r="BK741" s="343">
        <f t="shared" si="1874"/>
        <v>-1.4853793579229671E-16</v>
      </c>
      <c r="BL741" s="343">
        <f t="shared" si="1875"/>
        <v>4.1443124565543028E-17</v>
      </c>
      <c r="BM741" s="343">
        <f t="shared" si="1876"/>
        <v>1.4041366267982511E-16</v>
      </c>
      <c r="BN741" s="343">
        <f t="shared" si="1877"/>
        <v>-6.8969015923694189E-17</v>
      </c>
      <c r="BO741" s="343">
        <f t="shared" si="1878"/>
        <v>-1.2689337125545728E-16</v>
      </c>
      <c r="BP741" s="343">
        <f t="shared" si="1879"/>
        <v>9.3844466678167615E-17</v>
      </c>
      <c r="BQ741" s="343">
        <f t="shared" si="1880"/>
        <v>1.0849663873636482E-16</v>
      </c>
      <c r="BR741" s="343">
        <f t="shared" si="1881"/>
        <v>-1.1511352720678244E-16</v>
      </c>
    </row>
    <row r="742" spans="2:70">
      <c r="B742" s="340">
        <v>48</v>
      </c>
      <c r="C742" s="340">
        <f t="shared" si="1882"/>
        <v>1.5000000000000008E-2</v>
      </c>
      <c r="D742" s="341">
        <f t="shared" si="1817"/>
        <v>23.992062107699692</v>
      </c>
      <c r="E742" s="342" t="str">
        <f>BB694</f>
        <v>-0,00793789230030836</v>
      </c>
      <c r="F742" s="291">
        <v>48</v>
      </c>
      <c r="G742" s="343">
        <f t="shared" si="1818"/>
        <v>2.6392964257892602E-16</v>
      </c>
      <c r="H742" s="343">
        <f t="shared" si="1819"/>
        <v>8.6075363484069104E-17</v>
      </c>
      <c r="I742" s="343">
        <f t="shared" si="1820"/>
        <v>-2.6392964257892607E-16</v>
      </c>
      <c r="J742" s="343">
        <f t="shared" si="1821"/>
        <v>-8.6075363484069005E-17</v>
      </c>
      <c r="K742" s="343">
        <f t="shared" si="1822"/>
        <v>2.6392964257892627E-16</v>
      </c>
      <c r="L742" s="343">
        <f t="shared" si="1823"/>
        <v>8.6075363484068907E-17</v>
      </c>
      <c r="M742" s="343">
        <f t="shared" si="1824"/>
        <v>-2.6392964257892597E-16</v>
      </c>
      <c r="N742" s="343">
        <f t="shared" si="1825"/>
        <v>-8.607536348406882E-17</v>
      </c>
      <c r="O742" s="343">
        <f t="shared" si="1826"/>
        <v>2.6392964257892632E-16</v>
      </c>
      <c r="P742" s="343">
        <f t="shared" si="1827"/>
        <v>8.6075363484067785E-17</v>
      </c>
      <c r="Q742" s="343">
        <f t="shared" si="1828"/>
        <v>-2.6392964257892602E-16</v>
      </c>
      <c r="R742" s="343">
        <f t="shared" si="1829"/>
        <v>-8.6075363484068623E-17</v>
      </c>
      <c r="S742" s="343">
        <f t="shared" si="1830"/>
        <v>2.6392964257892637E-16</v>
      </c>
      <c r="T742" s="343">
        <f t="shared" si="1831"/>
        <v>8.6075363484069461E-17</v>
      </c>
      <c r="U742" s="343">
        <f t="shared" si="1832"/>
        <v>-2.6392964257892612E-16</v>
      </c>
      <c r="V742" s="343">
        <f t="shared" si="1833"/>
        <v>-8.6075363484068426E-17</v>
      </c>
      <c r="W742" s="343">
        <f t="shared" si="1834"/>
        <v>2.6392964257892647E-16</v>
      </c>
      <c r="X742" s="343">
        <f t="shared" si="1835"/>
        <v>8.6075363484067391E-17</v>
      </c>
      <c r="Y742" s="343">
        <f t="shared" si="1836"/>
        <v>-2.6392964257892676E-16</v>
      </c>
      <c r="Z742" s="343">
        <f t="shared" si="1837"/>
        <v>-8.6075363484066355E-17</v>
      </c>
      <c r="AA742" s="343">
        <f t="shared" si="1838"/>
        <v>2.6392964257892588E-16</v>
      </c>
      <c r="AB742" s="343">
        <f t="shared" si="1839"/>
        <v>8.6075363484069079E-17</v>
      </c>
      <c r="AC742" s="343">
        <f t="shared" si="1840"/>
        <v>-2.6392964257892622E-16</v>
      </c>
      <c r="AD742" s="343">
        <f t="shared" si="1841"/>
        <v>-8.6075363484068044E-17</v>
      </c>
      <c r="AE742" s="343">
        <f t="shared" si="1842"/>
        <v>2.6392964257892657E-16</v>
      </c>
      <c r="AF742" s="343">
        <f t="shared" si="1843"/>
        <v>8.6075363484067009E-17</v>
      </c>
      <c r="AG742" s="343">
        <f t="shared" si="1844"/>
        <v>-2.6392964257892691E-16</v>
      </c>
      <c r="AH742" s="343">
        <f t="shared" si="1845"/>
        <v>-8.607536348406972E-17</v>
      </c>
      <c r="AI742" s="343">
        <f t="shared" si="1846"/>
        <v>2.6392964257892726E-16</v>
      </c>
      <c r="AJ742" s="343">
        <f t="shared" si="1847"/>
        <v>8.6075363484068685E-17</v>
      </c>
      <c r="AK742" s="343">
        <f t="shared" si="1848"/>
        <v>-2.639296425789276E-16</v>
      </c>
      <c r="AL742" s="343">
        <f t="shared" si="1849"/>
        <v>-8.6075363484067649E-17</v>
      </c>
      <c r="AM742" s="343">
        <f t="shared" si="1850"/>
        <v>2.6392964257892548E-16</v>
      </c>
      <c r="AN742" s="343">
        <f t="shared" si="1851"/>
        <v>8.6075363484066614E-17</v>
      </c>
      <c r="AO742" s="343">
        <f t="shared" si="1852"/>
        <v>-2.6392964257892583E-16</v>
      </c>
      <c r="AP742" s="343">
        <f t="shared" si="1853"/>
        <v>-8.6075363484065579E-17</v>
      </c>
      <c r="AQ742" s="343">
        <f t="shared" si="1854"/>
        <v>2.6392964257892617E-16</v>
      </c>
      <c r="AR742" s="343">
        <f t="shared" si="1855"/>
        <v>8.6075363484064543E-17</v>
      </c>
      <c r="AS742" s="343">
        <f t="shared" si="1856"/>
        <v>-2.6392964257892647E-16</v>
      </c>
      <c r="AT742" s="343">
        <f t="shared" si="1857"/>
        <v>-8.6075363484063508E-17</v>
      </c>
      <c r="AU742" s="343">
        <f t="shared" si="1858"/>
        <v>2.6392964257892681E-16</v>
      </c>
      <c r="AV742" s="343">
        <f t="shared" si="1859"/>
        <v>8.6075363484069979E-17</v>
      </c>
      <c r="AW742" s="343">
        <f t="shared" si="1860"/>
        <v>-2.6392964257892716E-16</v>
      </c>
      <c r="AX742" s="343">
        <f t="shared" si="1861"/>
        <v>-8.6075363484068944E-17</v>
      </c>
      <c r="AY742" s="343">
        <f t="shared" si="1862"/>
        <v>2.639296425789275E-16</v>
      </c>
      <c r="AZ742" s="343">
        <f t="shared" si="1863"/>
        <v>8.6075363484067908E-17</v>
      </c>
      <c r="BA742" s="343">
        <f t="shared" si="1864"/>
        <v>-2.6392964257892785E-16</v>
      </c>
      <c r="BB742" s="343">
        <f t="shared" si="1865"/>
        <v>-8.6075363484066873E-17</v>
      </c>
      <c r="BC742" s="343">
        <f t="shared" si="1866"/>
        <v>2.6392964257892573E-16</v>
      </c>
      <c r="BD742" s="343">
        <f t="shared" si="1867"/>
        <v>8.6075363484065838E-17</v>
      </c>
      <c r="BE742" s="343">
        <f t="shared" si="1868"/>
        <v>-2.6392964257892607E-16</v>
      </c>
      <c r="BF742" s="343">
        <f t="shared" si="1869"/>
        <v>-8.6075363484064802E-17</v>
      </c>
      <c r="BG742" s="343">
        <f t="shared" si="1870"/>
        <v>2.6392964257892642E-16</v>
      </c>
      <c r="BH742" s="343">
        <f t="shared" si="1871"/>
        <v>8.6075363484063767E-17</v>
      </c>
      <c r="BI742" s="343">
        <f t="shared" si="1872"/>
        <v>-2.6392964257892918E-16</v>
      </c>
      <c r="BJ742" s="343">
        <f t="shared" si="1873"/>
        <v>-8.6075363484070238E-17</v>
      </c>
      <c r="BK742" s="343">
        <f t="shared" si="1874"/>
        <v>2.6392964257892706E-16</v>
      </c>
      <c r="BL742" s="343">
        <f t="shared" si="1875"/>
        <v>8.6075363484061696E-17</v>
      </c>
      <c r="BM742" s="343">
        <f t="shared" si="1876"/>
        <v>-2.6392964257892499E-16</v>
      </c>
      <c r="BN742" s="343">
        <f t="shared" si="1877"/>
        <v>-8.6075363484068167E-17</v>
      </c>
      <c r="BO742" s="343">
        <f t="shared" si="1878"/>
        <v>2.6392964257892775E-16</v>
      </c>
      <c r="BP742" s="343">
        <f t="shared" si="1879"/>
        <v>8.6075363484059638E-17</v>
      </c>
      <c r="BQ742" s="343">
        <f t="shared" si="1880"/>
        <v>-2.6392964257892563E-16</v>
      </c>
      <c r="BR742" s="343">
        <f t="shared" si="1881"/>
        <v>-8.6075363484066096E-17</v>
      </c>
    </row>
    <row r="743" spans="2:70">
      <c r="B743" s="340">
        <v>49</v>
      </c>
      <c r="C743" s="340">
        <f t="shared" si="1882"/>
        <v>1.5312500000000008E-2</v>
      </c>
      <c r="D743" s="341">
        <f t="shared" si="1817"/>
        <v>23.993379509403272</v>
      </c>
      <c r="E743" s="342" t="str">
        <f>BC694</f>
        <v>-0,00662049059672736</v>
      </c>
      <c r="F743" s="291">
        <v>49</v>
      </c>
      <c r="G743" s="343">
        <f t="shared" si="1818"/>
        <v>-2.5172082127639926E-16</v>
      </c>
      <c r="H743" s="343">
        <f t="shared" si="1819"/>
        <v>-1.3198764126848509E-16</v>
      </c>
      <c r="I743" s="343">
        <f t="shared" si="1820"/>
        <v>2.258467189644378E-16</v>
      </c>
      <c r="J743" s="343">
        <f t="shared" si="1821"/>
        <v>1.7626134035990111E-16</v>
      </c>
      <c r="K743" s="343">
        <f t="shared" si="1822"/>
        <v>-1.9129345389897186E-16</v>
      </c>
      <c r="L743" s="343">
        <f t="shared" si="1823"/>
        <v>-2.1376141498978473E-16</v>
      </c>
      <c r="M743" s="343">
        <f t="shared" si="1824"/>
        <v>1.4938888867877454E-16</v>
      </c>
      <c r="N743" s="343">
        <f t="shared" si="1825"/>
        <v>2.4304675832039357E-16</v>
      </c>
      <c r="O743" s="343">
        <f t="shared" si="1826"/>
        <v>-1.0174339224490429E-16</v>
      </c>
      <c r="P743" s="343">
        <f t="shared" si="1827"/>
        <v>-2.6299195103094245E-16</v>
      </c>
      <c r="Q743" s="343">
        <f t="shared" si="1828"/>
        <v>5.0187954305415893E-17</v>
      </c>
      <c r="R743" s="343">
        <f t="shared" si="1829"/>
        <v>2.7283051055095712E-16</v>
      </c>
      <c r="S743" s="343">
        <f t="shared" si="1830"/>
        <v>3.2961785723024099E-18</v>
      </c>
      <c r="T743" s="343">
        <f t="shared" si="1831"/>
        <v>-2.7218434655561199E-16</v>
      </c>
      <c r="U743" s="343">
        <f t="shared" si="1832"/>
        <v>-5.6653641156005403E-17</v>
      </c>
      <c r="V743" s="343">
        <f t="shared" si="1833"/>
        <v>2.6107829076487471E-16</v>
      </c>
      <c r="W743" s="343">
        <f t="shared" si="1834"/>
        <v>1.0783393608180746E-16</v>
      </c>
      <c r="X743" s="343">
        <f t="shared" si="1835"/>
        <v>-2.3993914267443531E-16</v>
      </c>
      <c r="Y743" s="343">
        <f t="shared" si="1836"/>
        <v>-1.5487023331795742E-16</v>
      </c>
      <c r="Z743" s="343">
        <f t="shared" si="1837"/>
        <v>2.0957926789043855E-16</v>
      </c>
      <c r="AA743" s="343">
        <f t="shared" si="1838"/>
        <v>1.9595495433992557E-16</v>
      </c>
      <c r="AB743" s="343">
        <f t="shared" si="1839"/>
        <v>-1.7116537937482258E-16</v>
      </c>
      <c r="AC743" s="343">
        <f t="shared" si="1840"/>
        <v>-2.2950923635941461E-16</v>
      </c>
      <c r="AD743" s="343">
        <f t="shared" si="1841"/>
        <v>1.2617370132048015E-16</v>
      </c>
      <c r="AE743" s="343">
        <f t="shared" si="1842"/>
        <v>2.5424360713587231E-16</v>
      </c>
      <c r="AF743" s="343">
        <f t="shared" si="1843"/>
        <v>-7.6333238683418422E-17</v>
      </c>
      <c r="AG743" s="343">
        <f t="shared" si="1844"/>
        <v>-2.6920753867155778E-16</v>
      </c>
      <c r="AH743" s="343">
        <f t="shared" si="1845"/>
        <v>2.3559332491930191E-17</v>
      </c>
      <c r="AI743" s="343">
        <f t="shared" si="1846"/>
        <v>2.7382597546942207E-16</v>
      </c>
      <c r="AJ743" s="343">
        <f t="shared" si="1847"/>
        <v>3.0119945635004698E-17</v>
      </c>
      <c r="AK743" s="343">
        <f t="shared" si="1848"/>
        <v>-2.6792143359337237E-16</v>
      </c>
      <c r="AL743" s="343">
        <f t="shared" si="1849"/>
        <v>-8.2641731142638848E-17</v>
      </c>
      <c r="AM743" s="343">
        <f t="shared" si="1850"/>
        <v>2.5172082127640162E-16</v>
      </c>
      <c r="AN743" s="343">
        <f t="shared" si="1851"/>
        <v>1.3198764126847853E-16</v>
      </c>
      <c r="AO743" s="343">
        <f t="shared" si="1852"/>
        <v>-2.2584671896443844E-16</v>
      </c>
      <c r="AP743" s="343">
        <f t="shared" si="1853"/>
        <v>-1.7626134035989911E-16</v>
      </c>
      <c r="AQ743" s="343">
        <f t="shared" si="1854"/>
        <v>1.9129345389897517E-16</v>
      </c>
      <c r="AR743" s="343">
        <f t="shared" si="1855"/>
        <v>2.1376141498978126E-16</v>
      </c>
      <c r="AS743" s="343">
        <f t="shared" si="1856"/>
        <v>-1.4938888867877999E-16</v>
      </c>
      <c r="AT743" s="343">
        <f t="shared" si="1857"/>
        <v>-2.4304675832039322E-16</v>
      </c>
      <c r="AU743" s="343">
        <f t="shared" si="1858"/>
        <v>1.0174339224490671E-16</v>
      </c>
      <c r="AV743" s="343">
        <f t="shared" si="1859"/>
        <v>2.6299195103094117E-16</v>
      </c>
      <c r="AW743" s="343">
        <f t="shared" si="1860"/>
        <v>-5.0187954305420392E-17</v>
      </c>
      <c r="AX743" s="343">
        <f t="shared" si="1861"/>
        <v>-2.7283051055095657E-16</v>
      </c>
      <c r="AY743" s="343">
        <f t="shared" si="1862"/>
        <v>-3.2961785722939666E-18</v>
      </c>
      <c r="AZ743" s="343">
        <f t="shared" si="1863"/>
        <v>2.7218434655561203E-16</v>
      </c>
      <c r="BA743" s="343">
        <f t="shared" si="1864"/>
        <v>5.6653641156000941E-17</v>
      </c>
      <c r="BB743" s="343">
        <f t="shared" si="1865"/>
        <v>-2.6107829076487609E-16</v>
      </c>
      <c r="BC743" s="343">
        <f t="shared" si="1866"/>
        <v>-1.0783393608180328E-16</v>
      </c>
      <c r="BD743" s="343">
        <f t="shared" si="1867"/>
        <v>2.399391426744394E-16</v>
      </c>
      <c r="BE743" s="343">
        <f t="shared" si="1868"/>
        <v>1.5487023331795685E-16</v>
      </c>
      <c r="BF743" s="343">
        <f t="shared" si="1869"/>
        <v>-2.0957926789044151E-16</v>
      </c>
      <c r="BG743" s="343">
        <f t="shared" si="1870"/>
        <v>-1.9595495433992237E-16</v>
      </c>
      <c r="BH743" s="343">
        <f t="shared" si="1871"/>
        <v>1.7116537937482613E-16</v>
      </c>
      <c r="BI743" s="343">
        <f t="shared" si="1872"/>
        <v>2.2950923635941002E-16</v>
      </c>
      <c r="BJ743" s="343">
        <f t="shared" si="1873"/>
        <v>-1.2617370132048764E-16</v>
      </c>
      <c r="BK743" s="343">
        <f t="shared" si="1874"/>
        <v>-2.5424360713586916E-16</v>
      </c>
      <c r="BL743" s="343">
        <f t="shared" si="1875"/>
        <v>7.6333238683430292E-17</v>
      </c>
      <c r="BM743" s="343">
        <f t="shared" si="1876"/>
        <v>2.6920753867155837E-16</v>
      </c>
      <c r="BN743" s="343">
        <f t="shared" si="1877"/>
        <v>-2.3559332491926962E-17</v>
      </c>
      <c r="BO743" s="343">
        <f t="shared" si="1878"/>
        <v>-2.7382597546942207E-16</v>
      </c>
      <c r="BP743" s="343">
        <f t="shared" si="1879"/>
        <v>-3.0119945635000162E-17</v>
      </c>
      <c r="BQ743" s="343">
        <f t="shared" si="1880"/>
        <v>2.6792143359337335E-16</v>
      </c>
      <c r="BR743" s="343">
        <f t="shared" si="1881"/>
        <v>8.2641731142634497E-17</v>
      </c>
    </row>
    <row r="744" spans="2:70">
      <c r="B744" s="340">
        <v>50</v>
      </c>
      <c r="C744" s="340">
        <f t="shared" si="1882"/>
        <v>1.5625000000000007E-2</v>
      </c>
      <c r="D744" s="341">
        <f t="shared" si="1817"/>
        <v>23.994760670050429</v>
      </c>
      <c r="E744" s="342" t="str">
        <f>BD694</f>
        <v>-0,00523932994957021</v>
      </c>
      <c r="F744" s="291">
        <v>50</v>
      </c>
      <c r="G744" s="343">
        <f t="shared" si="1818"/>
        <v>6.9035592200498974E-17</v>
      </c>
      <c r="H744" s="343">
        <f t="shared" si="1819"/>
        <v>-1.8302638407205707E-16</v>
      </c>
      <c r="I744" s="343">
        <f t="shared" si="1820"/>
        <v>-1.4044894461262922E-16</v>
      </c>
      <c r="J744" s="343">
        <f t="shared" si="1821"/>
        <v>1.2822592440945062E-16</v>
      </c>
      <c r="K744" s="343">
        <f t="shared" si="1822"/>
        <v>1.9048021838034035E-16</v>
      </c>
      <c r="L744" s="343">
        <f t="shared" si="1823"/>
        <v>-5.390423012640494E-17</v>
      </c>
      <c r="M744" s="343">
        <f t="shared" si="1824"/>
        <v>-2.115126056071238E-16</v>
      </c>
      <c r="N744" s="343">
        <f t="shared" si="1825"/>
        <v>-2.8623894550323651E-17</v>
      </c>
      <c r="O744" s="343">
        <f t="shared" si="1826"/>
        <v>2.0034411599676726E-16</v>
      </c>
      <c r="P744" s="343">
        <f t="shared" si="1827"/>
        <v>1.0679429075801568E-16</v>
      </c>
      <c r="Q744" s="343">
        <f t="shared" si="1828"/>
        <v>-1.5867505084983672E-16</v>
      </c>
      <c r="R744" s="343">
        <f t="shared" si="1829"/>
        <v>-1.6870622429045519E-16</v>
      </c>
      <c r="S744" s="343">
        <f t="shared" si="1830"/>
        <v>9.2849147603936098E-17</v>
      </c>
      <c r="T744" s="343">
        <f t="shared" si="1831"/>
        <v>2.0493416450040586E-16</v>
      </c>
      <c r="U744" s="343">
        <f t="shared" si="1832"/>
        <v>-1.2887803314956547E-17</v>
      </c>
      <c r="V744" s="343">
        <f t="shared" si="1833"/>
        <v>-2.0996273589799598E-16</v>
      </c>
      <c r="W744" s="343">
        <f t="shared" si="1834"/>
        <v>-6.903559220049996E-17</v>
      </c>
      <c r="X744" s="343">
        <f t="shared" si="1835"/>
        <v>1.8302638407205759E-16</v>
      </c>
      <c r="Y744" s="343">
        <f t="shared" si="1836"/>
        <v>1.404489446126293E-16</v>
      </c>
      <c r="Z744" s="343">
        <f t="shared" si="1837"/>
        <v>-1.2822592440944993E-16</v>
      </c>
      <c r="AA744" s="343">
        <f t="shared" si="1838"/>
        <v>-1.9048021838033971E-16</v>
      </c>
      <c r="AB744" s="343">
        <f t="shared" si="1839"/>
        <v>5.3904230126404841E-17</v>
      </c>
      <c r="AC744" s="343">
        <f t="shared" si="1840"/>
        <v>2.115126056071238E-16</v>
      </c>
      <c r="AD744" s="343">
        <f t="shared" si="1841"/>
        <v>2.8623894550322264E-17</v>
      </c>
      <c r="AE744" s="343">
        <f t="shared" si="1842"/>
        <v>-2.0034411599676723E-16</v>
      </c>
      <c r="AF744" s="343">
        <f t="shared" si="1843"/>
        <v>-1.0679429075801578E-16</v>
      </c>
      <c r="AG744" s="343">
        <f t="shared" si="1844"/>
        <v>1.5867505084983566E-16</v>
      </c>
      <c r="AH744" s="343">
        <f t="shared" si="1845"/>
        <v>1.6870622429045709E-16</v>
      </c>
      <c r="AI744" s="343">
        <f t="shared" si="1846"/>
        <v>-9.2849147603938711E-17</v>
      </c>
      <c r="AJ744" s="343">
        <f t="shared" si="1847"/>
        <v>-2.0493416450040512E-16</v>
      </c>
      <c r="AK744" s="343">
        <f t="shared" si="1848"/>
        <v>1.2887803314956442E-17</v>
      </c>
      <c r="AL744" s="343">
        <f t="shared" si="1849"/>
        <v>2.0996273589799598E-16</v>
      </c>
      <c r="AM744" s="343">
        <f t="shared" si="1850"/>
        <v>6.9035592200500059E-17</v>
      </c>
      <c r="AN744" s="343">
        <f t="shared" si="1851"/>
        <v>-1.8302638407205604E-16</v>
      </c>
      <c r="AO744" s="343">
        <f t="shared" si="1852"/>
        <v>-1.4044894461263164E-16</v>
      </c>
      <c r="AP744" s="343">
        <f t="shared" si="1853"/>
        <v>1.2822592440945225E-16</v>
      </c>
      <c r="AQ744" s="343">
        <f t="shared" si="1854"/>
        <v>1.9048021838033978E-16</v>
      </c>
      <c r="AR744" s="343">
        <f t="shared" si="1855"/>
        <v>-5.3904230126404749E-17</v>
      </c>
      <c r="AS744" s="343">
        <f t="shared" si="1856"/>
        <v>-2.115126056071238E-16</v>
      </c>
      <c r="AT744" s="343">
        <f t="shared" si="1857"/>
        <v>-2.8623894550325352E-17</v>
      </c>
      <c r="AU744" s="343">
        <f t="shared" si="1858"/>
        <v>2.0034411599676622E-16</v>
      </c>
      <c r="AV744" s="343">
        <f t="shared" si="1859"/>
        <v>1.0679429075801326E-16</v>
      </c>
      <c r="AW744" s="343">
        <f t="shared" si="1860"/>
        <v>-1.5867505084983756E-16</v>
      </c>
      <c r="AX744" s="343">
        <f t="shared" si="1861"/>
        <v>-1.6870622429045533E-16</v>
      </c>
      <c r="AY744" s="343">
        <f t="shared" si="1862"/>
        <v>9.2849147603935889E-17</v>
      </c>
      <c r="AZ744" s="343">
        <f t="shared" si="1863"/>
        <v>2.0493416450040588E-16</v>
      </c>
      <c r="BA744" s="343">
        <f t="shared" si="1864"/>
        <v>-1.2887803314953336E-17</v>
      </c>
      <c r="BB744" s="343">
        <f t="shared" si="1865"/>
        <v>-2.0996273589799637E-16</v>
      </c>
      <c r="BC744" s="343">
        <f t="shared" si="1866"/>
        <v>-6.903559220049731E-17</v>
      </c>
      <c r="BD744" s="343">
        <f t="shared" si="1867"/>
        <v>1.8302638407205749E-16</v>
      </c>
      <c r="BE744" s="343">
        <f t="shared" si="1868"/>
        <v>1.4044894461262945E-16</v>
      </c>
      <c r="BF744" s="343">
        <f t="shared" si="1869"/>
        <v>-1.2822592440944979E-16</v>
      </c>
      <c r="BG744" s="343">
        <f t="shared" si="1870"/>
        <v>-1.9048021838034111E-16</v>
      </c>
      <c r="BH744" s="343">
        <f t="shared" si="1871"/>
        <v>5.3904230126401729E-17</v>
      </c>
      <c r="BI744" s="343">
        <f t="shared" si="1872"/>
        <v>2.11512605607124E-16</v>
      </c>
      <c r="BJ744" s="343">
        <f t="shared" si="1873"/>
        <v>2.8623894550328439E-17</v>
      </c>
      <c r="BK744" s="343">
        <f t="shared" si="1874"/>
        <v>-2.0034411599676521E-16</v>
      </c>
      <c r="BL744" s="343">
        <f t="shared" si="1875"/>
        <v>-1.0679429075801075E-16</v>
      </c>
      <c r="BM744" s="343">
        <f t="shared" si="1876"/>
        <v>1.5867505084983948E-16</v>
      </c>
      <c r="BN744" s="343">
        <f t="shared" si="1877"/>
        <v>1.6870622429045356E-16</v>
      </c>
      <c r="BO744" s="343">
        <f t="shared" si="1878"/>
        <v>-9.2849147603938514E-17</v>
      </c>
      <c r="BP744" s="343">
        <f t="shared" si="1879"/>
        <v>-2.0493416450040517E-16</v>
      </c>
      <c r="BQ744" s="343">
        <f t="shared" si="1880"/>
        <v>1.2887803314956226E-17</v>
      </c>
      <c r="BR744" s="343">
        <f t="shared" si="1881"/>
        <v>2.0996273589799596E-16</v>
      </c>
    </row>
    <row r="745" spans="2:70" s="336" customFormat="1">
      <c r="B745" s="340">
        <v>51</v>
      </c>
      <c r="C745" s="340">
        <f t="shared" si="1882"/>
        <v>1.5937500000000007E-2</v>
      </c>
      <c r="D745" s="341">
        <f t="shared" si="1817"/>
        <v>23.996192288309114</v>
      </c>
      <c r="E745" s="342" t="str">
        <f>BE694</f>
        <v>-0,00380771169088631</v>
      </c>
      <c r="F745" s="337">
        <v>51</v>
      </c>
    </row>
    <row r="746" spans="2:70">
      <c r="B746" s="340">
        <v>52</v>
      </c>
      <c r="C746" s="340">
        <f t="shared" si="1882"/>
        <v>1.6250000000000007E-2</v>
      </c>
      <c r="D746" s="341">
        <f t="shared" si="1817"/>
        <v>23.997660576912882</v>
      </c>
      <c r="E746" s="342" t="str">
        <f>BF694</f>
        <v>-0,00233942308711894</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23.999151395439842</v>
      </c>
      <c r="E747" s="342" t="str">
        <f>BG694</f>
        <v>-0,000848604560156817</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24.000650386492612</v>
      </c>
      <c r="E748" s="342" t="str">
        <f>BH694</f>
        <v>0,00065038649261073</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24.002143113967918</v>
      </c>
      <c r="E749" s="342" t="str">
        <f>BI694</f>
        <v>0,00214311396791757</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24.00361520208417</v>
      </c>
      <c r="E750" s="342" t="str">
        <f>BJ694</f>
        <v>0,00361520208416874</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24.005052473828076</v>
      </c>
      <c r="E751" s="342" t="str">
        <f>BK694</f>
        <v>0,00505247382807682</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24.006441087487062</v>
      </c>
      <c r="E752" s="342" t="str">
        <f>BL694</f>
        <v>0,00644108748706003</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24.007767669952486</v>
      </c>
      <c r="E753" s="342" t="str">
        <f>BM694</f>
        <v>0,0077676699524854</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24.009019445510027</v>
      </c>
      <c r="E754" s="342" t="str">
        <f>BN694</f>
        <v>0,00901944551002764</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24.010184358876778</v>
      </c>
      <c r="E755" s="342" t="str">
        <f>BO694</f>
        <v>0,0101843588767774</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24.011251191300207</v>
      </c>
      <c r="E756" s="342" t="str">
        <f>BP694</f>
        <v>0,011251191300208</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24.012209668600889</v>
      </c>
      <c r="E757" s="342" t="str">
        <f>BQ694</f>
        <v>0,01220966860089</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24.013050560118462</v>
      </c>
      <c r="E758" s="342" t="str">
        <f>BR694</f>
        <v>0,0130505601184617</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9" sqref="A9"/>
    </sheetView>
  </sheetViews>
  <sheetFormatPr defaultRowHeight="15"/>
  <cols>
    <col min="1" max="1" width="84" customWidth="1"/>
  </cols>
  <sheetData>
    <row r="2" spans="1:1" ht="15.75" thickBot="1">
      <c r="A2" s="305" t="s">
        <v>617</v>
      </c>
    </row>
    <row r="3" spans="1:1" ht="28.5" customHeight="1" thickBot="1">
      <c r="A3" s="304" t="s">
        <v>616</v>
      </c>
    </row>
    <row r="4" spans="1:1" ht="15.75" thickBot="1">
      <c r="A4" s="304" t="s">
        <v>618</v>
      </c>
    </row>
    <row r="5" spans="1:1" ht="15.7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7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E53" sqref="E53"/>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54" zoomScale="85" zoomScaleNormal="85" workbookViewId="0">
      <selection activeCell="C97" sqref="C97"/>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365" t="s">
        <v>324</v>
      </c>
      <c r="B1" s="366"/>
      <c r="C1" s="366"/>
      <c r="D1" s="367"/>
    </row>
    <row r="2" spans="1:4" ht="15.75" thickBot="1">
      <c r="A2" s="90" t="s">
        <v>326</v>
      </c>
      <c r="B2" s="368" t="s">
        <v>325</v>
      </c>
      <c r="C2" s="368"/>
      <c r="D2" s="369"/>
    </row>
    <row r="3" spans="1:4" ht="16.5" thickBot="1">
      <c r="A3" s="370" t="s">
        <v>405</v>
      </c>
      <c r="B3" s="371"/>
      <c r="C3" s="371"/>
      <c r="D3" s="372"/>
    </row>
    <row r="4" spans="1:4" ht="15.75">
      <c r="A4" s="1" t="s">
        <v>0</v>
      </c>
      <c r="B4" s="2" t="s">
        <v>1</v>
      </c>
      <c r="C4" s="373" t="s">
        <v>2</v>
      </c>
      <c r="D4" s="374"/>
    </row>
    <row r="5" spans="1:4" ht="15.75">
      <c r="A5" s="375" t="s">
        <v>124</v>
      </c>
      <c r="B5" s="376"/>
      <c r="C5" s="376"/>
      <c r="D5" s="377"/>
    </row>
    <row r="6" spans="1:4" ht="18.75">
      <c r="A6" s="378" t="s">
        <v>3</v>
      </c>
      <c r="B6" s="379"/>
      <c r="C6" s="379"/>
      <c r="D6" s="380"/>
    </row>
    <row r="7" spans="1:4">
      <c r="A7" s="385" t="s">
        <v>377</v>
      </c>
      <c r="B7" s="386"/>
      <c r="C7" s="386"/>
      <c r="D7" s="387"/>
    </row>
    <row r="8" spans="1:4">
      <c r="A8" s="385"/>
      <c r="B8" s="386"/>
      <c r="C8" s="386"/>
      <c r="D8" s="387"/>
    </row>
    <row r="9" spans="1:4">
      <c r="A9" s="385"/>
      <c r="B9" s="386"/>
      <c r="C9" s="386"/>
      <c r="D9" s="387"/>
    </row>
    <row r="10" spans="1:4">
      <c r="A10" s="385"/>
      <c r="B10" s="386"/>
      <c r="C10" s="386"/>
      <c r="D10" s="387"/>
    </row>
    <row r="11" spans="1:4" ht="15.75" thickBot="1">
      <c r="A11" s="385"/>
      <c r="B11" s="386"/>
      <c r="C11" s="386"/>
      <c r="D11" s="387"/>
    </row>
    <row r="12" spans="1:4">
      <c r="A12" s="388" t="s">
        <v>4</v>
      </c>
      <c r="B12" s="389"/>
      <c r="C12" s="389"/>
      <c r="D12" s="390"/>
    </row>
    <row r="13" spans="1:4">
      <c r="A13" s="391"/>
      <c r="B13" s="392"/>
      <c r="C13" s="392"/>
      <c r="D13" s="393"/>
    </row>
    <row r="14" spans="1:4">
      <c r="A14" s="391"/>
      <c r="B14" s="392"/>
      <c r="C14" s="392"/>
      <c r="D14" s="393"/>
    </row>
    <row r="15" spans="1:4">
      <c r="A15" s="391"/>
      <c r="B15" s="392"/>
      <c r="C15" s="392"/>
      <c r="D15" s="393"/>
    </row>
    <row r="16" spans="1:4" ht="15.75" thickBot="1">
      <c r="A16" s="394"/>
      <c r="B16" s="395"/>
      <c r="C16" s="395"/>
      <c r="D16" s="396"/>
    </row>
    <row r="17" spans="1:5">
      <c r="A17" s="403" t="s">
        <v>6</v>
      </c>
      <c r="B17" s="404"/>
      <c r="C17" s="404"/>
      <c r="D17" s="405"/>
    </row>
    <row r="18" spans="1:5">
      <c r="A18" s="397" t="s">
        <v>5</v>
      </c>
      <c r="B18" s="398"/>
      <c r="C18" s="398"/>
      <c r="D18" s="399"/>
    </row>
    <row r="19" spans="1:5">
      <c r="A19" s="397"/>
      <c r="B19" s="398"/>
      <c r="C19" s="398"/>
      <c r="D19" s="399"/>
    </row>
    <row r="20" spans="1:5" ht="15.75" thickBot="1">
      <c r="A20" s="400"/>
      <c r="B20" s="401"/>
      <c r="C20" s="401"/>
      <c r="D20" s="402"/>
    </row>
    <row r="21" spans="1:5">
      <c r="A21" s="3"/>
      <c r="B21" s="3"/>
      <c r="C21" s="3"/>
      <c r="D21" s="3"/>
    </row>
    <row r="22" spans="1:5" ht="15.75">
      <c r="A22" s="107" t="s">
        <v>317</v>
      </c>
      <c r="B22" s="108"/>
      <c r="C22" s="114" t="s">
        <v>550</v>
      </c>
      <c r="D22" s="108"/>
      <c r="E22" s="108" t="s">
        <v>331</v>
      </c>
    </row>
    <row r="23" spans="1:5" ht="15.75" thickBot="1">
      <c r="A23" s="381"/>
      <c r="B23" s="381"/>
      <c r="C23" s="381"/>
      <c r="D23" s="381"/>
    </row>
    <row r="24" spans="1:5" ht="15.75">
      <c r="A24" s="382" t="s">
        <v>211</v>
      </c>
      <c r="B24" s="383"/>
      <c r="C24" s="383"/>
      <c r="D24" s="384"/>
      <c r="E24" s="141"/>
    </row>
    <row r="25" spans="1:5" ht="18">
      <c r="A25" s="22" t="s">
        <v>207</v>
      </c>
      <c r="B25" s="28" t="s">
        <v>14</v>
      </c>
      <c r="C25" s="31">
        <v>24</v>
      </c>
      <c r="D25" s="27" t="s">
        <v>7</v>
      </c>
      <c r="E25" s="27" t="s">
        <v>111</v>
      </c>
    </row>
    <row r="26" spans="1:5" ht="18">
      <c r="A26" s="22" t="s">
        <v>208</v>
      </c>
      <c r="B26" s="28" t="s">
        <v>18</v>
      </c>
      <c r="C26" s="31">
        <v>26.16</v>
      </c>
      <c r="D26" s="27" t="s">
        <v>8</v>
      </c>
      <c r="E26" s="27" t="s">
        <v>112</v>
      </c>
    </row>
    <row r="27" spans="1:5" ht="18">
      <c r="A27" s="22" t="s">
        <v>209</v>
      </c>
      <c r="B27" s="28" t="s">
        <v>15</v>
      </c>
      <c r="C27" s="28">
        <f>Pout/Vout</f>
        <v>1.0900000000000001</v>
      </c>
      <c r="D27" s="27" t="s">
        <v>10</v>
      </c>
      <c r="E27" s="27"/>
    </row>
    <row r="28" spans="1:5" ht="18">
      <c r="A28" s="22" t="s">
        <v>210</v>
      </c>
      <c r="B28" s="28" t="s">
        <v>16</v>
      </c>
      <c r="C28" s="31">
        <v>200</v>
      </c>
      <c r="D28" s="27" t="s">
        <v>17</v>
      </c>
      <c r="E28" s="27" t="s">
        <v>113</v>
      </c>
    </row>
    <row r="29" spans="1:5" ht="15.75" thickBot="1">
      <c r="A29" s="29" t="s">
        <v>318</v>
      </c>
      <c r="B29" s="32" t="s">
        <v>9</v>
      </c>
      <c r="C29" s="100">
        <v>0.95</v>
      </c>
      <c r="D29" s="30"/>
      <c r="E29" s="145" t="s">
        <v>127</v>
      </c>
    </row>
    <row r="30" spans="1:5" ht="15.75" thickBot="1">
      <c r="A30" s="363"/>
      <c r="B30" s="364"/>
      <c r="C30" s="364"/>
      <c r="D30" s="364"/>
      <c r="E30" s="12"/>
    </row>
    <row r="31" spans="1:5" ht="15.75" customHeight="1">
      <c r="A31" s="418" t="s">
        <v>212</v>
      </c>
      <c r="B31" s="419"/>
      <c r="C31" s="419"/>
      <c r="D31" s="420"/>
      <c r="E31" s="141"/>
    </row>
    <row r="32" spans="1:5" ht="18">
      <c r="A32" s="33" t="s">
        <v>213</v>
      </c>
      <c r="B32" s="5" t="s">
        <v>128</v>
      </c>
      <c r="C32" s="92">
        <v>45.9</v>
      </c>
      <c r="D32" s="35" t="s">
        <v>7</v>
      </c>
      <c r="E32" s="27" t="s">
        <v>177</v>
      </c>
    </row>
    <row r="33" spans="1:5" ht="18">
      <c r="A33" s="22" t="s">
        <v>214</v>
      </c>
      <c r="B33" s="28" t="s">
        <v>12</v>
      </c>
      <c r="C33" s="91">
        <v>46</v>
      </c>
      <c r="D33" s="27" t="s">
        <v>7</v>
      </c>
      <c r="E33" s="27" t="s">
        <v>199</v>
      </c>
    </row>
    <row r="34" spans="1:5" ht="18.75" thickBot="1">
      <c r="A34" s="22" t="s">
        <v>215</v>
      </c>
      <c r="B34" s="28" t="s">
        <v>13</v>
      </c>
      <c r="C34" s="91">
        <v>45.8</v>
      </c>
      <c r="D34" s="27" t="s">
        <v>7</v>
      </c>
      <c r="E34" s="145" t="s">
        <v>200</v>
      </c>
    </row>
    <row r="35" spans="1:5" ht="15.75" thickBot="1">
      <c r="E35" s="12"/>
    </row>
    <row r="36" spans="1:5" ht="16.5" thickBot="1">
      <c r="A36" s="430" t="s">
        <v>216</v>
      </c>
      <c r="B36" s="431"/>
      <c r="C36" s="431"/>
      <c r="D36" s="432"/>
      <c r="E36" s="147"/>
    </row>
    <row r="37" spans="1:5" ht="18" customHeight="1" thickBot="1">
      <c r="A37" s="36" t="s">
        <v>217</v>
      </c>
      <c r="B37" s="37" t="s">
        <v>19</v>
      </c>
      <c r="C37" s="38">
        <v>125</v>
      </c>
      <c r="D37" s="39" t="s">
        <v>11</v>
      </c>
      <c r="E37" s="146" t="s">
        <v>178</v>
      </c>
    </row>
    <row r="38" spans="1:5">
      <c r="A38" s="360" t="s">
        <v>93</v>
      </c>
      <c r="B38" s="361"/>
      <c r="C38" s="361"/>
      <c r="D38" s="362"/>
      <c r="E38" s="142"/>
    </row>
    <row r="39" spans="1:5" ht="18">
      <c r="A39" s="104" t="s">
        <v>307</v>
      </c>
      <c r="B39" s="28" t="s">
        <v>308</v>
      </c>
      <c r="C39" s="106">
        <f>Vblk/2/Vout</f>
        <v>0.95624999999999993</v>
      </c>
      <c r="D39" s="105"/>
      <c r="E39" s="27"/>
    </row>
    <row r="40" spans="1:5" ht="18" customHeight="1">
      <c r="A40" s="22" t="s">
        <v>309</v>
      </c>
      <c r="B40" s="28" t="s">
        <v>20</v>
      </c>
      <c r="C40" s="115">
        <f>SQRT(50.2/72.2)</f>
        <v>0.83384102725025577</v>
      </c>
      <c r="D40" s="41"/>
      <c r="E40" s="27" t="s">
        <v>310</v>
      </c>
    </row>
    <row r="41" spans="1:5" ht="18" customHeight="1">
      <c r="A41" s="104" t="s">
        <v>311</v>
      </c>
      <c r="B41" s="28" t="s">
        <v>315</v>
      </c>
      <c r="C41" s="93">
        <f>Vblk/2/15</f>
        <v>1.53</v>
      </c>
      <c r="D41" s="41"/>
      <c r="E41" s="27"/>
    </row>
    <row r="42" spans="1:5" ht="18" customHeight="1">
      <c r="A42" s="22" t="s">
        <v>312</v>
      </c>
      <c r="B42" s="28" t="s">
        <v>314</v>
      </c>
      <c r="C42" s="115">
        <v>1.25</v>
      </c>
      <c r="D42" s="41"/>
      <c r="E42" s="27" t="s">
        <v>313</v>
      </c>
    </row>
    <row r="43" spans="1:5" ht="18" customHeight="1">
      <c r="A43" s="22" t="s">
        <v>218</v>
      </c>
      <c r="B43" s="28" t="s">
        <v>21</v>
      </c>
      <c r="C43" s="86">
        <f>(8*Nps^2*Vout)/(PI()^2*Iout*1.1)</f>
        <v>11.281031704840697</v>
      </c>
      <c r="D43" s="13" t="s">
        <v>22</v>
      </c>
      <c r="E43" s="27"/>
    </row>
    <row r="44" spans="1:5" ht="18.75" thickBot="1">
      <c r="A44" s="29" t="s">
        <v>219</v>
      </c>
      <c r="B44" s="43" t="s">
        <v>81</v>
      </c>
      <c r="C44" s="103">
        <f>(8*Nps^2*Vout)/(PI()^2*Iout)</f>
        <v>12.409134875324767</v>
      </c>
      <c r="D44" s="14" t="s">
        <v>22</v>
      </c>
      <c r="E44" s="145"/>
    </row>
    <row r="45" spans="1:5" ht="15.75" thickBot="1">
      <c r="A45" s="421" t="s">
        <v>220</v>
      </c>
      <c r="B45" s="422"/>
      <c r="C45" s="422"/>
      <c r="D45" s="423"/>
      <c r="E45" s="142"/>
    </row>
    <row r="46" spans="1:5" ht="18">
      <c r="A46" s="33" t="s">
        <v>221</v>
      </c>
      <c r="B46" s="34" t="s">
        <v>23</v>
      </c>
      <c r="C46" s="132">
        <f>Nps*(Vout+0.5)/(Vblk_max/2)</f>
        <v>0.88822196381005514</v>
      </c>
      <c r="D46" s="35"/>
      <c r="E46" s="104"/>
    </row>
    <row r="47" spans="1:5" ht="18" customHeight="1">
      <c r="A47" s="22" t="s">
        <v>222</v>
      </c>
      <c r="B47" s="28" t="s">
        <v>129</v>
      </c>
      <c r="C47" s="40">
        <f>1*Nps*(Vout+0.5+Vloss)/(Vblk_hu/2)</f>
        <v>0.91758925269460456</v>
      </c>
      <c r="D47" s="27"/>
      <c r="E47" s="104"/>
    </row>
    <row r="48" spans="1:5" ht="18.75" thickBot="1">
      <c r="A48" s="45" t="s">
        <v>223</v>
      </c>
      <c r="B48" s="46" t="s">
        <v>24</v>
      </c>
      <c r="C48" s="94">
        <v>0.7</v>
      </c>
      <c r="D48" s="47" t="s">
        <v>7</v>
      </c>
      <c r="E48" s="104" t="s">
        <v>201</v>
      </c>
    </row>
    <row r="49" spans="1:5" ht="18.75" thickBot="1">
      <c r="A49" s="424" t="s">
        <v>33</v>
      </c>
      <c r="B49" s="425"/>
      <c r="C49" s="425"/>
      <c r="D49" s="426"/>
      <c r="E49" s="142"/>
    </row>
    <row r="50" spans="1:5" ht="49.5" customHeight="1" thickBot="1">
      <c r="A50" s="409" t="s">
        <v>130</v>
      </c>
      <c r="B50" s="410"/>
      <c r="C50" s="410"/>
      <c r="D50" s="411"/>
      <c r="E50" s="27"/>
    </row>
    <row r="51" spans="1:5" ht="15.75" customHeight="1">
      <c r="A51" s="412" t="s">
        <v>131</v>
      </c>
      <c r="B51" s="413"/>
      <c r="C51" s="413"/>
      <c r="D51" s="414"/>
      <c r="E51" s="27"/>
    </row>
    <row r="52" spans="1:5" ht="15" customHeight="1">
      <c r="A52" s="427"/>
      <c r="B52" s="428"/>
      <c r="C52" s="428"/>
      <c r="D52" s="429"/>
      <c r="E52" s="27"/>
    </row>
    <row r="53" spans="1:5" ht="15" customHeight="1">
      <c r="A53" s="427"/>
      <c r="B53" s="428"/>
      <c r="C53" s="428"/>
      <c r="D53" s="429"/>
      <c r="E53" s="27"/>
    </row>
    <row r="54" spans="1:5" ht="15" customHeight="1">
      <c r="A54" s="427"/>
      <c r="B54" s="428"/>
      <c r="C54" s="428"/>
      <c r="D54" s="429"/>
      <c r="E54" s="27"/>
    </row>
    <row r="55" spans="1:5" ht="15" customHeight="1" thickBot="1">
      <c r="A55" s="22" t="s">
        <v>224</v>
      </c>
      <c r="B55" s="28" t="s">
        <v>79</v>
      </c>
      <c r="C55" s="154">
        <v>5.33</v>
      </c>
      <c r="D55" s="27"/>
      <c r="E55" s="145"/>
    </row>
    <row r="56" spans="1:5" ht="18">
      <c r="A56" s="22" t="s">
        <v>225</v>
      </c>
      <c r="B56" s="28" t="s">
        <v>80</v>
      </c>
      <c r="C56" s="154">
        <v>0.56999999999999995</v>
      </c>
      <c r="D56" s="27"/>
      <c r="E56" s="150"/>
    </row>
    <row r="57" spans="1:5" ht="18">
      <c r="A57" s="22" t="s">
        <v>226</v>
      </c>
      <c r="B57" s="28" t="s">
        <v>35</v>
      </c>
      <c r="C57" s="48">
        <f>Ln_selected/(Ln_selected+1)</f>
        <v>0.84202211690363349</v>
      </c>
      <c r="D57" s="27"/>
      <c r="E57" s="151"/>
    </row>
    <row r="58" spans="1:5" ht="18.75" thickBot="1">
      <c r="A58" s="45" t="s">
        <v>227</v>
      </c>
      <c r="B58" s="46" t="s">
        <v>46</v>
      </c>
      <c r="C58" s="49">
        <f>350/fllc</f>
        <v>2.8</v>
      </c>
      <c r="D58" s="47"/>
      <c r="E58" s="151"/>
    </row>
    <row r="59" spans="1:5" ht="16.5" customHeight="1">
      <c r="A59" s="412" t="s">
        <v>132</v>
      </c>
      <c r="B59" s="413"/>
      <c r="C59" s="413"/>
      <c r="D59" s="414"/>
      <c r="E59" s="151"/>
    </row>
    <row r="60" spans="1:5" ht="37.5" customHeight="1" thickBot="1">
      <c r="A60" s="415"/>
      <c r="B60" s="416"/>
      <c r="C60" s="416"/>
      <c r="D60" s="417"/>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0" t="s">
        <v>47</v>
      </c>
      <c r="B89" s="361"/>
      <c r="C89" s="361"/>
      <c r="D89" s="362"/>
      <c r="E89" s="142"/>
    </row>
    <row r="90" spans="1:5" ht="18">
      <c r="A90" s="302" t="s">
        <v>591</v>
      </c>
      <c r="B90" s="303"/>
      <c r="C90" s="314" t="s">
        <v>593</v>
      </c>
      <c r="D90" s="27"/>
      <c r="E90" s="27"/>
    </row>
    <row r="91" spans="1:5">
      <c r="A91" s="302" t="str">
        <f>IF(C90="Integrated leakage","Transformer Coupling Coefficient","")</f>
        <v/>
      </c>
      <c r="B91" s="303" t="str">
        <f>IF(C90="Integrated leakage","k","")</f>
        <v/>
      </c>
      <c r="C91" s="315">
        <f>SQRT(1-2.2/50.2)</f>
        <v>0.97784216456684914</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0.1800088088087777</v>
      </c>
      <c r="D92" s="27" t="s">
        <v>198</v>
      </c>
      <c r="E92" s="27"/>
    </row>
    <row r="93" spans="1:5">
      <c r="A93" s="22" t="s">
        <v>229</v>
      </c>
      <c r="B93" s="28" t="s">
        <v>611</v>
      </c>
      <c r="C93" s="31">
        <v>0.17699999999999999</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9.1589770524147163</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f>6.8+2.2</f>
        <v>9</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47.97</v>
      </c>
      <c r="D96" s="27" t="s">
        <v>73</v>
      </c>
      <c r="E96" s="27"/>
    </row>
    <row r="97" spans="1:8">
      <c r="A97" s="22" t="s">
        <v>230</v>
      </c>
      <c r="B97" s="28" t="str">
        <f>IF(C90="Integrated Leakage","",'tables and calculations'!P78)</f>
        <v>LM</v>
      </c>
      <c r="C97" s="31">
        <v>48</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126.09917456949859</v>
      </c>
      <c r="D98" s="27" t="s">
        <v>11</v>
      </c>
      <c r="E98" s="27"/>
    </row>
    <row r="99" spans="1:8" ht="18">
      <c r="A99" s="22" t="s">
        <v>232</v>
      </c>
      <c r="B99" s="28" t="s">
        <v>26</v>
      </c>
      <c r="C99" s="87">
        <f>IF(C90="Integrated Leakage",(1/(2*PI()*SQRT(((Lr*uH)+(Lm_rec*uH))*(Cr*uF))))/kHz,(1/(2*PI()*SQRT(((Lr*uH)+(Lm*uH))*(Cr*uF))))/kHz)</f>
        <v>50.106731074948314</v>
      </c>
      <c r="D99" s="27" t="s">
        <v>11</v>
      </c>
      <c r="E99" s="27"/>
    </row>
    <row r="100" spans="1:8" ht="18" customHeight="1">
      <c r="A100" s="22" t="s">
        <v>233</v>
      </c>
      <c r="B100" s="28" t="s">
        <v>32</v>
      </c>
      <c r="C100" s="101">
        <f>Lm/Lr</f>
        <v>5.333333333333333</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0.57463637874564588</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1.3</v>
      </c>
      <c r="D103" s="27"/>
      <c r="E103" s="27" t="s">
        <v>400</v>
      </c>
    </row>
    <row r="104" spans="1:8" ht="18">
      <c r="A104" s="22" t="s">
        <v>236</v>
      </c>
      <c r="B104" s="28" t="s">
        <v>85</v>
      </c>
      <c r="C104" s="31">
        <v>1</v>
      </c>
      <c r="D104" s="27"/>
      <c r="E104" s="27" t="s">
        <v>401</v>
      </c>
    </row>
    <row r="105" spans="1:8" ht="18">
      <c r="A105" s="22" t="s">
        <v>237</v>
      </c>
      <c r="B105" s="28" t="s">
        <v>86</v>
      </c>
      <c r="C105" s="86">
        <f>fn_Mgmin*f0</f>
        <v>126.09917456949859</v>
      </c>
      <c r="D105" s="27" t="s">
        <v>11</v>
      </c>
      <c r="E105" s="27"/>
    </row>
    <row r="106" spans="1:8" ht="18.75" thickBot="1">
      <c r="A106" s="22" t="s">
        <v>238</v>
      </c>
      <c r="B106" s="28" t="s">
        <v>87</v>
      </c>
      <c r="C106" s="86">
        <f>fn_Mgmax*f0</f>
        <v>163.92892694034816</v>
      </c>
      <c r="D106" s="27" t="s">
        <v>11</v>
      </c>
      <c r="E106" s="27"/>
    </row>
    <row r="107" spans="1:8">
      <c r="A107" s="433" t="s">
        <v>83</v>
      </c>
      <c r="B107" s="434"/>
      <c r="C107" s="434"/>
      <c r="D107" s="435"/>
      <c r="E107" s="142"/>
    </row>
    <row r="108" spans="1:8" ht="18">
      <c r="A108" s="22" t="s">
        <v>239</v>
      </c>
      <c r="B108" s="28" t="s">
        <v>82</v>
      </c>
      <c r="C108" s="42">
        <f>PI()*Iout*1.1/(2*SQRT(2)*Nps)</f>
        <v>1.5971319678340545</v>
      </c>
      <c r="D108" s="27" t="s">
        <v>10</v>
      </c>
      <c r="E108" s="27"/>
    </row>
    <row r="109" spans="1:8" ht="18">
      <c r="A109" s="22" t="s">
        <v>240</v>
      </c>
      <c r="B109" s="28" t="s">
        <v>88</v>
      </c>
      <c r="C109" s="42">
        <f>(2*SQRT(2)*Nps*Vout)/(PI()*2*PI()*fsw_min*kHz*Lm*uH)</f>
        <v>0.36442899260697881</v>
      </c>
      <c r="D109" s="27" t="s">
        <v>10</v>
      </c>
      <c r="E109" s="27"/>
    </row>
    <row r="110" spans="1:8" ht="18.75" thickBot="1">
      <c r="A110" s="22" t="s">
        <v>241</v>
      </c>
      <c r="B110" s="28" t="s">
        <v>89</v>
      </c>
      <c r="C110" s="42">
        <f>SQRT(Im^2 +Ioe^2)</f>
        <v>1.638181617931912</v>
      </c>
      <c r="D110" s="27" t="s">
        <v>10</v>
      </c>
      <c r="E110" s="145"/>
    </row>
    <row r="111" spans="1:8">
      <c r="A111" s="433" t="s">
        <v>90</v>
      </c>
      <c r="B111" s="434"/>
      <c r="C111" s="434"/>
      <c r="D111" s="435"/>
      <c r="E111" s="142"/>
    </row>
    <row r="112" spans="1:8" ht="18">
      <c r="A112" s="22" t="s">
        <v>242</v>
      </c>
      <c r="B112" s="28" t="s">
        <v>91</v>
      </c>
      <c r="C112" s="42">
        <f>Nps*Ioe</f>
        <v>1.3317541607129706</v>
      </c>
      <c r="D112" s="27" t="s">
        <v>10</v>
      </c>
      <c r="E112" s="27"/>
    </row>
    <row r="113" spans="1:5" ht="18.75" thickBot="1">
      <c r="A113" s="29" t="s">
        <v>243</v>
      </c>
      <c r="B113" s="43" t="s">
        <v>92</v>
      </c>
      <c r="C113" s="44">
        <f>SQRT(2)*$C112/2</f>
        <v>0.94169239791354076</v>
      </c>
      <c r="D113" s="30" t="s">
        <v>10</v>
      </c>
      <c r="E113" s="145"/>
    </row>
    <row r="114" spans="1:5" ht="15.75" thickBot="1">
      <c r="A114" s="363"/>
      <c r="B114" s="364"/>
      <c r="C114" s="364"/>
      <c r="D114" s="364"/>
      <c r="E114" s="143"/>
    </row>
    <row r="115" spans="1:5">
      <c r="A115" s="360" t="s">
        <v>94</v>
      </c>
      <c r="B115" s="361"/>
      <c r="C115" s="361"/>
      <c r="D115" s="362"/>
      <c r="E115" s="142"/>
    </row>
    <row r="116" spans="1:5" ht="18">
      <c r="A116" s="22" t="s">
        <v>244</v>
      </c>
      <c r="B116" s="28" t="s">
        <v>133</v>
      </c>
      <c r="C116" s="81">
        <f>2*PI()*fsw_min*kHz*Lr*uH*Ir</f>
        <v>15.18588204610977</v>
      </c>
      <c r="D116" s="27" t="s">
        <v>7</v>
      </c>
      <c r="E116" s="27"/>
    </row>
    <row r="117" spans="1:5" ht="18">
      <c r="A117" s="22" t="s">
        <v>245</v>
      </c>
      <c r="B117" s="28" t="s">
        <v>74</v>
      </c>
      <c r="C117" s="81">
        <f>Lr</f>
        <v>9</v>
      </c>
      <c r="D117" s="27" t="str">
        <f>D95</f>
        <v>uH</v>
      </c>
      <c r="E117" s="27"/>
    </row>
    <row r="118" spans="1:5" ht="18.75" thickBot="1">
      <c r="A118" s="29" t="s">
        <v>246</v>
      </c>
      <c r="B118" s="43" t="s">
        <v>89</v>
      </c>
      <c r="C118" s="82">
        <f>Ir</f>
        <v>1.638181617931912</v>
      </c>
      <c r="D118" s="30" t="str">
        <f>D113</f>
        <v>A</v>
      </c>
      <c r="E118" s="145"/>
    </row>
    <row r="119" spans="1:5" ht="15.75" thickBot="1">
      <c r="A119" s="50"/>
    </row>
    <row r="120" spans="1:5" s="51" customFormat="1">
      <c r="A120" s="360" t="s">
        <v>95</v>
      </c>
      <c r="B120" s="361"/>
      <c r="C120" s="361"/>
      <c r="D120" s="362"/>
      <c r="E120" s="142"/>
    </row>
    <row r="121" spans="1:5" ht="18">
      <c r="A121" s="22" t="s">
        <v>247</v>
      </c>
      <c r="B121" s="28" t="s">
        <v>134</v>
      </c>
      <c r="C121" s="85">
        <f>IF($D92="uF",Ir/(2*PI()*fsw_min*kHz*Cr*uF),Ir/(2*PI()*fsw_min*kHz*Cr*picoF))</f>
        <v>8.9857290213667298</v>
      </c>
      <c r="D121" s="27" t="s">
        <v>7</v>
      </c>
      <c r="E121" s="27"/>
    </row>
    <row r="122" spans="1:5" ht="18">
      <c r="A122" s="22" t="s">
        <v>248</v>
      </c>
      <c r="B122" s="28" t="s">
        <v>135</v>
      </c>
      <c r="C122" s="85">
        <f>SQRT((Vblk_max/2)^2+Vcr^2)</f>
        <v>24.69298131140572</v>
      </c>
      <c r="D122" s="27" t="s">
        <v>7</v>
      </c>
      <c r="E122" s="27"/>
    </row>
    <row r="123" spans="1:5" ht="18">
      <c r="A123" s="22" t="s">
        <v>249</v>
      </c>
      <c r="B123" s="28" t="s">
        <v>136</v>
      </c>
      <c r="C123" s="85">
        <f>(Vblk_max/2)+(SQRT(2)*Vcr)</f>
        <v>35.707739849826346</v>
      </c>
      <c r="D123" s="27" t="s">
        <v>7</v>
      </c>
      <c r="E123" s="27"/>
    </row>
    <row r="124" spans="1:5" ht="18">
      <c r="A124" s="58" t="s">
        <v>250</v>
      </c>
      <c r="B124" s="58" t="s">
        <v>165</v>
      </c>
      <c r="C124" s="83">
        <f>Vblk_max/2-(Vcr*SQRT(2))</f>
        <v>10.292260150173652</v>
      </c>
      <c r="D124" s="27" t="s">
        <v>7</v>
      </c>
      <c r="E124" s="27"/>
    </row>
    <row r="125" spans="1:5" ht="18.75" thickBot="1">
      <c r="A125" s="22" t="s">
        <v>251</v>
      </c>
      <c r="B125" s="28" t="s">
        <v>89</v>
      </c>
      <c r="C125" s="81">
        <f>Ir</f>
        <v>1.638181617931912</v>
      </c>
      <c r="D125" s="27" t="s">
        <v>10</v>
      </c>
      <c r="E125" s="145"/>
    </row>
    <row r="126" spans="1:5">
      <c r="A126" s="406" t="s">
        <v>96</v>
      </c>
      <c r="B126" s="407"/>
      <c r="C126" s="407"/>
      <c r="D126" s="408"/>
      <c r="E126" s="142"/>
    </row>
    <row r="127" spans="1:5" ht="18.75" thickBot="1">
      <c r="A127" s="29" t="s">
        <v>320</v>
      </c>
      <c r="B127" s="43" t="s">
        <v>137</v>
      </c>
      <c r="C127" s="82">
        <f>Cr/2</f>
        <v>8.8499999999999995E-2</v>
      </c>
      <c r="D127" s="30" t="str">
        <f>IF(D93="uF", "uF","pF")</f>
        <v>uF</v>
      </c>
      <c r="E127" s="29"/>
    </row>
    <row r="128" spans="1:5" ht="15.75" thickBot="1">
      <c r="A128" s="50"/>
      <c r="D128" s="144"/>
    </row>
    <row r="129" spans="1:5">
      <c r="A129" s="360" t="s">
        <v>97</v>
      </c>
      <c r="B129" s="361"/>
      <c r="C129" s="361"/>
      <c r="D129" s="362"/>
      <c r="E129" s="142"/>
    </row>
    <row r="130" spans="1:5" ht="18">
      <c r="A130" s="22" t="s">
        <v>252</v>
      </c>
      <c r="B130" s="28" t="s">
        <v>98</v>
      </c>
      <c r="C130" s="85">
        <f>Vblk_max*1.5</f>
        <v>69</v>
      </c>
      <c r="D130" s="27" t="s">
        <v>7</v>
      </c>
      <c r="E130" s="27"/>
    </row>
    <row r="131" spans="1:5" ht="18.75" thickBot="1">
      <c r="A131" s="29" t="s">
        <v>253</v>
      </c>
      <c r="B131" s="43" t="s">
        <v>99</v>
      </c>
      <c r="C131" s="82">
        <f>1.1*Ir</f>
        <v>1.8019997797251033</v>
      </c>
      <c r="D131" s="30" t="s">
        <v>10</v>
      </c>
      <c r="E131" s="145"/>
    </row>
    <row r="132" spans="1:5" ht="15.75" thickBot="1">
      <c r="A132" s="24"/>
      <c r="B132" s="23"/>
      <c r="C132" s="23"/>
      <c r="D132" s="23"/>
    </row>
    <row r="133" spans="1:5">
      <c r="A133" s="360" t="s">
        <v>321</v>
      </c>
      <c r="B133" s="361"/>
      <c r="C133" s="361"/>
      <c r="D133" s="362"/>
      <c r="E133" s="142"/>
    </row>
    <row r="134" spans="1:5" ht="18">
      <c r="A134" s="22" t="s">
        <v>254</v>
      </c>
      <c r="B134" s="28" t="s">
        <v>100</v>
      </c>
      <c r="C134" s="81">
        <f>(Vblk_max/Nps)*1.2</f>
        <v>66.199668996897586</v>
      </c>
      <c r="D134" s="27" t="s">
        <v>7</v>
      </c>
      <c r="E134" s="27"/>
    </row>
    <row r="135" spans="1:5" ht="18.75" thickBot="1">
      <c r="A135" s="29" t="s">
        <v>255</v>
      </c>
      <c r="B135" s="43" t="s">
        <v>101</v>
      </c>
      <c r="C135" s="82">
        <f>SQRT(2)*C112/PI()</f>
        <v>0.59950000000000014</v>
      </c>
      <c r="D135" s="30" t="s">
        <v>10</v>
      </c>
      <c r="E135" s="145"/>
    </row>
    <row r="136" spans="1:5" ht="15.75" thickBot="1">
      <c r="A136" s="50"/>
      <c r="D136" s="144"/>
    </row>
    <row r="137" spans="1:5" ht="18">
      <c r="A137" s="360" t="s">
        <v>107</v>
      </c>
      <c r="B137" s="361"/>
      <c r="C137" s="361"/>
      <c r="D137" s="362"/>
      <c r="E137" s="142"/>
    </row>
    <row r="138" spans="1:5" ht="18">
      <c r="A138" s="22" t="s">
        <v>323</v>
      </c>
      <c r="B138" s="28" t="s">
        <v>104</v>
      </c>
      <c r="C138" s="81">
        <f>PI()*Iout/(2*SQRT(2))</f>
        <v>1.2106856006481548</v>
      </c>
      <c r="D138" s="27" t="s">
        <v>10</v>
      </c>
      <c r="E138" s="27"/>
    </row>
    <row r="139" spans="1:5" ht="18">
      <c r="A139" s="22" t="s">
        <v>256</v>
      </c>
      <c r="B139" s="28" t="s">
        <v>102</v>
      </c>
      <c r="C139" s="80">
        <f>MROUND(Vout*1.25,10)</f>
        <v>30</v>
      </c>
      <c r="D139" s="27" t="s">
        <v>7</v>
      </c>
      <c r="E139" s="27"/>
    </row>
    <row r="140" spans="1:5" ht="18">
      <c r="A140" s="22" t="s">
        <v>322</v>
      </c>
      <c r="B140" s="28" t="s">
        <v>103</v>
      </c>
      <c r="C140" s="81">
        <f>SQRT((PI()*Iout/(2*SQRT(2)))^2-Iout^2)</f>
        <v>0.52693417389346009</v>
      </c>
      <c r="D140" s="27" t="s">
        <v>10</v>
      </c>
      <c r="E140" s="27" t="s">
        <v>123</v>
      </c>
    </row>
    <row r="141" spans="1:5" ht="18.75" thickBot="1">
      <c r="A141" s="29" t="s">
        <v>257</v>
      </c>
      <c r="B141" s="43" t="s">
        <v>105</v>
      </c>
      <c r="C141" s="82">
        <f>Vout_pp*mV/((2*PI()*Iout)/4)/mOhm</f>
        <v>116.81096740689566</v>
      </c>
      <c r="D141" s="30" t="s">
        <v>106</v>
      </c>
      <c r="E141" s="145"/>
    </row>
    <row r="142" spans="1:5" ht="15.75" thickBot="1">
      <c r="A142" s="50"/>
      <c r="C142" s="53"/>
    </row>
    <row r="143" spans="1:5">
      <c r="A143" s="360" t="s">
        <v>138</v>
      </c>
      <c r="B143" s="361"/>
      <c r="C143" s="361"/>
      <c r="D143" s="362"/>
      <c r="E143" s="142"/>
    </row>
    <row r="144" spans="1:5" ht="18">
      <c r="A144" s="62" t="s">
        <v>258</v>
      </c>
      <c r="B144" s="54" t="s">
        <v>139</v>
      </c>
      <c r="C144" s="116">
        <f>IF($C$22="UCC256404",1,IF($C$22="UCC256404A",1,IF($C$22="UCC256404B",1,3)))</f>
        <v>1</v>
      </c>
      <c r="D144" s="63" t="s">
        <v>7</v>
      </c>
      <c r="E144" s="27"/>
    </row>
    <row r="145" spans="1:5" ht="18">
      <c r="A145" s="62" t="s">
        <v>259</v>
      </c>
      <c r="B145" s="54" t="s">
        <v>140</v>
      </c>
      <c r="C145" s="116">
        <f>IF($C$22="UCC256404", 0.9, IF($C$22="UCC256404A",0.9,IF($C$22="UCC256404B",0.9,2.2)))</f>
        <v>0.9</v>
      </c>
      <c r="D145" s="63" t="s">
        <v>7</v>
      </c>
      <c r="E145" s="27"/>
    </row>
    <row r="146" spans="1:5" ht="18">
      <c r="A146" s="62" t="s">
        <v>260</v>
      </c>
      <c r="B146" s="55" t="s">
        <v>141</v>
      </c>
      <c r="C146" s="54">
        <f>Vblk_hu</f>
        <v>45.8</v>
      </c>
      <c r="D146" s="63" t="s">
        <v>7</v>
      </c>
      <c r="E146" s="27"/>
    </row>
    <row r="147" spans="1:5" ht="18">
      <c r="A147" s="62" t="s">
        <v>262</v>
      </c>
      <c r="B147" s="54" t="s">
        <v>142</v>
      </c>
      <c r="C147" s="54">
        <f>Vblk</f>
        <v>45.9</v>
      </c>
      <c r="D147" s="63" t="s">
        <v>7</v>
      </c>
      <c r="E147" s="27"/>
    </row>
    <row r="148" spans="1:5" ht="18">
      <c r="A148" s="62" t="s">
        <v>263</v>
      </c>
      <c r="B148" s="54" t="s">
        <v>144</v>
      </c>
      <c r="C148" s="61">
        <f>C146/C144</f>
        <v>45.8</v>
      </c>
      <c r="D148" s="63"/>
      <c r="E148" s="27"/>
    </row>
    <row r="149" spans="1:5" ht="18">
      <c r="A149" s="62" t="s">
        <v>264</v>
      </c>
      <c r="B149" s="54" t="s">
        <v>145</v>
      </c>
      <c r="C149" s="99">
        <v>10</v>
      </c>
      <c r="D149" s="63" t="s">
        <v>330</v>
      </c>
      <c r="E149" s="27" t="s">
        <v>180</v>
      </c>
    </row>
    <row r="150" spans="1:5" ht="18">
      <c r="A150" s="62" t="s">
        <v>265</v>
      </c>
      <c r="B150" s="54" t="s">
        <v>146</v>
      </c>
      <c r="C150" s="54">
        <f>C147^2/C149/10^3</f>
        <v>0.21068099999999998</v>
      </c>
      <c r="D150" s="64" t="s">
        <v>147</v>
      </c>
      <c r="E150" s="27"/>
    </row>
    <row r="151" spans="1:5" ht="18">
      <c r="A151" s="62" t="s">
        <v>403</v>
      </c>
      <c r="B151" s="54" t="s">
        <v>191</v>
      </c>
      <c r="C151" s="84">
        <f>C150/C148*1000</f>
        <v>4.6000218340611356</v>
      </c>
      <c r="D151" s="64" t="s">
        <v>148</v>
      </c>
      <c r="E151" s="27"/>
    </row>
    <row r="152" spans="1:5" ht="18">
      <c r="A152" s="62" t="s">
        <v>268</v>
      </c>
      <c r="B152" s="54" t="s">
        <v>191</v>
      </c>
      <c r="C152" s="99">
        <v>5.6</v>
      </c>
      <c r="D152" s="64" t="s">
        <v>148</v>
      </c>
      <c r="E152" s="27" t="s">
        <v>181</v>
      </c>
    </row>
    <row r="153" spans="1:5" ht="18">
      <c r="A153" s="62" t="s">
        <v>266</v>
      </c>
      <c r="B153" s="54" t="s">
        <v>190</v>
      </c>
      <c r="C153" s="84">
        <f>C150-C151/1000</f>
        <v>0.20608097816593884</v>
      </c>
      <c r="D153" s="64" t="s">
        <v>147</v>
      </c>
      <c r="E153" s="27"/>
    </row>
    <row r="154" spans="1:5" ht="18">
      <c r="A154" s="62" t="s">
        <v>267</v>
      </c>
      <c r="B154" s="54" t="s">
        <v>190</v>
      </c>
      <c r="C154" s="99">
        <v>0.24</v>
      </c>
      <c r="D154" s="64" t="s">
        <v>147</v>
      </c>
      <c r="E154" s="27" t="s">
        <v>202</v>
      </c>
    </row>
    <row r="155" spans="1:5" ht="18">
      <c r="A155" s="62" t="s">
        <v>261</v>
      </c>
      <c r="B155" s="55" t="s">
        <v>141</v>
      </c>
      <c r="C155" s="61">
        <f>$C144*($C154*1000+$C152)/$C152</f>
        <v>43.857142857142861</v>
      </c>
      <c r="D155" s="63" t="s">
        <v>7</v>
      </c>
      <c r="E155" s="27"/>
    </row>
    <row r="156" spans="1:5" ht="18">
      <c r="A156" s="62" t="s">
        <v>328</v>
      </c>
      <c r="B156" s="54" t="s">
        <v>143</v>
      </c>
      <c r="C156" s="61">
        <f>$C145*($C154*1000+$C152)/$C152</f>
        <v>39.471428571428575</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8.5782166123778509</v>
      </c>
      <c r="D159" s="30" t="s">
        <v>330</v>
      </c>
      <c r="E159" s="145"/>
    </row>
    <row r="160" spans="1:5" ht="15.75" thickBot="1"/>
    <row r="161" spans="1:5">
      <c r="A161" s="357" t="s">
        <v>149</v>
      </c>
      <c r="B161" s="358"/>
      <c r="C161" s="358"/>
      <c r="D161" s="359"/>
      <c r="E161" s="142"/>
    </row>
    <row r="162" spans="1:5" ht="18">
      <c r="A162" s="67" t="s">
        <v>269</v>
      </c>
      <c r="B162" s="58" t="s">
        <v>158</v>
      </c>
      <c r="C162" s="77">
        <f>Ir/0.707</f>
        <v>2.3170885685034115</v>
      </c>
      <c r="D162" s="68" t="s">
        <v>10</v>
      </c>
      <c r="E162" s="27"/>
    </row>
    <row r="163" spans="1:5" ht="18">
      <c r="A163" s="67" t="s">
        <v>270</v>
      </c>
      <c r="B163" s="58" t="s">
        <v>505</v>
      </c>
      <c r="C163" s="65">
        <f>C123-C124</f>
        <v>25.415479699652693</v>
      </c>
      <c r="D163" s="68" t="s">
        <v>7</v>
      </c>
      <c r="E163" s="27"/>
    </row>
    <row r="164" spans="1:5" ht="18">
      <c r="A164" s="67" t="s">
        <v>271</v>
      </c>
      <c r="B164" s="58" t="s">
        <v>160</v>
      </c>
      <c r="C164" s="110">
        <v>3.02</v>
      </c>
      <c r="D164" s="68" t="s">
        <v>7</v>
      </c>
      <c r="E164" s="27"/>
    </row>
    <row r="165" spans="1:5" ht="18">
      <c r="A165" s="67" t="s">
        <v>366</v>
      </c>
      <c r="B165" s="58" t="s">
        <v>159</v>
      </c>
      <c r="C165" s="95">
        <v>3.55</v>
      </c>
      <c r="D165" s="68" t="s">
        <v>7</v>
      </c>
      <c r="E165" s="27" t="s">
        <v>387</v>
      </c>
    </row>
    <row r="166" spans="1:5" ht="18">
      <c r="A166" s="67" t="s">
        <v>369</v>
      </c>
      <c r="B166" s="58" t="s">
        <v>367</v>
      </c>
      <c r="C166" s="95">
        <v>1.35</v>
      </c>
      <c r="D166" s="68" t="s">
        <v>7</v>
      </c>
      <c r="E166" s="27" t="s">
        <v>378</v>
      </c>
    </row>
    <row r="167" spans="1:5" ht="18">
      <c r="A167" s="67" t="s">
        <v>274</v>
      </c>
      <c r="B167" s="58" t="s">
        <v>163</v>
      </c>
      <c r="C167" s="111">
        <v>2</v>
      </c>
      <c r="D167" s="68" t="s">
        <v>153</v>
      </c>
      <c r="E167" s="27"/>
    </row>
    <row r="168" spans="1:5" ht="18">
      <c r="A168" s="67" t="s">
        <v>368</v>
      </c>
      <c r="B168" s="58" t="s">
        <v>164</v>
      </c>
      <c r="C168" s="110">
        <f>C163/(C165-C166)</f>
        <v>11.552490772569406</v>
      </c>
      <c r="D168" s="68"/>
      <c r="E168" s="27"/>
    </row>
    <row r="169" spans="1:5" ht="18">
      <c r="A169" s="67" t="s">
        <v>277</v>
      </c>
      <c r="B169" s="58" t="s">
        <v>189</v>
      </c>
      <c r="C169" s="127">
        <f>(1/C166)*(C167/1000)/(2*fsw_min*kHz)*1000000000000</f>
        <v>4518.6701003068702</v>
      </c>
      <c r="D169" s="68" t="s">
        <v>70</v>
      </c>
      <c r="E169" s="27"/>
    </row>
    <row r="170" spans="1:5" ht="18">
      <c r="A170" s="67" t="s">
        <v>278</v>
      </c>
      <c r="B170" s="58" t="s">
        <v>189</v>
      </c>
      <c r="C170" s="98">
        <v>3300</v>
      </c>
      <c r="D170" s="68" t="s">
        <v>70</v>
      </c>
      <c r="E170" s="27" t="s">
        <v>373</v>
      </c>
    </row>
    <row r="171" spans="1:5" ht="18">
      <c r="A171" s="67" t="s">
        <v>275</v>
      </c>
      <c r="B171" s="58" t="s">
        <v>188</v>
      </c>
      <c r="C171" s="127">
        <f>C170/(C168-1)</f>
        <v>312.72237722094582</v>
      </c>
      <c r="D171" s="68" t="s">
        <v>70</v>
      </c>
      <c r="E171" s="27"/>
    </row>
    <row r="172" spans="1:5" ht="18">
      <c r="A172" s="67" t="s">
        <v>276</v>
      </c>
      <c r="B172" s="58" t="s">
        <v>188</v>
      </c>
      <c r="C172" s="98">
        <v>47</v>
      </c>
      <c r="D172" s="68" t="s">
        <v>70</v>
      </c>
      <c r="E172" s="27" t="s">
        <v>374</v>
      </c>
    </row>
    <row r="173" spans="1:5" ht="18">
      <c r="A173" s="67" t="s">
        <v>371</v>
      </c>
      <c r="B173" s="58" t="s">
        <v>164</v>
      </c>
      <c r="C173" s="112">
        <f>C170/C172+1</f>
        <v>71.212765957446805</v>
      </c>
      <c r="D173" s="68"/>
      <c r="E173" s="27"/>
    </row>
    <row r="174" spans="1:5" ht="18">
      <c r="A174" s="67" t="s">
        <v>370</v>
      </c>
      <c r="B174" s="58" t="s">
        <v>159</v>
      </c>
      <c r="C174" s="110">
        <f>(1/C170)*(C167/1000)/(2*fsw_min*kHz)*1000000000000+C163/C173</f>
        <v>2.2054418535049671</v>
      </c>
      <c r="D174" s="68" t="s">
        <v>7</v>
      </c>
      <c r="E174" s="27"/>
    </row>
    <row r="175" spans="1:5" ht="18">
      <c r="A175" s="67" t="s">
        <v>272</v>
      </c>
      <c r="B175" s="58" t="s">
        <v>161</v>
      </c>
      <c r="C175" s="77">
        <f>C164+C174/2</f>
        <v>4.1227209267524838</v>
      </c>
      <c r="D175" s="68" t="s">
        <v>7</v>
      </c>
      <c r="E175" s="27"/>
    </row>
    <row r="176" spans="1:5" ht="18.75" thickBot="1">
      <c r="A176" s="69" t="s">
        <v>273</v>
      </c>
      <c r="B176" s="70" t="s">
        <v>162</v>
      </c>
      <c r="C176" s="78">
        <f>C164-C174/2</f>
        <v>1.9172790732475165</v>
      </c>
      <c r="D176" s="71" t="s">
        <v>7</v>
      </c>
      <c r="E176" s="145"/>
    </row>
    <row r="177" spans="1:5" ht="15.75" thickBot="1">
      <c r="A177" s="137"/>
      <c r="B177" s="56"/>
      <c r="C177" s="138"/>
      <c r="D177" s="56"/>
    </row>
    <row r="178" spans="1:5">
      <c r="A178" s="357" t="s">
        <v>151</v>
      </c>
      <c r="B178" s="358"/>
      <c r="C178" s="358"/>
      <c r="D178" s="359"/>
      <c r="E178" s="142"/>
    </row>
    <row r="179" spans="1:5" ht="18">
      <c r="A179" s="67" t="s">
        <v>284</v>
      </c>
      <c r="B179" s="58" t="s">
        <v>169</v>
      </c>
      <c r="C179" s="95">
        <v>140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-2.8571428571428572</v>
      </c>
      <c r="D182" s="68" t="s">
        <v>7</v>
      </c>
      <c r="E182" s="27"/>
    </row>
    <row r="183" spans="1:5" ht="18">
      <c r="A183" s="67" t="s">
        <v>287</v>
      </c>
      <c r="B183" s="58" t="s">
        <v>172</v>
      </c>
      <c r="C183" s="66">
        <f>(Vout+C180)*Nps/C42</f>
        <v>16.00974772320491</v>
      </c>
      <c r="D183" s="68" t="s">
        <v>7</v>
      </c>
      <c r="E183" s="27"/>
    </row>
    <row r="184" spans="1:5" ht="18">
      <c r="A184" s="67" t="s">
        <v>288</v>
      </c>
      <c r="B184" s="58" t="s">
        <v>204</v>
      </c>
      <c r="C184" s="65">
        <f>-C183*C179/(100*C181)</f>
        <v>5.6034117031217185</v>
      </c>
      <c r="D184" s="68"/>
      <c r="E184" s="27"/>
    </row>
    <row r="185" spans="1:5" ht="33">
      <c r="A185" s="117" t="s">
        <v>383</v>
      </c>
      <c r="B185" s="118" t="s">
        <v>334</v>
      </c>
      <c r="C185" s="131" t="s">
        <v>341</v>
      </c>
      <c r="D185" s="68"/>
      <c r="E185" s="148" t="s">
        <v>410</v>
      </c>
    </row>
    <row r="186" spans="1:5" ht="18">
      <c r="A186" s="117" t="s">
        <v>381</v>
      </c>
      <c r="B186" s="118" t="s">
        <v>334</v>
      </c>
      <c r="C186" s="158" t="str">
        <f>IF(C185="Option 1",0.95,IF(C185="Option 2",1,IF(C185="Option 3",0.9,IF(C185="Option 4",0.8,IF(C185="Option 5",0.6,IF(C185="Option 6",0.6,IF(C185="Option 7","Burst Disabled","")))))))</f>
        <v>Burst Disabled</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2.73</v>
      </c>
      <c r="D187" s="68" t="s">
        <v>179</v>
      </c>
      <c r="E187" s="27"/>
    </row>
    <row r="188" spans="1:5" ht="18">
      <c r="A188" s="67" t="s">
        <v>344</v>
      </c>
      <c r="B188" s="58" t="s">
        <v>173</v>
      </c>
      <c r="C188" s="120">
        <f>C187*(1+(1/(C184-1)))</f>
        <v>3.3230384193420499</v>
      </c>
      <c r="D188" s="68" t="s">
        <v>179</v>
      </c>
      <c r="E188" s="27"/>
    </row>
    <row r="189" spans="1:5" ht="18">
      <c r="A189" s="67" t="s">
        <v>289</v>
      </c>
      <c r="B189" s="58" t="s">
        <v>173</v>
      </c>
      <c r="C189" s="135">
        <v>3.3</v>
      </c>
      <c r="D189" s="68" t="s">
        <v>179</v>
      </c>
      <c r="E189" s="27" t="s">
        <v>183</v>
      </c>
    </row>
    <row r="190" spans="1:5" ht="18">
      <c r="A190" s="67" t="s">
        <v>290</v>
      </c>
      <c r="B190" s="58" t="s">
        <v>174</v>
      </c>
      <c r="C190" s="122">
        <f>C189*(C184-1)</f>
        <v>15.191258620301671</v>
      </c>
      <c r="D190" s="68" t="s">
        <v>179</v>
      </c>
      <c r="E190" s="27"/>
    </row>
    <row r="191" spans="1:5" ht="18">
      <c r="A191" s="11" t="s">
        <v>291</v>
      </c>
      <c r="B191" s="58" t="s">
        <v>174</v>
      </c>
      <c r="C191" s="133">
        <v>15</v>
      </c>
      <c r="D191" s="68" t="s">
        <v>179</v>
      </c>
      <c r="E191" s="27" t="s">
        <v>372</v>
      </c>
    </row>
    <row r="192" spans="1:5" ht="18">
      <c r="A192" s="121" t="s">
        <v>345</v>
      </c>
      <c r="B192" s="58" t="s">
        <v>343</v>
      </c>
      <c r="C192" s="134">
        <f>1/((1/C189)+(1/C191))</f>
        <v>2.7049180327868854</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7</v>
      </c>
      <c r="D193" s="68"/>
      <c r="E193" s="27"/>
    </row>
    <row r="194" spans="1:6" ht="18">
      <c r="A194" s="117" t="s">
        <v>382</v>
      </c>
      <c r="B194" s="118" t="s">
        <v>334</v>
      </c>
      <c r="C194" s="124" t="str">
        <f>IF(C193="Option 1",0.95,IF(C193="Option 2",1,IF(C193="Option 3",0.9,IF(C193="Option 4",0.8,IF(C193="Option 5",0.6,IF(C193="Option 6",0.6,IF(C193="Option 7","Burst Disabled",IF(C193="Option 8",0.4,"Error"))))))))</f>
        <v>Burst Disabled</v>
      </c>
      <c r="D194" s="68"/>
      <c r="E194" s="27"/>
    </row>
    <row r="195" spans="1:6" ht="18">
      <c r="A195" s="67" t="s">
        <v>347</v>
      </c>
      <c r="B195" s="58" t="s">
        <v>169</v>
      </c>
      <c r="C195" s="66">
        <f>-C181*(C191+C189)/C189/(Vout+C180)*C42/Nps*100</f>
        <v>138.55195325574883</v>
      </c>
      <c r="D195" s="68" t="s">
        <v>157</v>
      </c>
      <c r="E195" s="27"/>
    </row>
    <row r="196" spans="1:6">
      <c r="A196" s="67" t="s">
        <v>292</v>
      </c>
      <c r="B196" s="58"/>
      <c r="C196" s="79">
        <f>1/(50*f0*10^3)/2/3.14/(C189*C191/(C189+C191))*10^9</f>
        <v>9.3369277666155579</v>
      </c>
      <c r="D196" s="68" t="s">
        <v>70</v>
      </c>
      <c r="E196" s="27"/>
    </row>
    <row r="197" spans="1:6" ht="15.75" thickBot="1">
      <c r="A197" s="74" t="s">
        <v>293</v>
      </c>
      <c r="B197" s="75"/>
      <c r="C197" s="96">
        <v>10</v>
      </c>
      <c r="D197" s="76" t="s">
        <v>70</v>
      </c>
      <c r="E197" s="145" t="s">
        <v>185</v>
      </c>
    </row>
    <row r="198" spans="1:6" ht="15.75" thickBot="1">
      <c r="A198" s="50"/>
      <c r="C198" s="53"/>
    </row>
    <row r="199" spans="1:6">
      <c r="A199" s="357" t="s">
        <v>332</v>
      </c>
      <c r="B199" s="358"/>
      <c r="C199" s="358"/>
      <c r="D199" s="359"/>
      <c r="E199" s="142"/>
    </row>
    <row r="200" spans="1:6" ht="18">
      <c r="A200" s="67" t="s">
        <v>279</v>
      </c>
      <c r="B200" s="58" t="s">
        <v>166</v>
      </c>
      <c r="C200" s="112">
        <v>37.5</v>
      </c>
      <c r="D200" s="68" t="s">
        <v>152</v>
      </c>
      <c r="E200" s="27"/>
    </row>
    <row r="201" spans="1:6" ht="18">
      <c r="A201" s="72" t="s">
        <v>280</v>
      </c>
      <c r="B201" s="59" t="s">
        <v>167</v>
      </c>
      <c r="C201" s="97">
        <v>9.5</v>
      </c>
      <c r="D201" s="73" t="s">
        <v>154</v>
      </c>
      <c r="E201" s="27" t="s">
        <v>182</v>
      </c>
    </row>
    <row r="202" spans="1:6" ht="18">
      <c r="A202" s="72" t="s">
        <v>282</v>
      </c>
      <c r="B202" s="59" t="s">
        <v>168</v>
      </c>
      <c r="C202" s="160">
        <f>1000000000*(C200/1000000)*((C201/1000)-(0.00078)-(0.000265))/(C174-C206)</f>
        <v>171.80844760717713</v>
      </c>
      <c r="D202" s="73" t="s">
        <v>156</v>
      </c>
      <c r="E202" s="27"/>
    </row>
    <row r="203" spans="1:6" ht="16.5" customHeight="1">
      <c r="A203" s="72" t="s">
        <v>283</v>
      </c>
      <c r="B203" s="59" t="s">
        <v>168</v>
      </c>
      <c r="C203" s="157">
        <v>100</v>
      </c>
      <c r="D203" s="73" t="s">
        <v>156</v>
      </c>
      <c r="E203" s="27" t="s">
        <v>509</v>
      </c>
      <c r="F203"/>
    </row>
    <row r="204" spans="1:6" ht="18">
      <c r="A204" s="72" t="s">
        <v>391</v>
      </c>
      <c r="B204" s="59" t="s">
        <v>380</v>
      </c>
      <c r="C204" s="161">
        <v>0.6</v>
      </c>
      <c r="D204" s="73" t="s">
        <v>7</v>
      </c>
      <c r="E204" s="27" t="s">
        <v>508</v>
      </c>
    </row>
    <row r="205" spans="1:6" ht="34.5" customHeight="1">
      <c r="A205" s="72" t="s">
        <v>507</v>
      </c>
      <c r="B205" s="59" t="s">
        <v>510</v>
      </c>
      <c r="C205" s="170">
        <f>'tables and calculations'!B259</f>
        <v>7.5067669172932311E-2</v>
      </c>
      <c r="D205" s="73" t="s">
        <v>7</v>
      </c>
      <c r="E205" s="27"/>
    </row>
    <row r="206" spans="1:6" ht="33">
      <c r="A206" s="72" t="s">
        <v>348</v>
      </c>
      <c r="B206" s="59" t="s">
        <v>349</v>
      </c>
      <c r="C206" s="156">
        <v>0.36</v>
      </c>
      <c r="D206" s="73" t="s">
        <v>7</v>
      </c>
      <c r="E206" s="148" t="s">
        <v>511</v>
      </c>
    </row>
    <row r="207" spans="1:6" ht="18">
      <c r="A207" s="72" t="s">
        <v>350</v>
      </c>
      <c r="B207" s="59" t="s">
        <v>351</v>
      </c>
      <c r="C207" s="125">
        <f>'tables and calculations'!B263/1000</f>
        <v>323.55555555555549</v>
      </c>
      <c r="D207" s="64" t="s">
        <v>148</v>
      </c>
      <c r="E207" s="355"/>
      <c r="F207"/>
    </row>
    <row r="208" spans="1:6" ht="18">
      <c r="A208" s="72" t="s">
        <v>353</v>
      </c>
      <c r="B208" s="59" t="s">
        <v>352</v>
      </c>
      <c r="C208" s="125">
        <f>'tables and calculations'!B264/1000</f>
        <v>150.61009077475191</v>
      </c>
      <c r="D208" s="64" t="s">
        <v>148</v>
      </c>
      <c r="E208" s="356"/>
    </row>
    <row r="209" spans="1:7" ht="18">
      <c r="A209" s="72" t="s">
        <v>354</v>
      </c>
      <c r="B209" s="59" t="s">
        <v>351</v>
      </c>
      <c r="C209" s="130">
        <v>330</v>
      </c>
      <c r="D209" s="64" t="s">
        <v>148</v>
      </c>
      <c r="E209" s="27" t="s">
        <v>375</v>
      </c>
    </row>
    <row r="210" spans="1:7" ht="18">
      <c r="A210" s="72" t="s">
        <v>355</v>
      </c>
      <c r="B210" s="59" t="s">
        <v>352</v>
      </c>
      <c r="C210" s="130">
        <v>150</v>
      </c>
      <c r="D210" s="64" t="s">
        <v>148</v>
      </c>
      <c r="E210" s="27" t="s">
        <v>376</v>
      </c>
    </row>
    <row r="211" spans="1:7" ht="18">
      <c r="A211" s="72" t="s">
        <v>364</v>
      </c>
      <c r="B211" s="59" t="s">
        <v>349</v>
      </c>
      <c r="C211" s="126">
        <f>IF(C193="Option 5",0,IF(AND('tables and calculations'!B271&lt;0,'tables and calculations'!B274=0),0,'tables and calculations'!B271))</f>
        <v>0.3417512266520023</v>
      </c>
      <c r="D211" s="73" t="s">
        <v>7</v>
      </c>
      <c r="E211" s="27"/>
    </row>
    <row r="212" spans="1:7" ht="18">
      <c r="A212" s="72" t="s">
        <v>512</v>
      </c>
      <c r="B212" s="59" t="s">
        <v>513</v>
      </c>
      <c r="C212" s="126">
        <f>'tables and calculations'!$B$273</f>
        <v>7.9296875</v>
      </c>
      <c r="D212" s="73" t="s">
        <v>7</v>
      </c>
      <c r="E212" s="27" t="s">
        <v>514</v>
      </c>
    </row>
    <row r="213" spans="1:7" ht="18">
      <c r="A213" s="72" t="str">
        <f>IF($C$194="Burst Disabled","ZCS Disabled Threshold","Actual Burst Mode Exit Threshold")</f>
        <v>ZCS Disabled Threshold</v>
      </c>
      <c r="B213" s="59" t="s">
        <v>380</v>
      </c>
      <c r="C213" s="126">
        <f>IF('tables and calculations'!B272&lt;0.2,0.2,'tables and calculations'!B272)</f>
        <v>0.54545454545454541</v>
      </c>
      <c r="D213" s="73" t="s">
        <v>7</v>
      </c>
      <c r="E213" s="27"/>
      <c r="G213"/>
    </row>
    <row r="214" spans="1:7" ht="18">
      <c r="A214" s="72" t="str">
        <f>IF($C$194="Burst Disabled","Max Switching Frequency Clamp Threshold","Actual Burst Mode Entry Threshold")</f>
        <v>Max Switching Frequency Clamp Threshold</v>
      </c>
      <c r="B214" s="59" t="s">
        <v>386</v>
      </c>
      <c r="C214" s="152">
        <f>IF($C$194="burst disabled",IF(C213*0.4&lt;0.2,0.2,C213*0.4),IF($C$194="Error","Error",IF($C$194*$C$213&lt;0.2,0.2,$C$213*$C$194)))</f>
        <v>0.21818181818181817</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4.9698416716079059</v>
      </c>
      <c r="D216" s="71" t="s">
        <v>154</v>
      </c>
      <c r="E216" s="145"/>
    </row>
    <row r="217" spans="1:7" ht="15.7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150</v>
      </c>
      <c r="D222" s="68" t="s">
        <v>157</v>
      </c>
      <c r="E222" s="27" t="s">
        <v>206</v>
      </c>
    </row>
    <row r="223" spans="1:7">
      <c r="A223" s="67" t="s">
        <v>298</v>
      </c>
      <c r="B223" s="58"/>
      <c r="C223" s="66">
        <f>C222/C219*C220</f>
        <v>209.30232558139534</v>
      </c>
      <c r="D223" s="68" t="s">
        <v>157</v>
      </c>
      <c r="E223" s="27"/>
    </row>
    <row r="224" spans="1:7">
      <c r="A224" s="67" t="s">
        <v>299</v>
      </c>
      <c r="B224" s="58"/>
      <c r="C224" s="77">
        <f>C219/C222*100</f>
        <v>0.28666666666666668</v>
      </c>
      <c r="D224" s="68" t="s">
        <v>7</v>
      </c>
      <c r="E224" s="27"/>
    </row>
    <row r="225" spans="1:5" ht="18">
      <c r="A225" s="67" t="s">
        <v>300</v>
      </c>
      <c r="B225" s="58" t="s">
        <v>205</v>
      </c>
      <c r="C225" s="77">
        <f>C224/(Pout/eff/Vblk)</f>
        <v>0.47783256880733943</v>
      </c>
      <c r="D225" s="68"/>
      <c r="E225" s="27"/>
    </row>
    <row r="226" spans="1:5" ht="18">
      <c r="A226" s="67" t="s">
        <v>301</v>
      </c>
      <c r="B226" s="58" t="s">
        <v>175</v>
      </c>
      <c r="C226" s="95">
        <v>100</v>
      </c>
      <c r="D226" s="68" t="s">
        <v>70</v>
      </c>
      <c r="E226" s="149" t="s">
        <v>402</v>
      </c>
    </row>
    <row r="227" spans="1:5" ht="18">
      <c r="A227" s="67" t="s">
        <v>302</v>
      </c>
      <c r="B227" s="58" t="s">
        <v>176</v>
      </c>
      <c r="C227" s="109">
        <f>Cr*10^-6/(C226*10^-12)*C225</f>
        <v>845.76364678899063</v>
      </c>
      <c r="D227" s="68" t="s">
        <v>155</v>
      </c>
      <c r="E227" s="27"/>
    </row>
    <row r="228" spans="1:5" ht="18">
      <c r="A228" s="67" t="s">
        <v>303</v>
      </c>
      <c r="B228" s="58" t="s">
        <v>176</v>
      </c>
      <c r="C228" s="95">
        <v>100</v>
      </c>
      <c r="D228" s="68" t="s">
        <v>155</v>
      </c>
      <c r="E228" s="27" t="s">
        <v>184</v>
      </c>
    </row>
    <row r="229" spans="1:5" ht="18">
      <c r="A229" s="67" t="s">
        <v>304</v>
      </c>
      <c r="B229" s="58"/>
      <c r="C229" s="77">
        <f>C162*C228*C226*10^-12/(Cr*10^-6)</f>
        <v>0.13090895867250912</v>
      </c>
      <c r="D229" s="68" t="s">
        <v>7</v>
      </c>
      <c r="E229" s="27"/>
    </row>
    <row r="230" spans="1:5">
      <c r="A230" s="67" t="s">
        <v>305</v>
      </c>
      <c r="B230" s="58"/>
      <c r="C230" s="77">
        <f>C221*Cr*10^-6/(C228*C226*10^-12)</f>
        <v>70.8</v>
      </c>
      <c r="D230" s="68" t="s">
        <v>10</v>
      </c>
      <c r="E230" s="27"/>
    </row>
    <row r="231" spans="1:5" ht="15.75" thickBot="1">
      <c r="A231" s="69" t="s">
        <v>306</v>
      </c>
      <c r="B231" s="70"/>
      <c r="C231" s="78">
        <f>C230*Nps</f>
        <v>59.035944729318103</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0.89015708791421644</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0.56999999999999995</v>
      </c>
      <c r="B66" s="20">
        <f t="shared" ref="B66:B141" si="1">Ln_selected</f>
        <v>5.33</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0.91758925269460456</v>
      </c>
      <c r="V66" s="20">
        <f t="shared" ref="V66:V141" si="5">Mg_min</f>
        <v>0.88822196381005514</v>
      </c>
      <c r="X66" s="20">
        <v>1E-3</v>
      </c>
      <c r="Y66" s="20">
        <f t="shared" ref="Y66:Y141" si="6">Ln_selected</f>
        <v>5.33</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0.89015708791421644</v>
      </c>
    </row>
    <row r="67" spans="1:44" s="20" customFormat="1">
      <c r="A67" s="20">
        <f t="shared" si="0"/>
        <v>0.56999999999999995</v>
      </c>
      <c r="B67" s="20">
        <f t="shared" si="1"/>
        <v>5.33</v>
      </c>
      <c r="C67" s="20">
        <f>C66+0.05</f>
        <v>0.05</v>
      </c>
      <c r="D67" s="20">
        <f t="shared" ref="D67:D134" si="7">C67^2</f>
        <v>2.5000000000000005E-3</v>
      </c>
      <c r="E67" s="20">
        <f t="shared" ref="E67:E134" si="8">B67*D67</f>
        <v>1.3325000000000004E-2</v>
      </c>
      <c r="F67" s="20">
        <f t="shared" ref="F67:F134" si="9">C67^2-1</f>
        <v>-0.99750000000000005</v>
      </c>
      <c r="G67" s="20">
        <f>1</f>
        <v>1</v>
      </c>
      <c r="H67" s="20">
        <f t="shared" ref="H67:H134" si="10">C67*B67*A67</f>
        <v>0.15190499999999998</v>
      </c>
      <c r="I67" s="20" t="str">
        <f t="shared" ref="I67:I134" si="11">COMPLEX(G67,H67,"j")</f>
        <v>1+0,151905j</v>
      </c>
      <c r="K67" s="20" t="str">
        <f t="shared" ref="K67:K134" si="12">IMPRODUCT(I67,F67)</f>
        <v>-0,9975-0,1515252375j</v>
      </c>
      <c r="M67" s="20" t="str">
        <f t="shared" si="2"/>
        <v>-0,984175-0,1515252375j</v>
      </c>
      <c r="O67" s="20" t="str">
        <f t="shared" si="3"/>
        <v>-0,0132257528883626+0,00203625914855127j</v>
      </c>
      <c r="S67" s="20">
        <f t="shared" ref="S67:S134" si="13">IMABS(O67)</f>
        <v>1.3381587752732875E-2</v>
      </c>
      <c r="U67" s="20">
        <f t="shared" si="4"/>
        <v>0.91758925269460456</v>
      </c>
      <c r="V67" s="20">
        <f t="shared" si="5"/>
        <v>0.88822196381005514</v>
      </c>
      <c r="X67" s="20">
        <f>X66</f>
        <v>1E-3</v>
      </c>
      <c r="Y67" s="20">
        <f t="shared" si="6"/>
        <v>5.33</v>
      </c>
      <c r="Z67" s="20">
        <f>Z66+0.05</f>
        <v>0.05</v>
      </c>
      <c r="AA67" s="20">
        <f t="shared" ref="AA67:AA134" si="14">Z67^2</f>
        <v>2.5000000000000005E-3</v>
      </c>
      <c r="AB67" s="20">
        <f t="shared" ref="AB67:AB134" si="15">Y67*AA67</f>
        <v>1.3325000000000004E-2</v>
      </c>
      <c r="AC67" s="20">
        <f t="shared" ref="AC67:AC134" si="16">Z67^2-1</f>
        <v>-0.99750000000000005</v>
      </c>
      <c r="AD67" s="20">
        <v>1</v>
      </c>
      <c r="AE67" s="20">
        <f t="shared" ref="AE67:AE134" si="17">Z67*Y67*X67</f>
        <v>2.6650000000000003E-4</v>
      </c>
      <c r="AF67" s="20" t="str">
        <f t="shared" ref="AF67:AF134" si="18">COMPLEX(AD67,AE67,"j")</f>
        <v>1+0,0002665j</v>
      </c>
      <c r="AH67" s="20" t="str">
        <f t="shared" ref="AH67:AH134" si="19">IMPRODUCT(AF67,AC67)</f>
        <v>-0,9975-0,00026583375j</v>
      </c>
      <c r="AI67" s="20" t="str">
        <f t="shared" ref="AI67:AI134" si="20">IMSUM(AH67,AB67)</f>
        <v>-0,984175-0,00026583375j</v>
      </c>
      <c r="AK67" s="20" t="str">
        <f t="shared" ref="AK67:AK134" si="21">IMDIV(AB67,AI67)</f>
        <v>-0,0135392577822326+3,65706471762398E-06j</v>
      </c>
      <c r="AO67" s="20">
        <f t="shared" ref="AO67:AO134" si="22">IMABS(AK67)</f>
        <v>1.3539258276134197E-2</v>
      </c>
      <c r="AP67" s="20">
        <v>1</v>
      </c>
      <c r="AR67" s="20">
        <f>Compensation!$C$16</f>
        <v>0.89015708791421644</v>
      </c>
    </row>
    <row r="68" spans="1:44" s="20" customFormat="1">
      <c r="A68" s="20">
        <f t="shared" si="0"/>
        <v>0.56999999999999995</v>
      </c>
      <c r="B68" s="20">
        <f t="shared" si="1"/>
        <v>5.33</v>
      </c>
      <c r="C68" s="20">
        <f t="shared" ref="C68:C135" si="23">C67+0.05</f>
        <v>0.1</v>
      </c>
      <c r="D68" s="20">
        <f t="shared" si="7"/>
        <v>1.0000000000000002E-2</v>
      </c>
      <c r="E68" s="20">
        <f t="shared" si="8"/>
        <v>5.3300000000000014E-2</v>
      </c>
      <c r="F68" s="20">
        <f t="shared" si="9"/>
        <v>-0.99</v>
      </c>
      <c r="G68" s="20">
        <f>1</f>
        <v>1</v>
      </c>
      <c r="H68" s="20">
        <f t="shared" si="10"/>
        <v>0.30380999999999997</v>
      </c>
      <c r="I68" s="20" t="str">
        <f t="shared" si="11"/>
        <v>1+0,30381j</v>
      </c>
      <c r="K68" s="20" t="str">
        <f t="shared" si="12"/>
        <v>-0,99-0,3007719j</v>
      </c>
      <c r="M68" s="20" t="str">
        <f t="shared" si="2"/>
        <v>-0,9367-0,3007719j</v>
      </c>
      <c r="O68" s="20" t="str">
        <f t="shared" si="3"/>
        <v>-0,0515834540977064+0,016563311089495j</v>
      </c>
      <c r="S68" s="20">
        <f t="shared" si="13"/>
        <v>5.417744928378939E-2</v>
      </c>
      <c r="U68" s="20">
        <f t="shared" si="4"/>
        <v>0.91758925269460456</v>
      </c>
      <c r="V68" s="20">
        <f t="shared" si="5"/>
        <v>0.88822196381005514</v>
      </c>
      <c r="X68" s="20">
        <f t="shared" ref="X68:X135" si="24">X67</f>
        <v>1E-3</v>
      </c>
      <c r="Y68" s="20">
        <f t="shared" si="6"/>
        <v>5.33</v>
      </c>
      <c r="Z68" s="20">
        <f t="shared" ref="Z68:Z135" si="25">Z67+0.05</f>
        <v>0.1</v>
      </c>
      <c r="AA68" s="20">
        <f t="shared" si="14"/>
        <v>1.0000000000000002E-2</v>
      </c>
      <c r="AB68" s="20">
        <f t="shared" si="15"/>
        <v>5.3300000000000014E-2</v>
      </c>
      <c r="AC68" s="20">
        <f t="shared" si="16"/>
        <v>-0.99</v>
      </c>
      <c r="AD68" s="20">
        <v>1</v>
      </c>
      <c r="AE68" s="20">
        <f t="shared" si="17"/>
        <v>5.3300000000000005E-4</v>
      </c>
      <c r="AF68" s="20" t="str">
        <f t="shared" si="18"/>
        <v>1+0,000533j</v>
      </c>
      <c r="AH68" s="20" t="str">
        <f t="shared" si="19"/>
        <v>-0,99-0,00052767j</v>
      </c>
      <c r="AI68" s="20" t="str">
        <f t="shared" si="20"/>
        <v>-0,9367-0,00052767j</v>
      </c>
      <c r="AK68" s="20" t="str">
        <f t="shared" si="21"/>
        <v>-0,0569018715552731+0,0000320544577384125j</v>
      </c>
      <c r="AO68" s="20">
        <f t="shared" si="22"/>
        <v>5.6901880583870496E-2</v>
      </c>
      <c r="AP68" s="20">
        <v>2</v>
      </c>
      <c r="AR68" s="20">
        <f>Compensation!$C$16</f>
        <v>0.89015708791421644</v>
      </c>
    </row>
    <row r="69" spans="1:44" s="20" customFormat="1">
      <c r="A69" s="20">
        <f t="shared" si="0"/>
        <v>0.56999999999999995</v>
      </c>
      <c r="B69" s="20">
        <f t="shared" si="1"/>
        <v>5.33</v>
      </c>
      <c r="C69" s="20">
        <f t="shared" si="23"/>
        <v>0.15000000000000002</v>
      </c>
      <c r="D69" s="20">
        <f t="shared" si="7"/>
        <v>2.2500000000000006E-2</v>
      </c>
      <c r="E69" s="20">
        <f t="shared" si="8"/>
        <v>0.11992500000000003</v>
      </c>
      <c r="F69" s="20">
        <f t="shared" si="9"/>
        <v>-0.97750000000000004</v>
      </c>
      <c r="G69" s="20">
        <f>1</f>
        <v>1</v>
      </c>
      <c r="H69" s="20">
        <f t="shared" si="10"/>
        <v>0.45571500000000004</v>
      </c>
      <c r="I69" s="20" t="str">
        <f t="shared" si="11"/>
        <v>1+0,455715j</v>
      </c>
      <c r="K69" s="20" t="str">
        <f t="shared" si="12"/>
        <v>-0,9775-0,4454614125j</v>
      </c>
      <c r="M69" s="20" t="str">
        <f t="shared" si="2"/>
        <v>-0,857575-0,4454614125j</v>
      </c>
      <c r="O69" s="20" t="str">
        <f t="shared" si="3"/>
        <v>-0,110127318800008+0,0572048753607433j</v>
      </c>
      <c r="S69" s="20">
        <f t="shared" si="13"/>
        <v>0.12409844524052979</v>
      </c>
      <c r="U69" s="20">
        <f t="shared" si="4"/>
        <v>0.91758925269460456</v>
      </c>
      <c r="V69" s="20">
        <f t="shared" si="5"/>
        <v>0.88822196381005514</v>
      </c>
      <c r="X69" s="20">
        <f t="shared" si="24"/>
        <v>1E-3</v>
      </c>
      <c r="Y69" s="20">
        <f t="shared" si="6"/>
        <v>5.33</v>
      </c>
      <c r="Z69" s="20">
        <f t="shared" si="25"/>
        <v>0.15000000000000002</v>
      </c>
      <c r="AA69" s="20">
        <f t="shared" si="14"/>
        <v>2.2500000000000006E-2</v>
      </c>
      <c r="AB69" s="20">
        <f t="shared" si="15"/>
        <v>0.11992500000000003</v>
      </c>
      <c r="AC69" s="20">
        <f t="shared" si="16"/>
        <v>-0.97750000000000004</v>
      </c>
      <c r="AD69" s="20">
        <v>1</v>
      </c>
      <c r="AE69" s="20">
        <f t="shared" si="17"/>
        <v>7.9950000000000008E-4</v>
      </c>
      <c r="AF69" s="20" t="str">
        <f t="shared" si="18"/>
        <v>1+0,0007995j</v>
      </c>
      <c r="AH69" s="20" t="str">
        <f t="shared" si="19"/>
        <v>-0,9775-0,00078151125j</v>
      </c>
      <c r="AI69" s="20" t="str">
        <f t="shared" si="20"/>
        <v>-0,857575-0,00078151125j</v>
      </c>
      <c r="AK69" s="20" t="str">
        <f t="shared" si="21"/>
        <v>-0,139841880191752+0,000127438419486349j</v>
      </c>
      <c r="AO69" s="20">
        <f t="shared" si="22"/>
        <v>0.13984193825929001</v>
      </c>
      <c r="AP69" s="20">
        <v>3</v>
      </c>
      <c r="AR69" s="20">
        <f>Compensation!$C$16</f>
        <v>0.89015708791421644</v>
      </c>
    </row>
    <row r="70" spans="1:44" s="20" customFormat="1">
      <c r="A70" s="20">
        <f t="shared" si="0"/>
        <v>0.56999999999999995</v>
      </c>
      <c r="B70" s="20">
        <f t="shared" si="1"/>
        <v>5.33</v>
      </c>
      <c r="C70" s="20">
        <f t="shared" si="23"/>
        <v>0.2</v>
      </c>
      <c r="D70" s="20">
        <f t="shared" si="7"/>
        <v>4.0000000000000008E-2</v>
      </c>
      <c r="E70" s="20">
        <f t="shared" si="8"/>
        <v>0.21320000000000006</v>
      </c>
      <c r="F70" s="20">
        <f t="shared" si="9"/>
        <v>-0.96</v>
      </c>
      <c r="G70" s="20">
        <f>1</f>
        <v>1</v>
      </c>
      <c r="H70" s="20">
        <f t="shared" si="10"/>
        <v>0.60761999999999994</v>
      </c>
      <c r="I70" s="20" t="str">
        <f t="shared" si="11"/>
        <v>1+0,60762j</v>
      </c>
      <c r="K70" s="20" t="str">
        <f t="shared" si="12"/>
        <v>-0,96-0,5833152j</v>
      </c>
      <c r="M70" s="20" t="str">
        <f t="shared" si="2"/>
        <v>-0,7468-0,5833152j</v>
      </c>
      <c r="O70" s="20" t="str">
        <f t="shared" si="3"/>
        <v>-0,177309171017377+0,138493752750182j</v>
      </c>
      <c r="P70" s="303" t="s">
        <v>595</v>
      </c>
      <c r="S70" s="20">
        <f t="shared" si="13"/>
        <v>0.22498680334121374</v>
      </c>
      <c r="U70" s="20">
        <f t="shared" si="4"/>
        <v>0.91758925269460456</v>
      </c>
      <c r="V70" s="20">
        <f t="shared" si="5"/>
        <v>0.88822196381005514</v>
      </c>
      <c r="X70" s="20">
        <f t="shared" si="24"/>
        <v>1E-3</v>
      </c>
      <c r="Y70" s="20">
        <f t="shared" si="6"/>
        <v>5.33</v>
      </c>
      <c r="Z70" s="20">
        <f t="shared" si="25"/>
        <v>0.2</v>
      </c>
      <c r="AA70" s="20">
        <f t="shared" si="14"/>
        <v>4.0000000000000008E-2</v>
      </c>
      <c r="AB70" s="20">
        <f t="shared" si="15"/>
        <v>0.21320000000000006</v>
      </c>
      <c r="AC70" s="20">
        <f t="shared" si="16"/>
        <v>-0.96</v>
      </c>
      <c r="AD70" s="20">
        <v>1</v>
      </c>
      <c r="AE70" s="20">
        <f t="shared" si="17"/>
        <v>1.0660000000000001E-3</v>
      </c>
      <c r="AF70" s="20" t="str">
        <f t="shared" si="18"/>
        <v>1+0,001066j</v>
      </c>
      <c r="AH70" s="20" t="str">
        <f t="shared" si="19"/>
        <v>-0,96-0,00102336j</v>
      </c>
      <c r="AI70" s="20" t="str">
        <f t="shared" si="20"/>
        <v>-0,7468-0,00102336j</v>
      </c>
      <c r="AK70" s="20" t="str">
        <f t="shared" si="21"/>
        <v>-0,285484198787875+0,000391206627840868j</v>
      </c>
      <c r="AO70" s="20">
        <f t="shared" si="22"/>
        <v>0.28548446682819817</v>
      </c>
      <c r="AP70" s="20">
        <v>4</v>
      </c>
      <c r="AR70" s="20">
        <f>Compensation!$C$16</f>
        <v>0.89015708791421644</v>
      </c>
    </row>
    <row r="71" spans="1:44" s="20" customFormat="1" ht="18">
      <c r="A71" s="20">
        <f t="shared" si="0"/>
        <v>0.56999999999999995</v>
      </c>
      <c r="B71" s="20">
        <f t="shared" si="1"/>
        <v>5.33</v>
      </c>
      <c r="C71" s="20">
        <f t="shared" si="23"/>
        <v>0.25</v>
      </c>
      <c r="D71" s="20">
        <f t="shared" si="7"/>
        <v>6.25E-2</v>
      </c>
      <c r="E71" s="20">
        <f t="shared" si="8"/>
        <v>0.333125</v>
      </c>
      <c r="F71" s="20">
        <f t="shared" si="9"/>
        <v>-0.9375</v>
      </c>
      <c r="G71" s="20">
        <f>1</f>
        <v>1</v>
      </c>
      <c r="H71" s="20">
        <f t="shared" si="10"/>
        <v>0.75952499999999989</v>
      </c>
      <c r="I71" s="20" t="str">
        <f t="shared" si="11"/>
        <v>1+0,759525j</v>
      </c>
      <c r="K71" s="20" t="str">
        <f t="shared" si="12"/>
        <v>-0,9375-0,7120546875j</v>
      </c>
      <c r="M71" s="20" t="str">
        <f t="shared" si="2"/>
        <v>-0,604375-0,7120546875j</v>
      </c>
      <c r="O71" s="20" t="str">
        <f t="shared" si="3"/>
        <v>-0,230808775486997+0,271931285214728j</v>
      </c>
      <c r="P71" s="28" t="s">
        <v>75</v>
      </c>
      <c r="S71" s="20">
        <f t="shared" si="13"/>
        <v>0.3566781668680335</v>
      </c>
      <c r="U71" s="20">
        <f t="shared" si="4"/>
        <v>0.91758925269460456</v>
      </c>
      <c r="V71" s="20">
        <f t="shared" si="5"/>
        <v>0.88822196381005514</v>
      </c>
      <c r="X71" s="20">
        <f t="shared" si="24"/>
        <v>1E-3</v>
      </c>
      <c r="Y71" s="20">
        <f t="shared" si="6"/>
        <v>5.33</v>
      </c>
      <c r="Z71" s="20">
        <f t="shared" si="25"/>
        <v>0.25</v>
      </c>
      <c r="AA71" s="20">
        <f t="shared" si="14"/>
        <v>6.25E-2</v>
      </c>
      <c r="AB71" s="20">
        <f t="shared" si="15"/>
        <v>0.333125</v>
      </c>
      <c r="AC71" s="20">
        <f t="shared" si="16"/>
        <v>-0.9375</v>
      </c>
      <c r="AD71" s="20">
        <v>1</v>
      </c>
      <c r="AE71" s="20">
        <f t="shared" si="17"/>
        <v>1.3325000000000001E-3</v>
      </c>
      <c r="AF71" s="20" t="str">
        <f t="shared" si="18"/>
        <v>1+0,0013325j</v>
      </c>
      <c r="AH71" s="20" t="str">
        <f t="shared" si="19"/>
        <v>-0,9375-0,00124921875j</v>
      </c>
      <c r="AI71" s="20" t="str">
        <f t="shared" si="20"/>
        <v>-0,604375-0,00124921875j</v>
      </c>
      <c r="AK71" s="20" t="str">
        <f t="shared" si="21"/>
        <v>-0,551186890239873+0,00113928107225124j</v>
      </c>
      <c r="AO71" s="20">
        <f t="shared" si="22"/>
        <v>0.5511880676626294</v>
      </c>
      <c r="AP71" s="20">
        <v>5</v>
      </c>
      <c r="AR71" s="20">
        <f>Compensation!$C$16</f>
        <v>0.89015708791421644</v>
      </c>
    </row>
    <row r="72" spans="1:44" s="20" customFormat="1" ht="18">
      <c r="A72" s="20">
        <f t="shared" si="0"/>
        <v>0.56999999999999995</v>
      </c>
      <c r="B72" s="20">
        <f t="shared" si="1"/>
        <v>5.33</v>
      </c>
      <c r="C72" s="20">
        <f t="shared" si="23"/>
        <v>0.3</v>
      </c>
      <c r="D72" s="20">
        <f t="shared" si="7"/>
        <v>0.09</v>
      </c>
      <c r="E72" s="20">
        <f t="shared" si="8"/>
        <v>0.47970000000000002</v>
      </c>
      <c r="F72" s="20">
        <f t="shared" si="9"/>
        <v>-0.91</v>
      </c>
      <c r="G72" s="20">
        <f>1</f>
        <v>1</v>
      </c>
      <c r="H72" s="20">
        <f t="shared" si="10"/>
        <v>0.91142999999999996</v>
      </c>
      <c r="I72" s="20" t="str">
        <f t="shared" si="11"/>
        <v>1+0,91143j</v>
      </c>
      <c r="K72" s="20" t="str">
        <f t="shared" si="12"/>
        <v>-0,91-0,8294013j</v>
      </c>
      <c r="M72" s="20" t="str">
        <f t="shared" si="2"/>
        <v>-0,4303-0,8294013j</v>
      </c>
      <c r="O72" s="20" t="str">
        <f t="shared" si="3"/>
        <v>-0,236425699171652+0,455709463737805j</v>
      </c>
      <c r="P72" s="28" t="s">
        <v>72</v>
      </c>
      <c r="S72" s="20">
        <f t="shared" si="13"/>
        <v>0.51338896225863906</v>
      </c>
      <c r="U72" s="20">
        <f t="shared" si="4"/>
        <v>0.91758925269460456</v>
      </c>
      <c r="V72" s="20">
        <f t="shared" si="5"/>
        <v>0.88822196381005514</v>
      </c>
      <c r="X72" s="20">
        <f t="shared" si="24"/>
        <v>1E-3</v>
      </c>
      <c r="Y72" s="20">
        <f t="shared" si="6"/>
        <v>5.33</v>
      </c>
      <c r="Z72" s="20">
        <f t="shared" si="25"/>
        <v>0.3</v>
      </c>
      <c r="AA72" s="20">
        <f t="shared" si="14"/>
        <v>0.09</v>
      </c>
      <c r="AB72" s="20">
        <f t="shared" si="15"/>
        <v>0.47970000000000002</v>
      </c>
      <c r="AC72" s="20">
        <f t="shared" si="16"/>
        <v>-0.91</v>
      </c>
      <c r="AD72" s="20">
        <v>1</v>
      </c>
      <c r="AE72" s="20">
        <f t="shared" si="17"/>
        <v>1.5989999999999999E-3</v>
      </c>
      <c r="AF72" s="20" t="str">
        <f t="shared" si="18"/>
        <v>1+0,001599j</v>
      </c>
      <c r="AH72" s="20" t="str">
        <f t="shared" si="19"/>
        <v>-0,91-0,00145509j</v>
      </c>
      <c r="AI72" s="20" t="str">
        <f t="shared" si="20"/>
        <v>-0,4303-0,00145509j</v>
      </c>
      <c r="AK72" s="20" t="str">
        <f t="shared" si="21"/>
        <v>-1,11479087771898+0,00376974449979109j</v>
      </c>
      <c r="AO72" s="20">
        <f t="shared" si="22"/>
        <v>1.1147972515300919</v>
      </c>
      <c r="AP72" s="20">
        <v>6</v>
      </c>
      <c r="AR72" s="20">
        <f>Compensation!$C$16</f>
        <v>0.89015708791421644</v>
      </c>
    </row>
    <row r="73" spans="1:44" s="20" customFormat="1" ht="18">
      <c r="A73" s="20">
        <f t="shared" si="0"/>
        <v>0.56999999999999995</v>
      </c>
      <c r="B73" s="20">
        <f t="shared" si="1"/>
        <v>5.33</v>
      </c>
      <c r="C73" s="20">
        <f t="shared" si="23"/>
        <v>0.35</v>
      </c>
      <c r="D73" s="20">
        <f t="shared" si="7"/>
        <v>0.12249999999999998</v>
      </c>
      <c r="E73" s="20">
        <f t="shared" si="8"/>
        <v>0.65292499999999998</v>
      </c>
      <c r="F73" s="20">
        <f t="shared" si="9"/>
        <v>-0.87750000000000006</v>
      </c>
      <c r="G73" s="20">
        <f>1</f>
        <v>1</v>
      </c>
      <c r="H73" s="20">
        <f t="shared" si="10"/>
        <v>1.0633349999999999</v>
      </c>
      <c r="I73" s="20" t="str">
        <f t="shared" si="11"/>
        <v>1+1,063335j</v>
      </c>
      <c r="K73" s="20" t="str">
        <f t="shared" si="12"/>
        <v>-0,8775-0,9330764625j</v>
      </c>
      <c r="M73" s="20" t="str">
        <f t="shared" si="2"/>
        <v>-0,224575-0,9330764625j</v>
      </c>
      <c r="O73" s="20" t="str">
        <f t="shared" si="3"/>
        <v>-0,159196727581625+0,661439249308421j</v>
      </c>
      <c r="P73" s="28" t="s">
        <v>76</v>
      </c>
      <c r="S73" s="20">
        <f t="shared" si="13"/>
        <v>0.68032747893818435</v>
      </c>
      <c r="U73" s="20">
        <f t="shared" si="4"/>
        <v>0.91758925269460456</v>
      </c>
      <c r="V73" s="20">
        <f t="shared" si="5"/>
        <v>0.88822196381005514</v>
      </c>
      <c r="X73" s="20">
        <f t="shared" si="24"/>
        <v>1E-3</v>
      </c>
      <c r="Y73" s="20">
        <f t="shared" si="6"/>
        <v>5.33</v>
      </c>
      <c r="Z73" s="20">
        <f t="shared" si="25"/>
        <v>0.35</v>
      </c>
      <c r="AA73" s="20">
        <f t="shared" si="14"/>
        <v>0.12249999999999998</v>
      </c>
      <c r="AB73" s="20">
        <f t="shared" si="15"/>
        <v>0.65292499999999998</v>
      </c>
      <c r="AC73" s="20">
        <f t="shared" si="16"/>
        <v>-0.87750000000000006</v>
      </c>
      <c r="AD73" s="20">
        <v>1</v>
      </c>
      <c r="AE73" s="20">
        <f t="shared" si="17"/>
        <v>1.8655E-3</v>
      </c>
      <c r="AF73" s="20" t="str">
        <f t="shared" si="18"/>
        <v>1+0,0018655j</v>
      </c>
      <c r="AH73" s="20" t="str">
        <f t="shared" si="19"/>
        <v>-0,8775-0,00163697625j</v>
      </c>
      <c r="AI73" s="20" t="str">
        <f t="shared" si="20"/>
        <v>-0,224575-0,00163697625j</v>
      </c>
      <c r="AK73" s="20" t="str">
        <f t="shared" si="21"/>
        <v>-2,90722613902104+0,0211914066256557j</v>
      </c>
      <c r="AO73" s="20">
        <f t="shared" si="22"/>
        <v>2.9073033723920103</v>
      </c>
      <c r="AP73" s="20">
        <v>7</v>
      </c>
      <c r="AR73" s="20">
        <f>Compensation!$C$16</f>
        <v>0.89015708791421644</v>
      </c>
    </row>
    <row r="74" spans="1:44" s="20" customFormat="1" ht="18">
      <c r="A74" s="20">
        <f t="shared" si="0"/>
        <v>0.56999999999999995</v>
      </c>
      <c r="B74" s="20">
        <f t="shared" si="1"/>
        <v>5.33</v>
      </c>
      <c r="C74" s="20">
        <f t="shared" si="23"/>
        <v>0.39999999999999997</v>
      </c>
      <c r="D74" s="20">
        <f t="shared" si="7"/>
        <v>0.15999999999999998</v>
      </c>
      <c r="E74" s="20">
        <f t="shared" si="8"/>
        <v>0.85279999999999989</v>
      </c>
      <c r="F74" s="20">
        <f t="shared" si="9"/>
        <v>-0.84000000000000008</v>
      </c>
      <c r="G74" s="20">
        <f>1</f>
        <v>1</v>
      </c>
      <c r="H74" s="20">
        <f t="shared" si="10"/>
        <v>1.2152399999999997</v>
      </c>
      <c r="I74" s="20" t="str">
        <f t="shared" si="11"/>
        <v>1+1,21524j</v>
      </c>
      <c r="K74" s="20" t="str">
        <f t="shared" si="12"/>
        <v>-0,84-1,0208016j</v>
      </c>
      <c r="M74" s="20" t="str">
        <f t="shared" si="2"/>
        <v>0,0127999999999999-1,0208016j</v>
      </c>
      <c r="O74" s="20" t="str">
        <f t="shared" si="3"/>
        <v>0,0104738463389606+0,835290554762905j</v>
      </c>
      <c r="P74" s="28" t="s">
        <v>74</v>
      </c>
      <c r="S74" s="20">
        <f t="shared" si="13"/>
        <v>0.83535621882718636</v>
      </c>
      <c r="U74" s="20">
        <f t="shared" si="4"/>
        <v>0.91758925269460456</v>
      </c>
      <c r="V74" s="20">
        <f t="shared" si="5"/>
        <v>0.88822196381005514</v>
      </c>
      <c r="X74" s="20">
        <f t="shared" si="24"/>
        <v>1E-3</v>
      </c>
      <c r="Y74" s="20">
        <f t="shared" si="6"/>
        <v>5.33</v>
      </c>
      <c r="Z74" s="20">
        <f t="shared" si="25"/>
        <v>0.39999999999999997</v>
      </c>
      <c r="AA74" s="20">
        <f t="shared" si="14"/>
        <v>0.15999999999999998</v>
      </c>
      <c r="AB74" s="20">
        <f t="shared" si="15"/>
        <v>0.85279999999999989</v>
      </c>
      <c r="AC74" s="20">
        <f t="shared" si="16"/>
        <v>-0.84000000000000008</v>
      </c>
      <c r="AD74" s="20">
        <v>1</v>
      </c>
      <c r="AE74" s="20">
        <f t="shared" si="17"/>
        <v>2.1319999999999998E-3</v>
      </c>
      <c r="AF74" s="20" t="str">
        <f t="shared" si="18"/>
        <v>1+0,002132j</v>
      </c>
      <c r="AH74" s="20" t="str">
        <f t="shared" si="19"/>
        <v>-0,84-0,00179088j</v>
      </c>
      <c r="AI74" s="20" t="str">
        <f t="shared" si="20"/>
        <v>0,0127999999999999-0,00179088j</v>
      </c>
      <c r="AK74" s="20" t="str">
        <f t="shared" si="21"/>
        <v>65,3458223542019+9,14269737013234j</v>
      </c>
      <c r="AO74" s="20">
        <f t="shared" si="22"/>
        <v>65.982311374706612</v>
      </c>
      <c r="AP74" s="20">
        <v>8</v>
      </c>
      <c r="AR74" s="20">
        <f>Compensation!$C$16</f>
        <v>0.89015708791421644</v>
      </c>
    </row>
    <row r="75" spans="1:44" s="20" customFormat="1" ht="18">
      <c r="P75" s="28" t="s">
        <v>608</v>
      </c>
    </row>
    <row r="76" spans="1:44" s="20" customFormat="1" ht="18">
      <c r="P76" s="28" t="s">
        <v>609</v>
      </c>
    </row>
    <row r="77" spans="1:44" s="20" customFormat="1" ht="18">
      <c r="A77" s="20">
        <f t="shared" si="0"/>
        <v>0.56999999999999995</v>
      </c>
      <c r="B77" s="20">
        <f t="shared" si="1"/>
        <v>5.33</v>
      </c>
      <c r="C77" s="20">
        <f>C74+0.05</f>
        <v>0.44999999999999996</v>
      </c>
      <c r="D77" s="20">
        <f t="shared" si="7"/>
        <v>0.20249999999999996</v>
      </c>
      <c r="E77" s="20">
        <f t="shared" si="8"/>
        <v>1.0793249999999999</v>
      </c>
      <c r="F77" s="20">
        <f t="shared" si="9"/>
        <v>-0.7975000000000001</v>
      </c>
      <c r="G77" s="20">
        <f>1</f>
        <v>1</v>
      </c>
      <c r="H77" s="20">
        <f t="shared" si="10"/>
        <v>1.3671449999999998</v>
      </c>
      <c r="I77" s="20" t="str">
        <f t="shared" si="11"/>
        <v>1+1,367145j</v>
      </c>
      <c r="K77" s="20" t="str">
        <f t="shared" si="12"/>
        <v>-0,7975-1,0902981375j</v>
      </c>
      <c r="M77" s="20" t="str">
        <f t="shared" si="2"/>
        <v>0,281825-1,0902981375j</v>
      </c>
      <c r="O77" s="20" t="str">
        <f t="shared" si="3"/>
        <v>0,239857024427806+0,927936368313418j</v>
      </c>
      <c r="P77" s="28" t="s">
        <v>77</v>
      </c>
      <c r="S77" s="20">
        <f t="shared" si="13"/>
        <v>0.95843481562704957</v>
      </c>
      <c r="U77" s="20">
        <f t="shared" si="4"/>
        <v>0.91758925269460456</v>
      </c>
      <c r="V77" s="20">
        <f t="shared" si="5"/>
        <v>0.88822196381005514</v>
      </c>
      <c r="X77" s="20">
        <f>X74</f>
        <v>1E-3</v>
      </c>
      <c r="Y77" s="20">
        <f t="shared" si="6"/>
        <v>5.33</v>
      </c>
      <c r="Z77" s="20">
        <f>Z74+0.05</f>
        <v>0.44999999999999996</v>
      </c>
      <c r="AA77" s="20">
        <f t="shared" si="14"/>
        <v>0.20249999999999996</v>
      </c>
      <c r="AB77" s="20">
        <f t="shared" si="15"/>
        <v>1.0793249999999999</v>
      </c>
      <c r="AC77" s="20">
        <f t="shared" si="16"/>
        <v>-0.7975000000000001</v>
      </c>
      <c r="AD77" s="20">
        <v>1</v>
      </c>
      <c r="AE77" s="20">
        <f t="shared" si="17"/>
        <v>2.3985E-3</v>
      </c>
      <c r="AF77" s="20" t="str">
        <f t="shared" si="18"/>
        <v>1+0,0023985j</v>
      </c>
      <c r="AH77" s="20" t="str">
        <f t="shared" si="19"/>
        <v>-0,7975-0,00191280375j</v>
      </c>
      <c r="AI77" s="20" t="str">
        <f t="shared" si="20"/>
        <v>0,281825-0,00191280375j</v>
      </c>
      <c r="AK77" s="20" t="str">
        <f t="shared" si="21"/>
        <v>3,82959383289869+0,0259922343459433j</v>
      </c>
      <c r="AO77" s="20">
        <f t="shared" si="22"/>
        <v>3.8296820391805344</v>
      </c>
      <c r="AP77" s="20">
        <v>9</v>
      </c>
      <c r="AR77" s="20">
        <f>Compensation!$C$16</f>
        <v>0.89015708791421644</v>
      </c>
    </row>
    <row r="78" spans="1:44" s="20" customFormat="1" ht="18">
      <c r="A78" s="20">
        <f t="shared" si="0"/>
        <v>0.56999999999999995</v>
      </c>
      <c r="B78" s="20">
        <f t="shared" si="1"/>
        <v>5.33</v>
      </c>
      <c r="C78" s="20">
        <f t="shared" si="23"/>
        <v>0.49999999999999994</v>
      </c>
      <c r="D78" s="20">
        <f t="shared" si="7"/>
        <v>0.24999999999999994</v>
      </c>
      <c r="E78" s="20">
        <f t="shared" si="8"/>
        <v>1.3324999999999998</v>
      </c>
      <c r="F78" s="20">
        <f t="shared" si="9"/>
        <v>-0.75</v>
      </c>
      <c r="G78" s="20">
        <f>1</f>
        <v>1</v>
      </c>
      <c r="H78" s="20">
        <f t="shared" si="10"/>
        <v>1.5190499999999996</v>
      </c>
      <c r="I78" s="20" t="str">
        <f t="shared" si="11"/>
        <v>1+1,51905j</v>
      </c>
      <c r="K78" s="20" t="str">
        <f t="shared" si="12"/>
        <v>-0,75-1,1392875j</v>
      </c>
      <c r="M78" s="20" t="str">
        <f t="shared" si="2"/>
        <v>0,5825-1,1392875j</v>
      </c>
      <c r="O78" s="20" t="str">
        <f t="shared" si="3"/>
        <v>0,47406685461253+0,927207625106219j</v>
      </c>
      <c r="P78" s="28" t="s">
        <v>78</v>
      </c>
      <c r="S78" s="20">
        <f t="shared" si="13"/>
        <v>1.0413709054401954</v>
      </c>
      <c r="U78" s="20">
        <f t="shared" si="4"/>
        <v>0.91758925269460456</v>
      </c>
      <c r="V78" s="20">
        <f t="shared" si="5"/>
        <v>0.88822196381005514</v>
      </c>
      <c r="X78" s="20">
        <f t="shared" si="24"/>
        <v>1E-3</v>
      </c>
      <c r="Y78" s="20">
        <f t="shared" si="6"/>
        <v>5.33</v>
      </c>
      <c r="Z78" s="20">
        <f t="shared" si="25"/>
        <v>0.49999999999999994</v>
      </c>
      <c r="AA78" s="20">
        <f t="shared" si="14"/>
        <v>0.24999999999999994</v>
      </c>
      <c r="AB78" s="20">
        <f t="shared" si="15"/>
        <v>1.3324999999999998</v>
      </c>
      <c r="AC78" s="20">
        <f t="shared" si="16"/>
        <v>-0.75</v>
      </c>
      <c r="AD78" s="20">
        <v>1</v>
      </c>
      <c r="AE78" s="20">
        <f t="shared" si="17"/>
        <v>2.6649999999999998E-3</v>
      </c>
      <c r="AF78" s="20" t="str">
        <f t="shared" si="18"/>
        <v>1+0,002665j</v>
      </c>
      <c r="AH78" s="20" t="str">
        <f t="shared" si="19"/>
        <v>-0,75-0,00199875j</v>
      </c>
      <c r="AI78" s="20" t="str">
        <f t="shared" si="20"/>
        <v>0,5825-0,00199875j</v>
      </c>
      <c r="AK78" s="20" t="str">
        <f t="shared" si="21"/>
        <v>2,28752671466323+0,00784926012177362j</v>
      </c>
      <c r="AO78" s="20">
        <f t="shared" si="22"/>
        <v>2.2875401813263108</v>
      </c>
      <c r="AP78" s="20">
        <v>10</v>
      </c>
      <c r="AR78" s="20">
        <f>Compensation!$C$16</f>
        <v>0.89015708791421644</v>
      </c>
    </row>
    <row r="79" spans="1:44" s="20" customFormat="1" ht="18">
      <c r="P79" s="28" t="s">
        <v>596</v>
      </c>
    </row>
    <row r="80" spans="1:44" s="20" customFormat="1">
      <c r="P80" s="28"/>
    </row>
    <row r="81" spans="1:44" s="20" customFormat="1" ht="18">
      <c r="A81" s="20">
        <f t="shared" si="0"/>
        <v>0.56999999999999995</v>
      </c>
      <c r="B81" s="20">
        <f t="shared" si="1"/>
        <v>5.33</v>
      </c>
      <c r="C81" s="20">
        <f>C78+0.05</f>
        <v>0.54999999999999993</v>
      </c>
      <c r="D81" s="20">
        <f t="shared" si="7"/>
        <v>0.30249999999999994</v>
      </c>
      <c r="E81" s="20">
        <f t="shared" si="8"/>
        <v>1.6123249999999998</v>
      </c>
      <c r="F81" s="20">
        <f t="shared" si="9"/>
        <v>-0.69750000000000001</v>
      </c>
      <c r="G81" s="20">
        <f>1</f>
        <v>1</v>
      </c>
      <c r="H81" s="20">
        <f t="shared" si="10"/>
        <v>1.6709549999999997</v>
      </c>
      <c r="I81" s="20" t="str">
        <f t="shared" si="11"/>
        <v>1+1,670955j</v>
      </c>
      <c r="K81" s="20" t="str">
        <f t="shared" si="12"/>
        <v>-0,6975-1,1654911125j</v>
      </c>
      <c r="M81" s="20" t="str">
        <f t="shared" si="2"/>
        <v>0,914825-1,1654911125j</v>
      </c>
      <c r="O81" s="20" t="str">
        <f t="shared" si="3"/>
        <v>0,671895629971059+0,85599801629695j</v>
      </c>
      <c r="P81" s="28" t="s">
        <v>25</v>
      </c>
      <c r="S81" s="20">
        <f t="shared" si="13"/>
        <v>1.088198668202879</v>
      </c>
      <c r="U81" s="20">
        <f t="shared" si="4"/>
        <v>0.91758925269460456</v>
      </c>
      <c r="V81" s="20">
        <f t="shared" si="5"/>
        <v>0.88822196381005514</v>
      </c>
      <c r="X81" s="20">
        <f>X78</f>
        <v>1E-3</v>
      </c>
      <c r="Y81" s="20">
        <f t="shared" si="6"/>
        <v>5.33</v>
      </c>
      <c r="Z81" s="20">
        <f>Z78+0.05</f>
        <v>0.54999999999999993</v>
      </c>
      <c r="AA81" s="20">
        <f t="shared" si="14"/>
        <v>0.30249999999999994</v>
      </c>
      <c r="AB81" s="20">
        <f t="shared" si="15"/>
        <v>1.6123249999999998</v>
      </c>
      <c r="AC81" s="20">
        <f t="shared" si="16"/>
        <v>-0.69750000000000001</v>
      </c>
      <c r="AD81" s="20">
        <v>1</v>
      </c>
      <c r="AE81" s="20">
        <f t="shared" si="17"/>
        <v>2.9314999999999996E-3</v>
      </c>
      <c r="AF81" s="20" t="str">
        <f t="shared" si="18"/>
        <v>1+0,0029315j</v>
      </c>
      <c r="AH81" s="20" t="str">
        <f t="shared" si="19"/>
        <v>-0,6975-0,00204472125j</v>
      </c>
      <c r="AI81" s="20" t="str">
        <f t="shared" si="20"/>
        <v>0,914825-0,00204472125j</v>
      </c>
      <c r="AK81" s="20" t="str">
        <f t="shared" si="21"/>
        <v>1,7624320995007+0,00393920407239766j</v>
      </c>
      <c r="AO81" s="20">
        <f t="shared" si="22"/>
        <v>1.7624365017438699</v>
      </c>
      <c r="AP81" s="20">
        <v>11</v>
      </c>
      <c r="AR81" s="20">
        <f>Compensation!$C$16</f>
        <v>0.89015708791421644</v>
      </c>
    </row>
    <row r="82" spans="1:44" s="20" customFormat="1" ht="18">
      <c r="A82" s="20">
        <f t="shared" si="0"/>
        <v>0.56999999999999995</v>
      </c>
      <c r="B82" s="20">
        <f t="shared" si="1"/>
        <v>5.33</v>
      </c>
      <c r="C82" s="20">
        <f t="shared" si="23"/>
        <v>0.6</v>
      </c>
      <c r="D82" s="20">
        <f t="shared" si="7"/>
        <v>0.36</v>
      </c>
      <c r="E82" s="20">
        <f t="shared" si="8"/>
        <v>1.9188000000000001</v>
      </c>
      <c r="F82" s="20">
        <f t="shared" si="9"/>
        <v>-0.64</v>
      </c>
      <c r="G82" s="20">
        <f>1</f>
        <v>1</v>
      </c>
      <c r="H82" s="20">
        <f t="shared" si="10"/>
        <v>1.8228599999999999</v>
      </c>
      <c r="I82" s="20" t="str">
        <f t="shared" si="11"/>
        <v>1+1,82286j</v>
      </c>
      <c r="K82" s="20" t="str">
        <f t="shared" si="12"/>
        <v>-0,64-1,1666304j</v>
      </c>
      <c r="M82" s="20" t="str">
        <f t="shared" si="2"/>
        <v>1,2788-1,1666304j</v>
      </c>
      <c r="O82" s="20" t="str">
        <f t="shared" si="3"/>
        <v>0,818915208058346+0,747084279592737j</v>
      </c>
      <c r="P82" s="28" t="s">
        <v>26</v>
      </c>
      <c r="S82" s="20">
        <f t="shared" si="13"/>
        <v>1.1084931388167647</v>
      </c>
      <c r="U82" s="20">
        <f t="shared" si="4"/>
        <v>0.91758925269460456</v>
      </c>
      <c r="V82" s="20">
        <f t="shared" si="5"/>
        <v>0.88822196381005514</v>
      </c>
      <c r="X82" s="20">
        <f t="shared" si="24"/>
        <v>1E-3</v>
      </c>
      <c r="Y82" s="20">
        <f t="shared" si="6"/>
        <v>5.33</v>
      </c>
      <c r="Z82" s="20">
        <f t="shared" si="25"/>
        <v>0.6</v>
      </c>
      <c r="AA82" s="20">
        <f t="shared" si="14"/>
        <v>0.36</v>
      </c>
      <c r="AB82" s="20">
        <f t="shared" si="15"/>
        <v>1.9188000000000001</v>
      </c>
      <c r="AC82" s="20">
        <f t="shared" si="16"/>
        <v>-0.64</v>
      </c>
      <c r="AD82" s="20">
        <v>1</v>
      </c>
      <c r="AE82" s="20">
        <f t="shared" si="17"/>
        <v>3.1979999999999999E-3</v>
      </c>
      <c r="AF82" s="20" t="str">
        <f t="shared" si="18"/>
        <v>1+0,003198j</v>
      </c>
      <c r="AH82" s="20" t="str">
        <f t="shared" si="19"/>
        <v>-0,64-0,00204672j</v>
      </c>
      <c r="AI82" s="20" t="str">
        <f t="shared" si="20"/>
        <v>1,2788-0,00204672j</v>
      </c>
      <c r="AK82" s="20" t="str">
        <f t="shared" si="21"/>
        <v>1,50046534627084+0,00240149549070961j</v>
      </c>
      <c r="AO82" s="20">
        <f t="shared" si="22"/>
        <v>1.5004672680669391</v>
      </c>
      <c r="AP82" s="20">
        <v>12</v>
      </c>
      <c r="AR82" s="20">
        <f>Compensation!$C$16</f>
        <v>0.89015708791421644</v>
      </c>
    </row>
    <row r="83" spans="1:44" s="20" customFormat="1" ht="18">
      <c r="A83" s="20">
        <f t="shared" si="0"/>
        <v>0.56999999999999995</v>
      </c>
      <c r="B83" s="20">
        <f t="shared" si="1"/>
        <v>5.33</v>
      </c>
      <c r="C83" s="20">
        <f t="shared" si="23"/>
        <v>0.65</v>
      </c>
      <c r="D83" s="20">
        <f t="shared" si="7"/>
        <v>0.42250000000000004</v>
      </c>
      <c r="E83" s="20">
        <f t="shared" si="8"/>
        <v>2.2519250000000004</v>
      </c>
      <c r="F83" s="20">
        <f t="shared" si="9"/>
        <v>-0.5774999999999999</v>
      </c>
      <c r="G83" s="20">
        <f>1</f>
        <v>1</v>
      </c>
      <c r="H83" s="20">
        <f t="shared" si="10"/>
        <v>1.9747649999999999</v>
      </c>
      <c r="I83" s="20" t="str">
        <f t="shared" si="11"/>
        <v>1+1,974765j</v>
      </c>
      <c r="K83" s="20" t="str">
        <f t="shared" si="12"/>
        <v>-0,5775-1,1404267875j</v>
      </c>
      <c r="M83" s="20" t="str">
        <f t="shared" si="2"/>
        <v>1,674425-1,1404267875j</v>
      </c>
      <c r="O83" s="20" t="str">
        <f t="shared" si="3"/>
        <v>0,918720593407802+0,625727383997583j</v>
      </c>
      <c r="P83" s="28" t="s">
        <v>32</v>
      </c>
      <c r="S83" s="20">
        <f t="shared" si="13"/>
        <v>1.1115674913544578</v>
      </c>
      <c r="U83" s="20">
        <f t="shared" si="4"/>
        <v>0.91758925269460456</v>
      </c>
      <c r="V83" s="20">
        <f t="shared" si="5"/>
        <v>0.88822196381005514</v>
      </c>
      <c r="X83" s="20">
        <f t="shared" si="24"/>
        <v>1E-3</v>
      </c>
      <c r="Y83" s="20">
        <f t="shared" si="6"/>
        <v>5.33</v>
      </c>
      <c r="Z83" s="20">
        <f t="shared" si="25"/>
        <v>0.65</v>
      </c>
      <c r="AA83" s="20">
        <f t="shared" si="14"/>
        <v>0.42250000000000004</v>
      </c>
      <c r="AB83" s="20">
        <f t="shared" si="15"/>
        <v>2.2519250000000004</v>
      </c>
      <c r="AC83" s="20">
        <f t="shared" si="16"/>
        <v>-0.5774999999999999</v>
      </c>
      <c r="AD83" s="20">
        <v>1</v>
      </c>
      <c r="AE83" s="20">
        <f t="shared" si="17"/>
        <v>3.4645000000000001E-3</v>
      </c>
      <c r="AF83" s="20" t="str">
        <f t="shared" si="18"/>
        <v>1+0,0034645j</v>
      </c>
      <c r="AH83" s="20" t="str">
        <f t="shared" si="19"/>
        <v>-0,5775-0,00200074875j</v>
      </c>
      <c r="AI83" s="20" t="str">
        <f t="shared" si="20"/>
        <v>1,674425-0,00200074875j</v>
      </c>
      <c r="AK83" s="20" t="str">
        <f t="shared" si="21"/>
        <v>1,34489259585068+0,00160699474747002j</v>
      </c>
      <c r="AO83" s="20">
        <f t="shared" si="22"/>
        <v>1.3448935559389448</v>
      </c>
      <c r="AP83" s="20">
        <v>13</v>
      </c>
      <c r="AR83" s="20">
        <f>Compensation!$C$16</f>
        <v>0.89015708791421644</v>
      </c>
    </row>
    <row r="84" spans="1:44" s="20" customFormat="1" ht="18">
      <c r="A84" s="20">
        <f t="shared" si="0"/>
        <v>0.56999999999999995</v>
      </c>
      <c r="B84" s="20">
        <f t="shared" si="1"/>
        <v>5.33</v>
      </c>
      <c r="C84" s="20">
        <f t="shared" si="23"/>
        <v>0.70000000000000007</v>
      </c>
      <c r="D84" s="20">
        <f t="shared" si="7"/>
        <v>0.4900000000000001</v>
      </c>
      <c r="E84" s="20">
        <f t="shared" si="8"/>
        <v>2.6117000000000008</v>
      </c>
      <c r="F84" s="20">
        <f t="shared" si="9"/>
        <v>-0.5099999999999999</v>
      </c>
      <c r="G84" s="20">
        <f>1</f>
        <v>1</v>
      </c>
      <c r="H84" s="20">
        <f t="shared" si="10"/>
        <v>2.1266699999999998</v>
      </c>
      <c r="I84" s="20" t="str">
        <f t="shared" si="11"/>
        <v>1+2,12667j</v>
      </c>
      <c r="K84" s="20" t="str">
        <f t="shared" si="12"/>
        <v>-0,51-1,0846017j</v>
      </c>
      <c r="M84" s="20" t="str">
        <f t="shared" si="2"/>
        <v>2,1017-1,0846017j</v>
      </c>
      <c r="O84" s="20" t="str">
        <f t="shared" si="3"/>
        <v>0,981318713181566+0,506418587124013j</v>
      </c>
      <c r="P84" s="28" t="s">
        <v>34</v>
      </c>
      <c r="S84" s="20">
        <f t="shared" si="13"/>
        <v>1.1042853807893167</v>
      </c>
      <c r="U84" s="20">
        <f t="shared" si="4"/>
        <v>0.91758925269460456</v>
      </c>
      <c r="V84" s="20">
        <f t="shared" si="5"/>
        <v>0.88822196381005514</v>
      </c>
      <c r="X84" s="20">
        <f t="shared" si="24"/>
        <v>1E-3</v>
      </c>
      <c r="Y84" s="20">
        <f t="shared" si="6"/>
        <v>5.33</v>
      </c>
      <c r="Z84" s="20">
        <f t="shared" si="25"/>
        <v>0.70000000000000007</v>
      </c>
      <c r="AA84" s="20">
        <f t="shared" si="14"/>
        <v>0.4900000000000001</v>
      </c>
      <c r="AB84" s="20">
        <f t="shared" si="15"/>
        <v>2.6117000000000008</v>
      </c>
      <c r="AC84" s="20">
        <f t="shared" si="16"/>
        <v>-0.5099999999999999</v>
      </c>
      <c r="AD84" s="20">
        <v>1</v>
      </c>
      <c r="AE84" s="20">
        <f t="shared" si="17"/>
        <v>3.7310000000000004E-3</v>
      </c>
      <c r="AF84" s="20" t="str">
        <f t="shared" si="18"/>
        <v>1+0,003731j</v>
      </c>
      <c r="AH84" s="20" t="str">
        <f t="shared" si="19"/>
        <v>-0,51-0,00190281j</v>
      </c>
      <c r="AI84" s="20" t="str">
        <f t="shared" si="20"/>
        <v>2,1017-0,00190281j</v>
      </c>
      <c r="AK84" s="20" t="str">
        <f t="shared" si="21"/>
        <v>1,24265968464507+0,00112506317482965j</v>
      </c>
      <c r="AO84" s="20">
        <f t="shared" si="22"/>
        <v>1.2426601939425483</v>
      </c>
      <c r="AP84" s="20">
        <v>14</v>
      </c>
      <c r="AR84" s="20">
        <f>Compensation!$C$16</f>
        <v>0.89015708791421644</v>
      </c>
    </row>
    <row r="85" spans="1:44" s="20" customFormat="1">
      <c r="A85" s="20">
        <f t="shared" si="0"/>
        <v>0.56999999999999995</v>
      </c>
      <c r="B85" s="20">
        <f t="shared" si="1"/>
        <v>5.33</v>
      </c>
      <c r="C85" s="20">
        <f t="shared" si="23"/>
        <v>0.75000000000000011</v>
      </c>
      <c r="D85" s="20">
        <f t="shared" si="7"/>
        <v>0.56250000000000022</v>
      </c>
      <c r="E85" s="20">
        <f t="shared" si="8"/>
        <v>2.9981250000000013</v>
      </c>
      <c r="F85" s="20">
        <f t="shared" si="9"/>
        <v>-0.43749999999999978</v>
      </c>
      <c r="G85" s="20">
        <f>1</f>
        <v>1</v>
      </c>
      <c r="H85" s="20">
        <f t="shared" si="10"/>
        <v>2.278575</v>
      </c>
      <c r="I85" s="20" t="str">
        <f t="shared" si="11"/>
        <v>1+2,278575j</v>
      </c>
      <c r="K85" s="20" t="str">
        <f t="shared" si="12"/>
        <v>-0,4375-0,996876562499999j</v>
      </c>
      <c r="M85" s="20" t="str">
        <f t="shared" si="2"/>
        <v>2,560625-0,996876562499999j</v>
      </c>
      <c r="O85" s="20" t="str">
        <f t="shared" si="3"/>
        <v>1,01675511509399+0,395832792399974j</v>
      </c>
      <c r="S85" s="20">
        <f t="shared" si="13"/>
        <v>1.0910887056554814</v>
      </c>
      <c r="U85" s="20">
        <f t="shared" si="4"/>
        <v>0.91758925269460456</v>
      </c>
      <c r="V85" s="20">
        <f t="shared" si="5"/>
        <v>0.88822196381005514</v>
      </c>
      <c r="X85" s="20">
        <f t="shared" si="24"/>
        <v>1E-3</v>
      </c>
      <c r="Y85" s="20">
        <f t="shared" si="6"/>
        <v>5.33</v>
      </c>
      <c r="Z85" s="20">
        <f t="shared" si="25"/>
        <v>0.75000000000000011</v>
      </c>
      <c r="AA85" s="20">
        <f t="shared" si="14"/>
        <v>0.56250000000000022</v>
      </c>
      <c r="AB85" s="20">
        <f t="shared" si="15"/>
        <v>2.9981250000000013</v>
      </c>
      <c r="AC85" s="20">
        <f t="shared" si="16"/>
        <v>-0.43749999999999978</v>
      </c>
      <c r="AD85" s="20">
        <v>1</v>
      </c>
      <c r="AE85" s="20">
        <f t="shared" si="17"/>
        <v>3.9975000000000002E-3</v>
      </c>
      <c r="AF85" s="20" t="str">
        <f t="shared" si="18"/>
        <v>1+0,0039975j</v>
      </c>
      <c r="AH85" s="20" t="str">
        <f t="shared" si="19"/>
        <v>-0,4375-0,00174890625j</v>
      </c>
      <c r="AI85" s="20" t="str">
        <f t="shared" si="20"/>
        <v>2,560625-0,00174890625j</v>
      </c>
      <c r="AK85" s="20" t="str">
        <f t="shared" si="21"/>
        <v>1,17085617824137+0,000799694483955071j</v>
      </c>
      <c r="AO85" s="20">
        <f t="shared" si="22"/>
        <v>1.1708564513369069</v>
      </c>
      <c r="AP85" s="20">
        <v>15</v>
      </c>
      <c r="AR85" s="20">
        <f>Compensation!$C$16</f>
        <v>0.89015708791421644</v>
      </c>
    </row>
    <row r="86" spans="1:44" s="20" customFormat="1">
      <c r="A86" s="20">
        <f t="shared" si="0"/>
        <v>0.56999999999999995</v>
      </c>
      <c r="B86" s="20">
        <f t="shared" si="1"/>
        <v>5.33</v>
      </c>
      <c r="C86" s="20">
        <f t="shared" si="23"/>
        <v>0.80000000000000016</v>
      </c>
      <c r="D86" s="20">
        <f t="shared" si="7"/>
        <v>0.64000000000000024</v>
      </c>
      <c r="E86" s="20">
        <f t="shared" si="8"/>
        <v>3.4112000000000013</v>
      </c>
      <c r="F86" s="20">
        <f t="shared" si="9"/>
        <v>-0.35999999999999976</v>
      </c>
      <c r="G86" s="20">
        <f>1</f>
        <v>1</v>
      </c>
      <c r="H86" s="20">
        <f t="shared" si="10"/>
        <v>2.4304800000000006</v>
      </c>
      <c r="I86" s="20" t="str">
        <f t="shared" si="11"/>
        <v>1+2,43048j</v>
      </c>
      <c r="K86" s="20" t="str">
        <f t="shared" si="12"/>
        <v>-0,36-0,8749728j</v>
      </c>
      <c r="M86" s="20" t="str">
        <f t="shared" si="2"/>
        <v>3,0512-0,8749728j</v>
      </c>
      <c r="O86" s="20" t="str">
        <f t="shared" si="3"/>
        <v>1,03303636952954+0,296237127932976j</v>
      </c>
      <c r="S86" s="20">
        <f t="shared" si="13"/>
        <v>1.0746723113287839</v>
      </c>
      <c r="U86" s="20">
        <f t="shared" si="4"/>
        <v>0.91758925269460456</v>
      </c>
      <c r="V86" s="20">
        <f t="shared" si="5"/>
        <v>0.88822196381005514</v>
      </c>
      <c r="X86" s="20">
        <f t="shared" si="24"/>
        <v>1E-3</v>
      </c>
      <c r="Y86" s="20">
        <f t="shared" si="6"/>
        <v>5.33</v>
      </c>
      <c r="Z86" s="20">
        <f t="shared" si="25"/>
        <v>0.80000000000000016</v>
      </c>
      <c r="AA86" s="20">
        <f t="shared" si="14"/>
        <v>0.64000000000000024</v>
      </c>
      <c r="AB86" s="20">
        <f t="shared" si="15"/>
        <v>3.4112000000000013</v>
      </c>
      <c r="AC86" s="20">
        <f t="shared" si="16"/>
        <v>-0.35999999999999976</v>
      </c>
      <c r="AD86" s="20">
        <v>1</v>
      </c>
      <c r="AE86" s="20">
        <f t="shared" si="17"/>
        <v>4.2640000000000013E-3</v>
      </c>
      <c r="AF86" s="20" t="str">
        <f t="shared" si="18"/>
        <v>1+0,004264j</v>
      </c>
      <c r="AH86" s="20" t="str">
        <f t="shared" si="19"/>
        <v>-0,36-0,00153504j</v>
      </c>
      <c r="AI86" s="20" t="str">
        <f t="shared" si="20"/>
        <v>3,0512-0,00153504j</v>
      </c>
      <c r="AK86" s="20" t="str">
        <f t="shared" si="21"/>
        <v>1,11798608305381+0,00056245193921438j</v>
      </c>
      <c r="AO86" s="20">
        <f t="shared" si="22"/>
        <v>1.1179862245368608</v>
      </c>
      <c r="AP86" s="20">
        <v>16</v>
      </c>
      <c r="AR86" s="20">
        <f>Compensation!$C$16</f>
        <v>0.89015708791421644</v>
      </c>
    </row>
    <row r="87" spans="1:44" s="20" customFormat="1">
      <c r="A87" s="20">
        <f t="shared" si="0"/>
        <v>0.56999999999999995</v>
      </c>
      <c r="B87" s="20">
        <f t="shared" si="1"/>
        <v>5.33</v>
      </c>
      <c r="C87" s="20">
        <f t="shared" si="23"/>
        <v>0.8500000000000002</v>
      </c>
      <c r="D87" s="20">
        <f t="shared" si="7"/>
        <v>0.72250000000000036</v>
      </c>
      <c r="E87" s="20">
        <f t="shared" si="8"/>
        <v>3.8509250000000019</v>
      </c>
      <c r="F87" s="20">
        <f t="shared" si="9"/>
        <v>-0.27749999999999964</v>
      </c>
      <c r="G87" s="20">
        <f>1</f>
        <v>1</v>
      </c>
      <c r="H87" s="20">
        <f t="shared" si="10"/>
        <v>2.5823850000000004</v>
      </c>
      <c r="I87" s="20" t="str">
        <f t="shared" si="11"/>
        <v>1+2,582385j</v>
      </c>
      <c r="K87" s="20" t="str">
        <f t="shared" si="12"/>
        <v>-0,2775-0,716611837499999j</v>
      </c>
      <c r="M87" s="20" t="str">
        <f t="shared" si="2"/>
        <v>3,573425-0,716611837499999j</v>
      </c>
      <c r="O87" s="20" t="str">
        <f t="shared" si="3"/>
        <v>1,03599311570671+0,207757244180004j</v>
      </c>
      <c r="S87" s="20">
        <f t="shared" si="13"/>
        <v>1.0566195191746961</v>
      </c>
      <c r="U87" s="20">
        <f t="shared" si="4"/>
        <v>0.91758925269460456</v>
      </c>
      <c r="V87" s="20">
        <f t="shared" si="5"/>
        <v>0.88822196381005514</v>
      </c>
      <c r="X87" s="20">
        <f t="shared" si="24"/>
        <v>1E-3</v>
      </c>
      <c r="Y87" s="20">
        <f t="shared" si="6"/>
        <v>5.33</v>
      </c>
      <c r="Z87" s="20">
        <f t="shared" si="25"/>
        <v>0.8500000000000002</v>
      </c>
      <c r="AA87" s="20">
        <f t="shared" si="14"/>
        <v>0.72250000000000036</v>
      </c>
      <c r="AB87" s="20">
        <f t="shared" si="15"/>
        <v>3.8509250000000019</v>
      </c>
      <c r="AC87" s="20">
        <f t="shared" si="16"/>
        <v>-0.27749999999999964</v>
      </c>
      <c r="AD87" s="20">
        <v>1</v>
      </c>
      <c r="AE87" s="20">
        <f t="shared" si="17"/>
        <v>4.5305000000000007E-3</v>
      </c>
      <c r="AF87" s="20" t="str">
        <f t="shared" si="18"/>
        <v>1+0,0045305j</v>
      </c>
      <c r="AH87" s="20" t="str">
        <f t="shared" si="19"/>
        <v>-0,2775-0,00125721375j</v>
      </c>
      <c r="AI87" s="20" t="str">
        <f t="shared" si="20"/>
        <v>3,573425-0,00125721375j</v>
      </c>
      <c r="AK87" s="20" t="str">
        <f t="shared" si="21"/>
        <v>1,07765645657438+0,000379144522406818j</v>
      </c>
      <c r="AO87" s="20">
        <f t="shared" si="22"/>
        <v>1.0776565232702939</v>
      </c>
      <c r="AP87" s="20">
        <v>17</v>
      </c>
      <c r="AR87" s="20">
        <f>Compensation!$C$16</f>
        <v>0.89015708791421644</v>
      </c>
    </row>
    <row r="88" spans="1:44" s="20" customFormat="1">
      <c r="A88" s="20">
        <f t="shared" si="0"/>
        <v>0.56999999999999995</v>
      </c>
      <c r="B88" s="20">
        <f t="shared" si="1"/>
        <v>5.33</v>
      </c>
      <c r="C88" s="20">
        <f t="shared" si="23"/>
        <v>0.90000000000000024</v>
      </c>
      <c r="D88" s="20">
        <f t="shared" si="7"/>
        <v>0.81000000000000039</v>
      </c>
      <c r="E88" s="20">
        <f t="shared" si="8"/>
        <v>4.3173000000000021</v>
      </c>
      <c r="F88" s="20">
        <f t="shared" si="9"/>
        <v>-0.18999999999999961</v>
      </c>
      <c r="G88" s="20">
        <f>1</f>
        <v>1</v>
      </c>
      <c r="H88" s="20">
        <f t="shared" si="10"/>
        <v>2.7342900000000006</v>
      </c>
      <c r="I88" s="20" t="str">
        <f t="shared" si="11"/>
        <v>1+2,73429j</v>
      </c>
      <c r="K88" s="20" t="str">
        <f t="shared" si="12"/>
        <v>-0,19-0,519515099999999j</v>
      </c>
      <c r="M88" s="20" t="str">
        <f t="shared" si="2"/>
        <v>4,1273-0,519515099999999j</v>
      </c>
      <c r="O88" s="20" t="str">
        <f t="shared" si="3"/>
        <v>1,02972007422013+0,129613821949089j</v>
      </c>
      <c r="S88" s="20">
        <f t="shared" si="13"/>
        <v>1.037845448076042</v>
      </c>
      <c r="U88" s="20">
        <f t="shared" si="4"/>
        <v>0.91758925269460456</v>
      </c>
      <c r="V88" s="20">
        <f t="shared" si="5"/>
        <v>0.88822196381005514</v>
      </c>
      <c r="X88" s="20">
        <f t="shared" si="24"/>
        <v>1E-3</v>
      </c>
      <c r="Y88" s="20">
        <f t="shared" si="6"/>
        <v>5.33</v>
      </c>
      <c r="Z88" s="20">
        <f t="shared" si="25"/>
        <v>0.90000000000000024</v>
      </c>
      <c r="AA88" s="20">
        <f t="shared" si="14"/>
        <v>0.81000000000000039</v>
      </c>
      <c r="AB88" s="20">
        <f t="shared" si="15"/>
        <v>4.3173000000000021</v>
      </c>
      <c r="AC88" s="20">
        <f t="shared" si="16"/>
        <v>-0.18999999999999961</v>
      </c>
      <c r="AD88" s="20">
        <v>1</v>
      </c>
      <c r="AE88" s="20">
        <f t="shared" si="17"/>
        <v>4.7970000000000018E-3</v>
      </c>
      <c r="AF88" s="20" t="str">
        <f t="shared" si="18"/>
        <v>1+0,004797j</v>
      </c>
      <c r="AH88" s="20" t="str">
        <f t="shared" si="19"/>
        <v>-0,19-0,000911429999999998j</v>
      </c>
      <c r="AI88" s="20" t="str">
        <f t="shared" si="20"/>
        <v>4,1273-0,000911429999999998j</v>
      </c>
      <c r="AK88" s="20" t="str">
        <f t="shared" si="21"/>
        <v>1,04603488708449+0,000230995463653093j</v>
      </c>
      <c r="AO88" s="20">
        <f t="shared" si="22"/>
        <v>1.0460349125898074</v>
      </c>
      <c r="AP88" s="20">
        <v>18</v>
      </c>
      <c r="AR88" s="20">
        <f>Compensation!$C$16</f>
        <v>0.89015708791421644</v>
      </c>
    </row>
    <row r="89" spans="1:44" s="20" customFormat="1">
      <c r="A89" s="20">
        <f t="shared" si="0"/>
        <v>0.56999999999999995</v>
      </c>
      <c r="B89" s="20">
        <f t="shared" si="1"/>
        <v>5.33</v>
      </c>
      <c r="C89" s="20">
        <f t="shared" si="23"/>
        <v>0.95000000000000029</v>
      </c>
      <c r="D89" s="20">
        <f t="shared" si="7"/>
        <v>0.90250000000000052</v>
      </c>
      <c r="E89" s="20">
        <f t="shared" si="8"/>
        <v>4.8103250000000033</v>
      </c>
      <c r="F89" s="20">
        <f t="shared" si="9"/>
        <v>-9.7499999999999476E-2</v>
      </c>
      <c r="G89" s="20">
        <f>1</f>
        <v>1</v>
      </c>
      <c r="H89" s="20">
        <f t="shared" si="10"/>
        <v>2.8861950000000003</v>
      </c>
      <c r="I89" s="20" t="str">
        <f t="shared" si="11"/>
        <v>1+2,886195j</v>
      </c>
      <c r="K89" s="20" t="str">
        <f t="shared" si="12"/>
        <v>-0,0974999999999995-0,281404012499998j</v>
      </c>
      <c r="M89" s="20" t="str">
        <f t="shared" si="2"/>
        <v>4,712825-0,281404012499998j</v>
      </c>
      <c r="O89" s="20" t="str">
        <f t="shared" si="3"/>
        <v>1,01706208138619+0,060729042700222j</v>
      </c>
      <c r="S89" s="20">
        <f t="shared" si="13"/>
        <v>1.0188735417218833</v>
      </c>
      <c r="U89" s="20">
        <f t="shared" si="4"/>
        <v>0.91758925269460456</v>
      </c>
      <c r="V89" s="20">
        <f t="shared" si="5"/>
        <v>0.88822196381005514</v>
      </c>
      <c r="X89" s="20">
        <f t="shared" si="24"/>
        <v>1E-3</v>
      </c>
      <c r="Y89" s="20">
        <f t="shared" si="6"/>
        <v>5.33</v>
      </c>
      <c r="Z89" s="20">
        <f t="shared" si="25"/>
        <v>0.95000000000000029</v>
      </c>
      <c r="AA89" s="20">
        <f t="shared" si="14"/>
        <v>0.90250000000000052</v>
      </c>
      <c r="AB89" s="20">
        <f t="shared" si="15"/>
        <v>4.8103250000000033</v>
      </c>
      <c r="AC89" s="20">
        <f t="shared" si="16"/>
        <v>-9.7499999999999476E-2</v>
      </c>
      <c r="AD89" s="20">
        <v>1</v>
      </c>
      <c r="AE89" s="20">
        <f t="shared" si="17"/>
        <v>5.0635000000000012E-3</v>
      </c>
      <c r="AF89" s="20" t="str">
        <f t="shared" si="18"/>
        <v>1+0,0050635j</v>
      </c>
      <c r="AH89" s="20" t="str">
        <f t="shared" si="19"/>
        <v>-0,0974999999999995-0,000493691249999997j</v>
      </c>
      <c r="AI89" s="20" t="str">
        <f t="shared" si="20"/>
        <v>4,712825-0,000493691249999997j</v>
      </c>
      <c r="AK89" s="20" t="str">
        <f t="shared" si="21"/>
        <v>1,02068821719744+0,000106922035468848j</v>
      </c>
      <c r="AO89" s="20">
        <f t="shared" si="22"/>
        <v>1.0206882227977405</v>
      </c>
      <c r="AP89" s="20">
        <v>19</v>
      </c>
      <c r="AR89" s="20">
        <f>Compensation!$C$16</f>
        <v>0.89015708791421644</v>
      </c>
    </row>
    <row r="90" spans="1:44" s="20" customFormat="1">
      <c r="A90" s="20">
        <f t="shared" si="0"/>
        <v>0.56999999999999995</v>
      </c>
      <c r="B90" s="20">
        <f t="shared" si="1"/>
        <v>5.33</v>
      </c>
      <c r="C90" s="20">
        <f t="shared" si="23"/>
        <v>1.0000000000000002</v>
      </c>
      <c r="D90" s="20">
        <f t="shared" si="7"/>
        <v>1.0000000000000004</v>
      </c>
      <c r="E90" s="20">
        <f t="shared" si="8"/>
        <v>5.3300000000000027</v>
      </c>
      <c r="F90" s="20">
        <f t="shared" si="9"/>
        <v>0</v>
      </c>
      <c r="G90" s="20">
        <f>1</f>
        <v>1</v>
      </c>
      <c r="H90" s="20">
        <f t="shared" si="10"/>
        <v>3.0381000000000005</v>
      </c>
      <c r="I90" s="20" t="str">
        <f t="shared" si="11"/>
        <v>1+3,0381j</v>
      </c>
      <c r="K90" s="20" t="str">
        <f t="shared" si="12"/>
        <v>0</v>
      </c>
      <c r="M90" s="20" t="str">
        <f t="shared" si="2"/>
        <v>5,33</v>
      </c>
      <c r="O90" s="20" t="str">
        <f t="shared" si="3"/>
        <v>1</v>
      </c>
      <c r="S90" s="20">
        <f t="shared" si="13"/>
        <v>1</v>
      </c>
      <c r="U90" s="20">
        <f t="shared" si="4"/>
        <v>0.91758925269460456</v>
      </c>
      <c r="V90" s="20">
        <f t="shared" si="5"/>
        <v>0.88822196381005514</v>
      </c>
      <c r="X90" s="20">
        <f t="shared" si="24"/>
        <v>1E-3</v>
      </c>
      <c r="Y90" s="20">
        <f t="shared" si="6"/>
        <v>5.33</v>
      </c>
      <c r="Z90" s="20">
        <f t="shared" si="25"/>
        <v>1.0000000000000002</v>
      </c>
      <c r="AA90" s="20">
        <f t="shared" si="14"/>
        <v>1.0000000000000004</v>
      </c>
      <c r="AB90" s="20">
        <f t="shared" si="15"/>
        <v>5.3300000000000027</v>
      </c>
      <c r="AC90" s="20">
        <f t="shared" si="16"/>
        <v>0</v>
      </c>
      <c r="AD90" s="20">
        <v>1</v>
      </c>
      <c r="AE90" s="20">
        <f t="shared" si="17"/>
        <v>5.3300000000000014E-3</v>
      </c>
      <c r="AF90" s="20" t="str">
        <f t="shared" si="18"/>
        <v>1+0,00533j</v>
      </c>
      <c r="AH90" s="20" t="str">
        <f t="shared" si="19"/>
        <v>0</v>
      </c>
      <c r="AI90" s="20" t="str">
        <f t="shared" si="20"/>
        <v>5,33</v>
      </c>
      <c r="AK90" s="20" t="str">
        <f t="shared" si="21"/>
        <v>1</v>
      </c>
      <c r="AO90" s="20">
        <f t="shared" si="22"/>
        <v>1</v>
      </c>
      <c r="AP90" s="20">
        <v>20</v>
      </c>
      <c r="AR90" s="20">
        <f>Compensation!$C$16</f>
        <v>0.89015708791421644</v>
      </c>
    </row>
    <row r="91" spans="1:44" s="20" customFormat="1">
      <c r="A91" s="20">
        <f t="shared" si="0"/>
        <v>0.56999999999999995</v>
      </c>
      <c r="B91" s="20">
        <f t="shared" si="1"/>
        <v>5.33</v>
      </c>
      <c r="C91" s="20">
        <f t="shared" si="23"/>
        <v>1.0500000000000003</v>
      </c>
      <c r="D91" s="20">
        <f t="shared" si="7"/>
        <v>1.1025000000000005</v>
      </c>
      <c r="E91" s="20">
        <f t="shared" si="8"/>
        <v>5.8763250000000022</v>
      </c>
      <c r="F91" s="20">
        <f t="shared" si="9"/>
        <v>0.10250000000000048</v>
      </c>
      <c r="G91" s="20">
        <f>1</f>
        <v>1</v>
      </c>
      <c r="H91" s="20">
        <f t="shared" si="10"/>
        <v>3.1900050000000006</v>
      </c>
      <c r="I91" s="20" t="str">
        <f t="shared" si="11"/>
        <v>1+3,190005j</v>
      </c>
      <c r="K91" s="20" t="str">
        <f t="shared" si="12"/>
        <v>0,1025+0,326975512500002j</v>
      </c>
      <c r="M91" s="20" t="str">
        <f t="shared" si="2"/>
        <v>5,978825+0,326975512500002j</v>
      </c>
      <c r="O91" s="20" t="str">
        <f t="shared" si="3"/>
        <v>0,979925325595369-0,0535910627168845j</v>
      </c>
      <c r="S91" s="20">
        <f t="shared" si="13"/>
        <v>0.98138965031546732</v>
      </c>
      <c r="U91" s="20">
        <f t="shared" si="4"/>
        <v>0.91758925269460456</v>
      </c>
      <c r="V91" s="20">
        <f t="shared" si="5"/>
        <v>0.88822196381005514</v>
      </c>
      <c r="X91" s="20">
        <f t="shared" si="24"/>
        <v>1E-3</v>
      </c>
      <c r="Y91" s="20">
        <f t="shared" si="6"/>
        <v>5.33</v>
      </c>
      <c r="Z91" s="20">
        <f t="shared" si="25"/>
        <v>1.0500000000000003</v>
      </c>
      <c r="AA91" s="20">
        <f t="shared" si="14"/>
        <v>1.1025000000000005</v>
      </c>
      <c r="AB91" s="20">
        <f t="shared" si="15"/>
        <v>5.8763250000000022</v>
      </c>
      <c r="AC91" s="20">
        <f t="shared" si="16"/>
        <v>0.10250000000000048</v>
      </c>
      <c r="AD91" s="20">
        <v>1</v>
      </c>
      <c r="AE91" s="20">
        <f t="shared" si="17"/>
        <v>5.5965000000000016E-3</v>
      </c>
      <c r="AF91" s="20" t="str">
        <f t="shared" si="18"/>
        <v>1+0,0055965j</v>
      </c>
      <c r="AH91" s="20" t="str">
        <f t="shared" si="19"/>
        <v>0,1025+0,000573641250000003j</v>
      </c>
      <c r="AI91" s="20" t="str">
        <f t="shared" si="20"/>
        <v>5,978825+0,000573641250000003j</v>
      </c>
      <c r="AK91" s="20" t="str">
        <f t="shared" si="21"/>
        <v>0,982856154161609-0,0000943006080364388j</v>
      </c>
      <c r="AO91" s="20">
        <f t="shared" si="22"/>
        <v>0.98285615868546761</v>
      </c>
      <c r="AP91" s="20">
        <v>21</v>
      </c>
      <c r="AR91" s="20">
        <f>Compensation!$C$16</f>
        <v>0.89015708791421644</v>
      </c>
    </row>
    <row r="92" spans="1:44" s="20" customFormat="1">
      <c r="A92" s="20">
        <f t="shared" si="0"/>
        <v>0.56999999999999995</v>
      </c>
      <c r="B92" s="20">
        <f t="shared" si="1"/>
        <v>5.33</v>
      </c>
      <c r="C92" s="20">
        <f t="shared" si="23"/>
        <v>1.1000000000000003</v>
      </c>
      <c r="D92" s="20">
        <f t="shared" si="7"/>
        <v>1.2100000000000006</v>
      </c>
      <c r="E92" s="20">
        <f t="shared" si="8"/>
        <v>6.4493000000000036</v>
      </c>
      <c r="F92" s="20">
        <f t="shared" si="9"/>
        <v>0.21000000000000063</v>
      </c>
      <c r="G92" s="20">
        <f>1</f>
        <v>1</v>
      </c>
      <c r="H92" s="20">
        <f t="shared" si="10"/>
        <v>3.3419100000000004</v>
      </c>
      <c r="I92" s="20" t="str">
        <f t="shared" si="11"/>
        <v>1+3,34191j</v>
      </c>
      <c r="K92" s="20" t="str">
        <f t="shared" si="12"/>
        <v>0,210000000000001+0,701801100000002j</v>
      </c>
      <c r="M92" s="20" t="str">
        <f t="shared" si="2"/>
        <v>6,6593+0,701801100000002j</v>
      </c>
      <c r="O92" s="20" t="str">
        <f t="shared" si="3"/>
        <v>0,957827200321269-0,100942168515518j</v>
      </c>
      <c r="S92" s="20">
        <f t="shared" si="13"/>
        <v>0.9631314900157173</v>
      </c>
      <c r="U92" s="20">
        <f t="shared" si="4"/>
        <v>0.91758925269460456</v>
      </c>
      <c r="V92" s="20">
        <f t="shared" si="5"/>
        <v>0.88822196381005514</v>
      </c>
      <c r="X92" s="20">
        <f t="shared" si="24"/>
        <v>1E-3</v>
      </c>
      <c r="Y92" s="20">
        <f t="shared" si="6"/>
        <v>5.33</v>
      </c>
      <c r="Z92" s="20">
        <f t="shared" si="25"/>
        <v>1.1000000000000003</v>
      </c>
      <c r="AA92" s="20">
        <f t="shared" si="14"/>
        <v>1.2100000000000006</v>
      </c>
      <c r="AB92" s="20">
        <f t="shared" si="15"/>
        <v>6.4493000000000036</v>
      </c>
      <c r="AC92" s="20">
        <f t="shared" si="16"/>
        <v>0.21000000000000063</v>
      </c>
      <c r="AD92" s="20">
        <v>1</v>
      </c>
      <c r="AE92" s="20">
        <f t="shared" si="17"/>
        <v>5.863000000000001E-3</v>
      </c>
      <c r="AF92" s="20" t="str">
        <f t="shared" si="18"/>
        <v>1+0,005863j</v>
      </c>
      <c r="AH92" s="20" t="str">
        <f t="shared" si="19"/>
        <v>0,210000000000001+0,00123123j</v>
      </c>
      <c r="AI92" s="20" t="str">
        <f t="shared" si="20"/>
        <v>6,6593+0,00123123j</v>
      </c>
      <c r="AK92" s="20" t="str">
        <f t="shared" si="21"/>
        <v>0,96846512088928-0,000179058356102369j</v>
      </c>
      <c r="AO92" s="20">
        <f t="shared" si="22"/>
        <v>0.96846513744222229</v>
      </c>
      <c r="AP92" s="20">
        <v>22</v>
      </c>
      <c r="AR92" s="20">
        <f>Compensation!$C$16</f>
        <v>0.89015708791421644</v>
      </c>
    </row>
    <row r="93" spans="1:44" s="20" customFormat="1">
      <c r="A93" s="20">
        <f t="shared" si="0"/>
        <v>0.56999999999999995</v>
      </c>
      <c r="B93" s="20">
        <f t="shared" si="1"/>
        <v>5.33</v>
      </c>
      <c r="C93" s="20">
        <f t="shared" si="23"/>
        <v>1.1500000000000004</v>
      </c>
      <c r="D93" s="20">
        <f t="shared" si="7"/>
        <v>1.3225000000000009</v>
      </c>
      <c r="E93" s="20">
        <f t="shared" si="8"/>
        <v>7.048925000000005</v>
      </c>
      <c r="F93" s="20">
        <f t="shared" si="9"/>
        <v>0.3225000000000009</v>
      </c>
      <c r="G93" s="20">
        <f>1</f>
        <v>1</v>
      </c>
      <c r="H93" s="20">
        <f t="shared" si="10"/>
        <v>3.493815000000001</v>
      </c>
      <c r="I93" s="20" t="str">
        <f t="shared" si="11"/>
        <v>1+3,493815j</v>
      </c>
      <c r="K93" s="20" t="str">
        <f t="shared" si="12"/>
        <v>0,322500000000001+1,1267553375j</v>
      </c>
      <c r="M93" s="20" t="str">
        <f t="shared" si="2"/>
        <v>7,37142500000001+1,1267553375j</v>
      </c>
      <c r="O93" s="20" t="str">
        <f t="shared" si="3"/>
        <v>0,934417781873829-0,14282994443832j</v>
      </c>
      <c r="S93" s="20">
        <f t="shared" si="13"/>
        <v>0.94527085224831742</v>
      </c>
      <c r="U93" s="20">
        <f t="shared" si="4"/>
        <v>0.91758925269460456</v>
      </c>
      <c r="V93" s="20">
        <f t="shared" si="5"/>
        <v>0.88822196381005514</v>
      </c>
      <c r="X93" s="20">
        <f t="shared" si="24"/>
        <v>1E-3</v>
      </c>
      <c r="Y93" s="20">
        <f t="shared" si="6"/>
        <v>5.33</v>
      </c>
      <c r="Z93" s="20">
        <f t="shared" si="25"/>
        <v>1.1500000000000004</v>
      </c>
      <c r="AA93" s="20">
        <f t="shared" si="14"/>
        <v>1.3225000000000009</v>
      </c>
      <c r="AB93" s="20">
        <f t="shared" si="15"/>
        <v>7.048925000000005</v>
      </c>
      <c r="AC93" s="20">
        <f t="shared" si="16"/>
        <v>0.3225000000000009</v>
      </c>
      <c r="AD93" s="20">
        <v>1</v>
      </c>
      <c r="AE93" s="20">
        <f t="shared" si="17"/>
        <v>6.1295000000000021E-3</v>
      </c>
      <c r="AF93" s="20" t="str">
        <f t="shared" si="18"/>
        <v>1+0,0061295j</v>
      </c>
      <c r="AH93" s="20" t="str">
        <f t="shared" si="19"/>
        <v>0,322500000000001+0,00197676375000001j</v>
      </c>
      <c r="AI93" s="20" t="str">
        <f t="shared" si="20"/>
        <v>7,37142500000001+0,00197676375000001j</v>
      </c>
      <c r="AK93" s="20" t="str">
        <f t="shared" si="21"/>
        <v>0,956249910036606-0,000256433479022188j</v>
      </c>
      <c r="AO93" s="20">
        <f t="shared" si="22"/>
        <v>0.95624994441994404</v>
      </c>
      <c r="AP93" s="20">
        <v>23</v>
      </c>
      <c r="AR93" s="20">
        <f>Compensation!$C$16</f>
        <v>0.89015708791421644</v>
      </c>
    </row>
    <row r="94" spans="1:44" s="20" customFormat="1">
      <c r="A94" s="20">
        <f t="shared" si="0"/>
        <v>0.56999999999999995</v>
      </c>
      <c r="B94" s="20">
        <f t="shared" si="1"/>
        <v>5.33</v>
      </c>
      <c r="C94" s="20">
        <f t="shared" si="23"/>
        <v>1.2000000000000004</v>
      </c>
      <c r="D94" s="20">
        <f t="shared" si="7"/>
        <v>1.4400000000000011</v>
      </c>
      <c r="E94" s="20">
        <f t="shared" si="8"/>
        <v>7.6752000000000056</v>
      </c>
      <c r="F94" s="20">
        <f t="shared" si="9"/>
        <v>0.44000000000000106</v>
      </c>
      <c r="G94" s="20">
        <f>1</f>
        <v>1</v>
      </c>
      <c r="H94" s="20">
        <f t="shared" si="10"/>
        <v>3.6457200000000012</v>
      </c>
      <c r="I94" s="20" t="str">
        <f t="shared" si="11"/>
        <v>1+3,64572j</v>
      </c>
      <c r="K94" s="20" t="str">
        <f t="shared" si="12"/>
        <v>0,440000000000001+1,6041168j</v>
      </c>
      <c r="M94" s="20" t="str">
        <f t="shared" si="2"/>
        <v>8,11520000000001+1,6041168j</v>
      </c>
      <c r="O94" s="20" t="str">
        <f t="shared" si="3"/>
        <v>0,910216146754254-0,179920767527573j</v>
      </c>
      <c r="S94" s="20">
        <f t="shared" si="13"/>
        <v>0.92782806402903806</v>
      </c>
      <c r="U94" s="20">
        <f t="shared" si="4"/>
        <v>0.91758925269460456</v>
      </c>
      <c r="V94" s="20">
        <f t="shared" si="5"/>
        <v>0.88822196381005514</v>
      </c>
      <c r="X94" s="20">
        <f t="shared" si="24"/>
        <v>1E-3</v>
      </c>
      <c r="Y94" s="20">
        <f t="shared" si="6"/>
        <v>5.33</v>
      </c>
      <c r="Z94" s="20">
        <f t="shared" si="25"/>
        <v>1.2000000000000004</v>
      </c>
      <c r="AA94" s="20">
        <f t="shared" si="14"/>
        <v>1.4400000000000011</v>
      </c>
      <c r="AB94" s="20">
        <f t="shared" si="15"/>
        <v>7.6752000000000056</v>
      </c>
      <c r="AC94" s="20">
        <f t="shared" si="16"/>
        <v>0.44000000000000106</v>
      </c>
      <c r="AD94" s="20">
        <v>1</v>
      </c>
      <c r="AE94" s="20">
        <f t="shared" si="17"/>
        <v>6.3960000000000024E-3</v>
      </c>
      <c r="AF94" s="20" t="str">
        <f t="shared" si="18"/>
        <v>1+0,006396j</v>
      </c>
      <c r="AH94" s="20" t="str">
        <f t="shared" si="19"/>
        <v>0,440000000000001+0,00281424000000001j</v>
      </c>
      <c r="AI94" s="20" t="str">
        <f t="shared" si="20"/>
        <v>8,11520000000001+0,00281424000000001j</v>
      </c>
      <c r="AK94" s="20" t="str">
        <f t="shared" si="21"/>
        <v>0,945780643357528-0,000327983748738478j</v>
      </c>
      <c r="AO94" s="20">
        <f t="shared" si="22"/>
        <v>0.94578070022765792</v>
      </c>
      <c r="AP94" s="20">
        <v>24</v>
      </c>
      <c r="AR94" s="20">
        <f>Compensation!$C$16</f>
        <v>0.89015708791421644</v>
      </c>
    </row>
    <row r="95" spans="1:44" s="20" customFormat="1">
      <c r="A95" s="20">
        <f t="shared" si="0"/>
        <v>0.56999999999999995</v>
      </c>
      <c r="B95" s="20">
        <f t="shared" si="1"/>
        <v>5.33</v>
      </c>
      <c r="C95" s="20">
        <f t="shared" si="23"/>
        <v>1.2500000000000004</v>
      </c>
      <c r="D95" s="20">
        <f t="shared" si="7"/>
        <v>1.5625000000000011</v>
      </c>
      <c r="E95" s="20">
        <f t="shared" si="8"/>
        <v>8.3281250000000053</v>
      </c>
      <c r="F95" s="20">
        <f t="shared" si="9"/>
        <v>0.56250000000000111</v>
      </c>
      <c r="G95" s="20">
        <f>1</f>
        <v>1</v>
      </c>
      <c r="H95" s="20">
        <f t="shared" si="10"/>
        <v>3.7976250000000009</v>
      </c>
      <c r="I95" s="20" t="str">
        <f t="shared" si="11"/>
        <v>1+3,797625j</v>
      </c>
      <c r="K95" s="20" t="str">
        <f t="shared" si="12"/>
        <v>0,562500000000001+2,1361640625j</v>
      </c>
      <c r="M95" s="20" t="str">
        <f t="shared" si="2"/>
        <v>8,89062500000001+2,1361640625j</v>
      </c>
      <c r="O95" s="20" t="str">
        <f t="shared" si="3"/>
        <v>0,885604782119591-0,212785615088029j</v>
      </c>
      <c r="S95" s="20">
        <f t="shared" si="13"/>
        <v>0.91080928195834676</v>
      </c>
      <c r="U95" s="20">
        <f t="shared" si="4"/>
        <v>0.91758925269460456</v>
      </c>
      <c r="V95" s="20">
        <f t="shared" si="5"/>
        <v>0.88822196381005514</v>
      </c>
      <c r="X95" s="20">
        <f t="shared" si="24"/>
        <v>1E-3</v>
      </c>
      <c r="Y95" s="20">
        <f t="shared" si="6"/>
        <v>5.33</v>
      </c>
      <c r="Z95" s="20">
        <f t="shared" si="25"/>
        <v>1.2500000000000004</v>
      </c>
      <c r="AA95" s="20">
        <f t="shared" si="14"/>
        <v>1.5625000000000011</v>
      </c>
      <c r="AB95" s="20">
        <f t="shared" si="15"/>
        <v>8.3281250000000053</v>
      </c>
      <c r="AC95" s="20">
        <f t="shared" si="16"/>
        <v>0.56250000000000111</v>
      </c>
      <c r="AD95" s="20">
        <v>1</v>
      </c>
      <c r="AE95" s="20">
        <f t="shared" si="17"/>
        <v>6.6625000000000026E-3</v>
      </c>
      <c r="AF95" s="20" t="str">
        <f t="shared" si="18"/>
        <v>1+0,0066625j</v>
      </c>
      <c r="AH95" s="20" t="str">
        <f t="shared" si="19"/>
        <v>0,562500000000001+0,00374765625000001j</v>
      </c>
      <c r="AI95" s="20" t="str">
        <f t="shared" si="20"/>
        <v>8,89062500000001+0,00374765625000001j</v>
      </c>
      <c r="AK95" s="20" t="str">
        <f t="shared" si="21"/>
        <v>0,936730940760997-0,000394859255081767j</v>
      </c>
      <c r="AO95" s="20">
        <f t="shared" si="22"/>
        <v>0.93673102398330643</v>
      </c>
      <c r="AP95" s="20">
        <v>25</v>
      </c>
      <c r="AR95" s="20">
        <f>Compensation!$C$16</f>
        <v>0.89015708791421644</v>
      </c>
    </row>
    <row r="96" spans="1:44" s="20" customFormat="1">
      <c r="A96" s="20">
        <f t="shared" si="0"/>
        <v>0.56999999999999995</v>
      </c>
      <c r="B96" s="20">
        <f t="shared" si="1"/>
        <v>5.33</v>
      </c>
      <c r="C96" s="20">
        <f t="shared" si="23"/>
        <v>1.3000000000000005</v>
      </c>
      <c r="D96" s="20">
        <f t="shared" si="7"/>
        <v>1.6900000000000013</v>
      </c>
      <c r="E96" s="20">
        <f t="shared" si="8"/>
        <v>9.0077000000000069</v>
      </c>
      <c r="F96" s="20">
        <f t="shared" si="9"/>
        <v>0.69000000000000128</v>
      </c>
      <c r="G96" s="20">
        <f>1</f>
        <v>1</v>
      </c>
      <c r="H96" s="20">
        <f t="shared" si="10"/>
        <v>3.9495300000000015</v>
      </c>
      <c r="I96" s="20" t="str">
        <f t="shared" si="11"/>
        <v>1+3,94953j</v>
      </c>
      <c r="K96" s="20" t="str">
        <f t="shared" si="12"/>
        <v>0,690000000000001+2,72517570000001j</v>
      </c>
      <c r="M96" s="20" t="str">
        <f t="shared" si="2"/>
        <v>9,69770000000001+2,72517570000001j</v>
      </c>
      <c r="O96" s="20" t="str">
        <f t="shared" si="3"/>
        <v>0,860868022075322-0,241914744183336j</v>
      </c>
      <c r="S96" s="20">
        <f t="shared" si="13"/>
        <v>0.89421277942398358</v>
      </c>
      <c r="U96" s="20">
        <f t="shared" si="4"/>
        <v>0.91758925269460456</v>
      </c>
      <c r="V96" s="20">
        <f t="shared" si="5"/>
        <v>0.88822196381005514</v>
      </c>
      <c r="X96" s="20">
        <f t="shared" si="24"/>
        <v>1E-3</v>
      </c>
      <c r="Y96" s="20">
        <f t="shared" si="6"/>
        <v>5.33</v>
      </c>
      <c r="Z96" s="20">
        <f t="shared" si="25"/>
        <v>1.3000000000000005</v>
      </c>
      <c r="AA96" s="20">
        <f t="shared" si="14"/>
        <v>1.6900000000000013</v>
      </c>
      <c r="AB96" s="20">
        <f t="shared" si="15"/>
        <v>9.0077000000000069</v>
      </c>
      <c r="AC96" s="20">
        <f t="shared" si="16"/>
        <v>0.69000000000000128</v>
      </c>
      <c r="AD96" s="20">
        <v>1</v>
      </c>
      <c r="AE96" s="20">
        <f t="shared" si="17"/>
        <v>6.9290000000000029E-3</v>
      </c>
      <c r="AF96" s="20" t="str">
        <f t="shared" si="18"/>
        <v>1+0,006929j</v>
      </c>
      <c r="AH96" s="20" t="str">
        <f t="shared" si="19"/>
        <v>0,690000000000001+0,00478101000000001j</v>
      </c>
      <c r="AI96" s="20" t="str">
        <f t="shared" si="20"/>
        <v>9,69770000000001+0,00478101000000001j</v>
      </c>
      <c r="AK96" s="20" t="str">
        <f t="shared" si="21"/>
        <v>0,928848882791574-0,000457926703972627j</v>
      </c>
      <c r="AO96" s="20">
        <f t="shared" si="22"/>
        <v>0.92884899567153623</v>
      </c>
      <c r="AP96" s="20">
        <v>26</v>
      </c>
      <c r="AR96" s="20">
        <f>Compensation!$C$16</f>
        <v>0.89015708791421644</v>
      </c>
    </row>
    <row r="97" spans="1:44" s="20" customFormat="1">
      <c r="A97" s="20">
        <f t="shared" si="0"/>
        <v>0.56999999999999995</v>
      </c>
      <c r="B97" s="20">
        <f t="shared" si="1"/>
        <v>5.33</v>
      </c>
      <c r="C97" s="20">
        <f t="shared" si="23"/>
        <v>1.3500000000000005</v>
      </c>
      <c r="D97" s="20">
        <f t="shared" si="7"/>
        <v>1.8225000000000013</v>
      </c>
      <c r="E97" s="20">
        <f t="shared" si="8"/>
        <v>9.7139250000000068</v>
      </c>
      <c r="F97" s="20">
        <f t="shared" si="9"/>
        <v>0.82250000000000134</v>
      </c>
      <c r="G97" s="20">
        <f>1</f>
        <v>1</v>
      </c>
      <c r="H97" s="20">
        <f t="shared" si="10"/>
        <v>4.1014350000000013</v>
      </c>
      <c r="I97" s="20" t="str">
        <f t="shared" si="11"/>
        <v>1+4,101435j</v>
      </c>
      <c r="K97" s="20" t="str">
        <f t="shared" si="12"/>
        <v>0,822500000000001+3,37343028750001j</v>
      </c>
      <c r="M97" s="20" t="str">
        <f t="shared" si="2"/>
        <v>10,536425+3,37343028750001j</v>
      </c>
      <c r="O97" s="20" t="str">
        <f t="shared" si="3"/>
        <v>0,83621854468496-0,267730749814043j</v>
      </c>
      <c r="S97" s="20">
        <f t="shared" si="13"/>
        <v>0.87803257847930805</v>
      </c>
      <c r="U97" s="20">
        <f t="shared" si="4"/>
        <v>0.91758925269460456</v>
      </c>
      <c r="V97" s="20">
        <f t="shared" si="5"/>
        <v>0.88822196381005514</v>
      </c>
      <c r="X97" s="20">
        <f t="shared" si="24"/>
        <v>1E-3</v>
      </c>
      <c r="Y97" s="20">
        <f t="shared" si="6"/>
        <v>5.33</v>
      </c>
      <c r="Z97" s="20">
        <f t="shared" si="25"/>
        <v>1.3500000000000005</v>
      </c>
      <c r="AA97" s="20">
        <f t="shared" si="14"/>
        <v>1.8225000000000013</v>
      </c>
      <c r="AB97" s="20">
        <f t="shared" si="15"/>
        <v>9.7139250000000068</v>
      </c>
      <c r="AC97" s="20">
        <f t="shared" si="16"/>
        <v>0.82250000000000134</v>
      </c>
      <c r="AD97" s="20">
        <v>1</v>
      </c>
      <c r="AE97" s="20">
        <f t="shared" si="17"/>
        <v>7.1955000000000031E-3</v>
      </c>
      <c r="AF97" s="20" t="str">
        <f t="shared" si="18"/>
        <v>1+0,0071955j</v>
      </c>
      <c r="AH97" s="20" t="str">
        <f t="shared" si="19"/>
        <v>0,822500000000001+0,00591829875000001j</v>
      </c>
      <c r="AI97" s="20" t="str">
        <f t="shared" si="20"/>
        <v>10,536425+0,00591829875000001j</v>
      </c>
      <c r="AK97" s="20" t="str">
        <f t="shared" si="21"/>
        <v>0,921937178426485-0,000517851135528417j</v>
      </c>
      <c r="AO97" s="20">
        <f t="shared" si="22"/>
        <v>0.92193732386469029</v>
      </c>
      <c r="AP97" s="20">
        <v>27</v>
      </c>
      <c r="AR97" s="20">
        <f>Compensation!$C$16</f>
        <v>0.89015708791421644</v>
      </c>
    </row>
    <row r="98" spans="1:44" s="20" customFormat="1">
      <c r="A98" s="20">
        <f t="shared" si="0"/>
        <v>0.56999999999999995</v>
      </c>
      <c r="B98" s="20">
        <f t="shared" si="1"/>
        <v>5.33</v>
      </c>
      <c r="C98" s="20">
        <f t="shared" si="23"/>
        <v>1.4000000000000006</v>
      </c>
      <c r="D98" s="20">
        <f t="shared" si="7"/>
        <v>1.9600000000000015</v>
      </c>
      <c r="E98" s="20">
        <f t="shared" si="8"/>
        <v>10.446800000000009</v>
      </c>
      <c r="F98" s="20">
        <f t="shared" si="9"/>
        <v>0.96000000000000152</v>
      </c>
      <c r="G98" s="20">
        <f>1</f>
        <v>1</v>
      </c>
      <c r="H98" s="20">
        <f t="shared" si="10"/>
        <v>4.2533400000000015</v>
      </c>
      <c r="I98" s="20" t="str">
        <f t="shared" si="11"/>
        <v>1+4,25334j</v>
      </c>
      <c r="K98" s="20" t="str">
        <f t="shared" si="12"/>
        <v>0,960000000000002+4,08320640000001j</v>
      </c>
      <c r="M98" s="20" t="str">
        <f t="shared" si="2"/>
        <v>11,4068+4,08320640000001j</v>
      </c>
      <c r="O98" s="20" t="str">
        <f t="shared" si="3"/>
        <v>0,811815909015761-0,290599634894535j</v>
      </c>
      <c r="S98" s="20">
        <f t="shared" si="13"/>
        <v>0.86226052787537666</v>
      </c>
      <c r="U98" s="20">
        <f t="shared" si="4"/>
        <v>0.91758925269460456</v>
      </c>
      <c r="V98" s="20">
        <f t="shared" si="5"/>
        <v>0.88822196381005514</v>
      </c>
      <c r="X98" s="20">
        <f t="shared" si="24"/>
        <v>1E-3</v>
      </c>
      <c r="Y98" s="20">
        <f t="shared" si="6"/>
        <v>5.33</v>
      </c>
      <c r="Z98" s="20">
        <f t="shared" si="25"/>
        <v>1.4000000000000006</v>
      </c>
      <c r="AA98" s="20">
        <f t="shared" si="14"/>
        <v>1.9600000000000015</v>
      </c>
      <c r="AB98" s="20">
        <f t="shared" si="15"/>
        <v>10.446800000000009</v>
      </c>
      <c r="AC98" s="20">
        <f t="shared" si="16"/>
        <v>0.96000000000000152</v>
      </c>
      <c r="AD98" s="20">
        <v>1</v>
      </c>
      <c r="AE98" s="20">
        <f t="shared" si="17"/>
        <v>7.4620000000000034E-3</v>
      </c>
      <c r="AF98" s="20" t="str">
        <f t="shared" si="18"/>
        <v>1+0,007462j</v>
      </c>
      <c r="AH98" s="20" t="str">
        <f t="shared" si="19"/>
        <v>0,960000000000002+0,00716352000000001j</v>
      </c>
      <c r="AI98" s="20" t="str">
        <f t="shared" si="20"/>
        <v>11,4068+0,00716352000000001j</v>
      </c>
      <c r="AK98" s="20" t="str">
        <f t="shared" si="21"/>
        <v>0,915839313382702-0,000575151071133294j</v>
      </c>
      <c r="AO98" s="20">
        <f t="shared" si="22"/>
        <v>0.91583949398137088</v>
      </c>
      <c r="AP98" s="20">
        <v>28</v>
      </c>
      <c r="AR98" s="20">
        <f>Compensation!$C$16</f>
        <v>0.89015708791421644</v>
      </c>
    </row>
    <row r="99" spans="1:44" s="20" customFormat="1">
      <c r="A99" s="20">
        <f t="shared" si="0"/>
        <v>0.56999999999999995</v>
      </c>
      <c r="B99" s="20">
        <f t="shared" si="1"/>
        <v>5.33</v>
      </c>
      <c r="C99" s="20">
        <f t="shared" si="23"/>
        <v>1.4500000000000006</v>
      </c>
      <c r="D99" s="20">
        <f t="shared" si="7"/>
        <v>2.1025000000000018</v>
      </c>
      <c r="E99" s="20">
        <f t="shared" si="8"/>
        <v>11.20632500000001</v>
      </c>
      <c r="F99" s="20">
        <f t="shared" si="9"/>
        <v>1.1025000000000018</v>
      </c>
      <c r="G99" s="20">
        <f>1</f>
        <v>1</v>
      </c>
      <c r="H99" s="20">
        <f t="shared" si="10"/>
        <v>4.4052450000000016</v>
      </c>
      <c r="I99" s="20" t="str">
        <f t="shared" si="11"/>
        <v>1+4,405245j</v>
      </c>
      <c r="K99" s="20" t="str">
        <f t="shared" si="12"/>
        <v>1,1025+4,85678261250001j</v>
      </c>
      <c r="M99" s="20" t="str">
        <f t="shared" si="2"/>
        <v>12,308825+4,85678261250001j</v>
      </c>
      <c r="O99" s="20" t="str">
        <f t="shared" si="3"/>
        <v>0,787779727420294-0,310839977220806j</v>
      </c>
      <c r="S99" s="20">
        <f t="shared" si="13"/>
        <v>0.84688747208411574</v>
      </c>
      <c r="U99" s="20">
        <f t="shared" si="4"/>
        <v>0.91758925269460456</v>
      </c>
      <c r="V99" s="20">
        <f t="shared" si="5"/>
        <v>0.88822196381005514</v>
      </c>
      <c r="X99" s="20">
        <f t="shared" si="24"/>
        <v>1E-3</v>
      </c>
      <c r="Y99" s="20">
        <f t="shared" si="6"/>
        <v>5.33</v>
      </c>
      <c r="Z99" s="20">
        <f t="shared" si="25"/>
        <v>1.4500000000000006</v>
      </c>
      <c r="AA99" s="20">
        <f t="shared" si="14"/>
        <v>2.1025000000000018</v>
      </c>
      <c r="AB99" s="20">
        <f t="shared" si="15"/>
        <v>11.20632500000001</v>
      </c>
      <c r="AC99" s="20">
        <f t="shared" si="16"/>
        <v>1.1025000000000018</v>
      </c>
      <c r="AD99" s="20">
        <v>1</v>
      </c>
      <c r="AE99" s="20">
        <f t="shared" si="17"/>
        <v>7.7285000000000036E-3</v>
      </c>
      <c r="AF99" s="20" t="str">
        <f t="shared" si="18"/>
        <v>1+0,0077285j</v>
      </c>
      <c r="AH99" s="20" t="str">
        <f t="shared" si="19"/>
        <v>1,1025+0,00852067125000001j</v>
      </c>
      <c r="AI99" s="20" t="str">
        <f t="shared" si="20"/>
        <v>12,308825+0,00852067125000001j</v>
      </c>
      <c r="AK99" s="20" t="str">
        <f t="shared" si="21"/>
        <v>0,910429681952675-0,000630236599850986j</v>
      </c>
      <c r="AO99" s="20">
        <f t="shared" si="22"/>
        <v>0.91042990009040281</v>
      </c>
      <c r="AP99" s="20">
        <v>29</v>
      </c>
      <c r="AR99" s="20">
        <f>Compensation!$C$16</f>
        <v>0.89015708791421644</v>
      </c>
    </row>
    <row r="100" spans="1:44" s="20" customFormat="1">
      <c r="A100" s="20">
        <f t="shared" si="0"/>
        <v>0.56999999999999995</v>
      </c>
      <c r="B100" s="20">
        <f t="shared" si="1"/>
        <v>5.33</v>
      </c>
      <c r="C100" s="20">
        <f t="shared" si="23"/>
        <v>1.5000000000000007</v>
      </c>
      <c r="D100" s="20">
        <f t="shared" si="7"/>
        <v>2.2500000000000018</v>
      </c>
      <c r="E100" s="20">
        <f t="shared" si="8"/>
        <v>11.99250000000001</v>
      </c>
      <c r="F100" s="20">
        <f t="shared" si="9"/>
        <v>1.2500000000000018</v>
      </c>
      <c r="G100" s="20">
        <f>1</f>
        <v>1</v>
      </c>
      <c r="H100" s="20">
        <f t="shared" si="10"/>
        <v>4.5571500000000018</v>
      </c>
      <c r="I100" s="20" t="str">
        <f t="shared" si="11"/>
        <v>1+4,55715j</v>
      </c>
      <c r="K100" s="20" t="str">
        <f t="shared" si="12"/>
        <v>1,25+5,69643750000001j</v>
      </c>
      <c r="M100" s="20" t="str">
        <f t="shared" si="2"/>
        <v>13,2425+5,69643750000001j</v>
      </c>
      <c r="O100" s="20" t="str">
        <f t="shared" si="3"/>
        <v>0,764199176604194-0,328730439650916j</v>
      </c>
      <c r="S100" s="20">
        <f t="shared" si="13"/>
        <v>0.83190389076840643</v>
      </c>
      <c r="U100" s="20">
        <f t="shared" si="4"/>
        <v>0.91758925269460456</v>
      </c>
      <c r="V100" s="20">
        <f t="shared" si="5"/>
        <v>0.88822196381005514</v>
      </c>
      <c r="X100" s="20">
        <f t="shared" si="24"/>
        <v>1E-3</v>
      </c>
      <c r="Y100" s="20">
        <f t="shared" si="6"/>
        <v>5.33</v>
      </c>
      <c r="Z100" s="20">
        <f t="shared" si="25"/>
        <v>1.5000000000000007</v>
      </c>
      <c r="AA100" s="20">
        <f t="shared" si="14"/>
        <v>2.2500000000000018</v>
      </c>
      <c r="AB100" s="20">
        <f t="shared" si="15"/>
        <v>11.99250000000001</v>
      </c>
      <c r="AC100" s="20">
        <f t="shared" si="16"/>
        <v>1.2500000000000018</v>
      </c>
      <c r="AD100" s="20">
        <v>1</v>
      </c>
      <c r="AE100" s="20">
        <f t="shared" si="17"/>
        <v>7.9950000000000038E-3</v>
      </c>
      <c r="AF100" s="20" t="str">
        <f t="shared" si="18"/>
        <v>1+0,007995j</v>
      </c>
      <c r="AH100" s="20" t="str">
        <f t="shared" si="19"/>
        <v>1,25+0,00999375000000001j</v>
      </c>
      <c r="AI100" s="20" t="str">
        <f t="shared" si="20"/>
        <v>13,2425+0,00999375000000001j</v>
      </c>
      <c r="AK100" s="20" t="str">
        <f t="shared" si="21"/>
        <v>0,905606431558179-0,000683436229970516j</v>
      </c>
      <c r="AO100" s="20">
        <f t="shared" si="22"/>
        <v>0.9056066894433914</v>
      </c>
      <c r="AP100" s="20">
        <v>30</v>
      </c>
      <c r="AR100" s="20">
        <f>Compensation!$C$16</f>
        <v>0.89015708791421644</v>
      </c>
    </row>
    <row r="101" spans="1:44" s="20" customFormat="1">
      <c r="A101" s="20">
        <f t="shared" si="0"/>
        <v>0.56999999999999995</v>
      </c>
      <c r="B101" s="20">
        <f t="shared" si="1"/>
        <v>5.33</v>
      </c>
      <c r="C101" s="20">
        <f t="shared" si="23"/>
        <v>1.5500000000000007</v>
      </c>
      <c r="D101" s="20">
        <f t="shared" si="7"/>
        <v>2.4025000000000021</v>
      </c>
      <c r="E101" s="20">
        <f t="shared" si="8"/>
        <v>12.805325000000011</v>
      </c>
      <c r="F101" s="20">
        <f t="shared" si="9"/>
        <v>1.4025000000000021</v>
      </c>
      <c r="G101" s="20">
        <f>1</f>
        <v>1</v>
      </c>
      <c r="H101" s="20">
        <f t="shared" si="10"/>
        <v>4.7090550000000011</v>
      </c>
      <c r="I101" s="20" t="str">
        <f t="shared" si="11"/>
        <v>1+4,709055j</v>
      </c>
      <c r="K101" s="20" t="str">
        <f t="shared" si="12"/>
        <v>1,4025+6,60444963750001j</v>
      </c>
      <c r="M101" s="20" t="str">
        <f t="shared" si="2"/>
        <v>14,207825+6,60444963750001j</v>
      </c>
      <c r="O101" s="20" t="str">
        <f t="shared" si="3"/>
        <v>0,741139975778907-0,344515901932194j</v>
      </c>
      <c r="S101" s="20">
        <f t="shared" si="13"/>
        <v>0.81730023270626317</v>
      </c>
      <c r="U101" s="20">
        <f t="shared" si="4"/>
        <v>0.91758925269460456</v>
      </c>
      <c r="V101" s="20">
        <f t="shared" si="5"/>
        <v>0.88822196381005514</v>
      </c>
      <c r="X101" s="20">
        <f t="shared" si="24"/>
        <v>1E-3</v>
      </c>
      <c r="Y101" s="20">
        <f t="shared" si="6"/>
        <v>5.33</v>
      </c>
      <c r="Z101" s="20">
        <f t="shared" si="25"/>
        <v>1.5500000000000007</v>
      </c>
      <c r="AA101" s="20">
        <f t="shared" si="14"/>
        <v>2.4025000000000021</v>
      </c>
      <c r="AB101" s="20">
        <f t="shared" si="15"/>
        <v>12.805325000000011</v>
      </c>
      <c r="AC101" s="20">
        <f t="shared" si="16"/>
        <v>1.4025000000000021</v>
      </c>
      <c r="AD101" s="20">
        <v>1</v>
      </c>
      <c r="AE101" s="20">
        <f t="shared" si="17"/>
        <v>8.2615000000000032E-3</v>
      </c>
      <c r="AF101" s="20" t="str">
        <f t="shared" si="18"/>
        <v>1+0,0082615j</v>
      </c>
      <c r="AH101" s="20" t="str">
        <f t="shared" si="19"/>
        <v>1,4025+0,01158675375j</v>
      </c>
      <c r="AI101" s="20" t="str">
        <f t="shared" si="20"/>
        <v>14,207825+0,01158675375j</v>
      </c>
      <c r="AK101" s="20" t="str">
        <f t="shared" si="21"/>
        <v>0,901286191485932-0,000735016173061172j</v>
      </c>
      <c r="AO101" s="20">
        <f t="shared" si="22"/>
        <v>0.90128649119577431</v>
      </c>
      <c r="AP101" s="20">
        <v>31</v>
      </c>
      <c r="AR101" s="20">
        <f>Compensation!$C$16</f>
        <v>0.89015708791421644</v>
      </c>
    </row>
    <row r="102" spans="1:44" s="20" customFormat="1">
      <c r="A102" s="20">
        <f t="shared" si="0"/>
        <v>0.56999999999999995</v>
      </c>
      <c r="B102" s="20">
        <f t="shared" si="1"/>
        <v>5.33</v>
      </c>
      <c r="C102" s="20">
        <f t="shared" si="23"/>
        <v>1.6000000000000008</v>
      </c>
      <c r="D102" s="20">
        <f t="shared" si="7"/>
        <v>2.5600000000000023</v>
      </c>
      <c r="E102" s="20">
        <f t="shared" si="8"/>
        <v>13.644800000000012</v>
      </c>
      <c r="F102" s="20">
        <f t="shared" si="9"/>
        <v>1.5600000000000023</v>
      </c>
      <c r="G102" s="20">
        <f>1</f>
        <v>1</v>
      </c>
      <c r="H102" s="20">
        <f t="shared" si="10"/>
        <v>4.8609600000000022</v>
      </c>
      <c r="I102" s="20" t="str">
        <f t="shared" si="11"/>
        <v>1+4,86096j</v>
      </c>
      <c r="K102" s="20" t="str">
        <f t="shared" si="12"/>
        <v>1,56+7,58309760000001j</v>
      </c>
      <c r="M102" s="20" t="str">
        <f t="shared" ref="M102:M133" si="26">IMSUM(K102,E102)</f>
        <v>15,2048+7,58309760000001j</v>
      </c>
      <c r="O102" s="20" t="str">
        <f t="shared" ref="O102:O133" si="27">IMDIV(E102,M102)</f>
        <v>0,71864958706725-0,358412472306815j</v>
      </c>
      <c r="S102" s="20">
        <f t="shared" si="13"/>
        <v>0.80306707646186837</v>
      </c>
      <c r="U102" s="20">
        <f t="shared" si="4"/>
        <v>0.91758925269460456</v>
      </c>
      <c r="V102" s="20">
        <f t="shared" si="5"/>
        <v>0.88822196381005514</v>
      </c>
      <c r="X102" s="20">
        <f t="shared" si="24"/>
        <v>1E-3</v>
      </c>
      <c r="Y102" s="20">
        <f t="shared" si="6"/>
        <v>5.33</v>
      </c>
      <c r="Z102" s="20">
        <f t="shared" si="25"/>
        <v>1.6000000000000008</v>
      </c>
      <c r="AA102" s="20">
        <f t="shared" si="14"/>
        <v>2.5600000000000023</v>
      </c>
      <c r="AB102" s="20">
        <f t="shared" si="15"/>
        <v>13.644800000000012</v>
      </c>
      <c r="AC102" s="20">
        <f t="shared" si="16"/>
        <v>1.5600000000000023</v>
      </c>
      <c r="AD102" s="20">
        <v>1</v>
      </c>
      <c r="AE102" s="20">
        <f t="shared" si="17"/>
        <v>8.5280000000000043E-3</v>
      </c>
      <c r="AF102" s="20" t="str">
        <f t="shared" si="18"/>
        <v>1+0,008528j</v>
      </c>
      <c r="AH102" s="20" t="str">
        <f t="shared" si="19"/>
        <v>1,56+0,01330368j</v>
      </c>
      <c r="AI102" s="20" t="str">
        <f t="shared" si="20"/>
        <v>15,2048+0,01330368j</v>
      </c>
      <c r="AK102" s="20" t="str">
        <f t="shared" si="21"/>
        <v>0,897400133775165-0,000785194426214221j</v>
      </c>
      <c r="AO102" s="20">
        <f t="shared" si="22"/>
        <v>0.89740047728423411</v>
      </c>
      <c r="AP102" s="20">
        <v>32</v>
      </c>
      <c r="AR102" s="20">
        <f>Compensation!$C$16</f>
        <v>0.89015708791421644</v>
      </c>
    </row>
    <row r="103" spans="1:44" s="20" customFormat="1">
      <c r="A103" s="20">
        <f t="shared" si="0"/>
        <v>0.56999999999999995</v>
      </c>
      <c r="B103" s="20">
        <f t="shared" si="1"/>
        <v>5.33</v>
      </c>
      <c r="C103" s="20">
        <f t="shared" si="23"/>
        <v>1.6500000000000008</v>
      </c>
      <c r="D103" s="20">
        <f t="shared" si="7"/>
        <v>2.7225000000000028</v>
      </c>
      <c r="E103" s="20">
        <f t="shared" si="8"/>
        <v>14.510925000000015</v>
      </c>
      <c r="F103" s="20">
        <f t="shared" si="9"/>
        <v>1.7225000000000028</v>
      </c>
      <c r="G103" s="20">
        <f>1</f>
        <v>1</v>
      </c>
      <c r="H103" s="20">
        <f t="shared" si="10"/>
        <v>5.0128650000000023</v>
      </c>
      <c r="I103" s="20" t="str">
        <f t="shared" si="11"/>
        <v>1+5,012865j</v>
      </c>
      <c r="K103" s="20" t="str">
        <f t="shared" si="12"/>
        <v>1,7225+8,63465996250001j</v>
      </c>
      <c r="M103" s="20" t="str">
        <f t="shared" si="26"/>
        <v>16,233425+8,63465996250001j</v>
      </c>
      <c r="O103" s="20" t="str">
        <f t="shared" si="27"/>
        <v>0,696761149440084-0,370611599246356j</v>
      </c>
      <c r="S103" s="20">
        <f t="shared" si="13"/>
        <v>0.78919519566771856</v>
      </c>
      <c r="U103" s="20">
        <f t="shared" si="4"/>
        <v>0.91758925269460456</v>
      </c>
      <c r="V103" s="20">
        <f t="shared" si="5"/>
        <v>0.88822196381005514</v>
      </c>
      <c r="X103" s="20">
        <f t="shared" si="24"/>
        <v>1E-3</v>
      </c>
      <c r="Y103" s="20">
        <f t="shared" si="6"/>
        <v>5.33</v>
      </c>
      <c r="Z103" s="20">
        <f t="shared" si="25"/>
        <v>1.6500000000000008</v>
      </c>
      <c r="AA103" s="20">
        <f t="shared" si="14"/>
        <v>2.7225000000000028</v>
      </c>
      <c r="AB103" s="20">
        <f t="shared" si="15"/>
        <v>14.510925000000015</v>
      </c>
      <c r="AC103" s="20">
        <f t="shared" si="16"/>
        <v>1.7225000000000028</v>
      </c>
      <c r="AD103" s="20">
        <v>1</v>
      </c>
      <c r="AE103" s="20">
        <f t="shared" si="17"/>
        <v>8.7945000000000054E-3</v>
      </c>
      <c r="AF103" s="20" t="str">
        <f t="shared" si="18"/>
        <v>1+0,00879450000000001j</v>
      </c>
      <c r="AH103" s="20" t="str">
        <f t="shared" si="19"/>
        <v>1,7225+0,01514852625j</v>
      </c>
      <c r="AI103" s="20" t="str">
        <f t="shared" si="20"/>
        <v>16,233425+0,01514852625j</v>
      </c>
      <c r="AK103" s="20" t="str">
        <f t="shared" si="21"/>
        <v>0,893890991201085-0,000834151212381131j</v>
      </c>
      <c r="AO103" s="20">
        <f t="shared" si="22"/>
        <v>0.89389138040295657</v>
      </c>
      <c r="AP103" s="20">
        <v>33</v>
      </c>
      <c r="AR103" s="20">
        <f>Compensation!$C$16</f>
        <v>0.89015708791421644</v>
      </c>
    </row>
    <row r="104" spans="1:44" s="20" customFormat="1">
      <c r="A104" s="20">
        <f t="shared" si="0"/>
        <v>0.56999999999999995</v>
      </c>
      <c r="B104" s="20">
        <f t="shared" si="1"/>
        <v>5.33</v>
      </c>
      <c r="C104" s="20">
        <f t="shared" si="23"/>
        <v>1.7000000000000008</v>
      </c>
      <c r="D104" s="20">
        <f t="shared" si="7"/>
        <v>2.8900000000000028</v>
      </c>
      <c r="E104" s="20">
        <f t="shared" si="8"/>
        <v>15.403700000000015</v>
      </c>
      <c r="F104" s="20">
        <f t="shared" si="9"/>
        <v>1.8900000000000028</v>
      </c>
      <c r="G104" s="20">
        <f>1</f>
        <v>1</v>
      </c>
      <c r="H104" s="20">
        <f t="shared" si="10"/>
        <v>5.1647700000000025</v>
      </c>
      <c r="I104" s="20" t="str">
        <f t="shared" si="11"/>
        <v>1+5,16477j</v>
      </c>
      <c r="K104" s="20" t="str">
        <f t="shared" si="12"/>
        <v>1,89+9,76141530000001j</v>
      </c>
      <c r="M104" s="20" t="str">
        <f t="shared" si="26"/>
        <v>17,2937+9,76141530000001j</v>
      </c>
      <c r="O104" s="20" t="str">
        <f t="shared" si="27"/>
        <v>0,675496496603866-0,381283463749538j</v>
      </c>
      <c r="S104" s="20">
        <f t="shared" si="13"/>
        <v>0.77567557435627821</v>
      </c>
      <c r="U104" s="20">
        <f t="shared" si="4"/>
        <v>0.91758925269460456</v>
      </c>
      <c r="V104" s="20">
        <f t="shared" si="5"/>
        <v>0.88822196381005514</v>
      </c>
      <c r="X104" s="20">
        <f t="shared" si="24"/>
        <v>1E-3</v>
      </c>
      <c r="Y104" s="20">
        <f t="shared" si="6"/>
        <v>5.33</v>
      </c>
      <c r="Z104" s="20">
        <f t="shared" si="25"/>
        <v>1.7000000000000008</v>
      </c>
      <c r="AA104" s="20">
        <f t="shared" si="14"/>
        <v>2.8900000000000028</v>
      </c>
      <c r="AB104" s="20">
        <f t="shared" si="15"/>
        <v>15.403700000000015</v>
      </c>
      <c r="AC104" s="20">
        <f t="shared" si="16"/>
        <v>1.8900000000000028</v>
      </c>
      <c r="AD104" s="20">
        <v>1</v>
      </c>
      <c r="AE104" s="20">
        <f t="shared" si="17"/>
        <v>9.0610000000000048E-3</v>
      </c>
      <c r="AF104" s="20" t="str">
        <f t="shared" si="18"/>
        <v>1+0,009061j</v>
      </c>
      <c r="AH104" s="20" t="str">
        <f t="shared" si="19"/>
        <v>1,89+0,01712529j</v>
      </c>
      <c r="AI104" s="20" t="str">
        <f t="shared" si="20"/>
        <v>17,2937+0,01712529j</v>
      </c>
      <c r="AK104" s="20" t="str">
        <f t="shared" si="21"/>
        <v>0,890710772990369-0,000882036828069426j</v>
      </c>
      <c r="AO104" s="20">
        <f t="shared" si="22"/>
        <v>0.89071120971393802</v>
      </c>
      <c r="AP104" s="20">
        <v>34</v>
      </c>
      <c r="AR104" s="20">
        <f>Compensation!$C$16</f>
        <v>0.89015708791421644</v>
      </c>
    </row>
    <row r="105" spans="1:44" s="20" customFormat="1">
      <c r="A105" s="20">
        <f t="shared" si="0"/>
        <v>0.56999999999999995</v>
      </c>
      <c r="B105" s="20">
        <f t="shared" si="1"/>
        <v>5.33</v>
      </c>
      <c r="C105" s="20">
        <f t="shared" si="23"/>
        <v>1.7500000000000009</v>
      </c>
      <c r="D105" s="20">
        <f t="shared" si="7"/>
        <v>3.0625000000000031</v>
      </c>
      <c r="E105" s="20">
        <f t="shared" si="8"/>
        <v>16.323125000000015</v>
      </c>
      <c r="F105" s="20">
        <f t="shared" si="9"/>
        <v>2.0625000000000031</v>
      </c>
      <c r="G105" s="20">
        <f>1</f>
        <v>1</v>
      </c>
      <c r="H105" s="20">
        <f t="shared" si="10"/>
        <v>5.3166750000000018</v>
      </c>
      <c r="I105" s="20" t="str">
        <f t="shared" si="11"/>
        <v>1+5,316675j</v>
      </c>
      <c r="K105" s="20" t="str">
        <f t="shared" si="12"/>
        <v>2,0625+10,9656421875j</v>
      </c>
      <c r="M105" s="20" t="str">
        <f t="shared" si="26"/>
        <v>18,385625+10,9656421875j</v>
      </c>
      <c r="O105" s="20" t="str">
        <f t="shared" si="27"/>
        <v>0,654868502111312-0,390579796662704j</v>
      </c>
      <c r="S105" s="20">
        <f t="shared" si="13"/>
        <v>0.76249939843818415</v>
      </c>
      <c r="U105" s="20">
        <f t="shared" si="4"/>
        <v>0.91758925269460456</v>
      </c>
      <c r="V105" s="20">
        <f t="shared" si="5"/>
        <v>0.88822196381005514</v>
      </c>
      <c r="X105" s="20">
        <f t="shared" si="24"/>
        <v>1E-3</v>
      </c>
      <c r="Y105" s="20">
        <f t="shared" si="6"/>
        <v>5.33</v>
      </c>
      <c r="Z105" s="20">
        <f t="shared" si="25"/>
        <v>1.7500000000000009</v>
      </c>
      <c r="AA105" s="20">
        <f t="shared" si="14"/>
        <v>3.0625000000000031</v>
      </c>
      <c r="AB105" s="20">
        <f t="shared" si="15"/>
        <v>16.323125000000015</v>
      </c>
      <c r="AC105" s="20">
        <f t="shared" si="16"/>
        <v>2.0625000000000031</v>
      </c>
      <c r="AD105" s="20">
        <v>1</v>
      </c>
      <c r="AE105" s="20">
        <f t="shared" si="17"/>
        <v>9.3275000000000042E-3</v>
      </c>
      <c r="AF105" s="20" t="str">
        <f t="shared" si="18"/>
        <v>1+0,0093275j</v>
      </c>
      <c r="AH105" s="20" t="str">
        <f t="shared" si="19"/>
        <v>2,0625+0,01923796875j</v>
      </c>
      <c r="AI105" s="20" t="str">
        <f t="shared" si="20"/>
        <v>18,385625+0,01923796875j</v>
      </c>
      <c r="AK105" s="20" t="str">
        <f t="shared" si="21"/>
        <v>0,887818996001368-0,000928977617063912j</v>
      </c>
      <c r="AO105" s="20">
        <f t="shared" si="22"/>
        <v>0.88781948202339545</v>
      </c>
      <c r="AP105" s="20">
        <v>35</v>
      </c>
      <c r="AR105" s="20">
        <f>Compensation!$C$16</f>
        <v>0.89015708791421644</v>
      </c>
    </row>
    <row r="106" spans="1:44" s="20" customFormat="1">
      <c r="A106" s="20">
        <f t="shared" si="0"/>
        <v>0.56999999999999995</v>
      </c>
      <c r="B106" s="20">
        <f t="shared" si="1"/>
        <v>5.33</v>
      </c>
      <c r="C106" s="20">
        <f t="shared" si="23"/>
        <v>1.8000000000000009</v>
      </c>
      <c r="D106" s="20">
        <f t="shared" si="7"/>
        <v>3.2400000000000033</v>
      </c>
      <c r="E106" s="20">
        <f t="shared" si="8"/>
        <v>17.269200000000019</v>
      </c>
      <c r="F106" s="20">
        <f t="shared" si="9"/>
        <v>2.2400000000000033</v>
      </c>
      <c r="G106" s="20">
        <f>1</f>
        <v>1</v>
      </c>
      <c r="H106" s="20">
        <f t="shared" si="10"/>
        <v>5.468580000000002</v>
      </c>
      <c r="I106" s="20" t="str">
        <f t="shared" si="11"/>
        <v>1+5,46858j</v>
      </c>
      <c r="K106" s="20" t="str">
        <f t="shared" si="12"/>
        <v>2,24+12,2496192j</v>
      </c>
      <c r="M106" s="20" t="str">
        <f t="shared" si="26"/>
        <v>19,5092+12,2496192j</v>
      </c>
      <c r="O106" s="20" t="str">
        <f t="shared" si="27"/>
        <v>0,634882922847275-0,398636235287049j</v>
      </c>
      <c r="S106" s="20">
        <f t="shared" si="13"/>
        <v>0.74965803791257413</v>
      </c>
      <c r="U106" s="20">
        <f t="shared" si="4"/>
        <v>0.91758925269460456</v>
      </c>
      <c r="V106" s="20">
        <f t="shared" si="5"/>
        <v>0.88822196381005514</v>
      </c>
      <c r="X106" s="20">
        <f t="shared" si="24"/>
        <v>1E-3</v>
      </c>
      <c r="Y106" s="20">
        <f t="shared" si="6"/>
        <v>5.33</v>
      </c>
      <c r="Z106" s="20">
        <f t="shared" si="25"/>
        <v>1.8000000000000009</v>
      </c>
      <c r="AA106" s="20">
        <f t="shared" si="14"/>
        <v>3.2400000000000033</v>
      </c>
      <c r="AB106" s="20">
        <f t="shared" si="15"/>
        <v>17.269200000000019</v>
      </c>
      <c r="AC106" s="20">
        <f t="shared" si="16"/>
        <v>2.2400000000000033</v>
      </c>
      <c r="AD106" s="20">
        <v>1</v>
      </c>
      <c r="AE106" s="20">
        <f t="shared" si="17"/>
        <v>9.5940000000000053E-3</v>
      </c>
      <c r="AF106" s="20" t="str">
        <f t="shared" si="18"/>
        <v>1+0,00959400000000001j</v>
      </c>
      <c r="AH106" s="20" t="str">
        <f t="shared" si="19"/>
        <v>2,24+0,0214905600000001j</v>
      </c>
      <c r="AI106" s="20" t="str">
        <f t="shared" si="20"/>
        <v>19,5092+0,0214905600000001j</v>
      </c>
      <c r="AK106" s="20" t="str">
        <f t="shared" si="21"/>
        <v>0,885181301384604-0,000975080570617145j</v>
      </c>
      <c r="AO106" s="20">
        <f t="shared" si="22"/>
        <v>0.88518183843945897</v>
      </c>
      <c r="AP106" s="20">
        <v>36</v>
      </c>
      <c r="AR106" s="20">
        <f>Compensation!$C$16</f>
        <v>0.89015708791421644</v>
      </c>
    </row>
    <row r="107" spans="1:44" s="20" customFormat="1">
      <c r="A107" s="20">
        <f t="shared" si="0"/>
        <v>0.56999999999999995</v>
      </c>
      <c r="B107" s="20">
        <f t="shared" si="1"/>
        <v>5.33</v>
      </c>
      <c r="C107" s="20">
        <f t="shared" si="23"/>
        <v>1.850000000000001</v>
      </c>
      <c r="D107" s="20">
        <f t="shared" si="7"/>
        <v>3.4225000000000034</v>
      </c>
      <c r="E107" s="20">
        <f t="shared" si="8"/>
        <v>18.24192500000002</v>
      </c>
      <c r="F107" s="20">
        <f t="shared" si="9"/>
        <v>2.4225000000000034</v>
      </c>
      <c r="G107" s="20">
        <f>1</f>
        <v>1</v>
      </c>
      <c r="H107" s="20">
        <f t="shared" si="10"/>
        <v>5.6204850000000022</v>
      </c>
      <c r="I107" s="20" t="str">
        <f t="shared" si="11"/>
        <v>1+5,620485j</v>
      </c>
      <c r="K107" s="20" t="str">
        <f t="shared" si="12"/>
        <v>2,4225+13,6156249125j</v>
      </c>
      <c r="M107" s="20" t="str">
        <f t="shared" si="26"/>
        <v>20,664425+13,6156249125j</v>
      </c>
      <c r="O107" s="20" t="str">
        <f t="shared" si="27"/>
        <v>0,615539862967314-0,405574309125688j</v>
      </c>
      <c r="S107" s="20">
        <f t="shared" si="13"/>
        <v>0.73714302759003214</v>
      </c>
      <c r="U107" s="20">
        <f t="shared" si="4"/>
        <v>0.91758925269460456</v>
      </c>
      <c r="V107" s="20">
        <f t="shared" si="5"/>
        <v>0.88822196381005514</v>
      </c>
      <c r="X107" s="20">
        <f t="shared" si="24"/>
        <v>1E-3</v>
      </c>
      <c r="Y107" s="20">
        <f t="shared" si="6"/>
        <v>5.33</v>
      </c>
      <c r="Z107" s="20">
        <f t="shared" si="25"/>
        <v>1.850000000000001</v>
      </c>
      <c r="AA107" s="20">
        <f t="shared" si="14"/>
        <v>3.4225000000000034</v>
      </c>
      <c r="AB107" s="20">
        <f t="shared" si="15"/>
        <v>18.24192500000002</v>
      </c>
      <c r="AC107" s="20">
        <f t="shared" si="16"/>
        <v>2.4225000000000034</v>
      </c>
      <c r="AD107" s="20">
        <v>1</v>
      </c>
      <c r="AE107" s="20">
        <f t="shared" si="17"/>
        <v>9.8605000000000064E-3</v>
      </c>
      <c r="AF107" s="20" t="str">
        <f t="shared" si="18"/>
        <v>1+0,00986050000000001j</v>
      </c>
      <c r="AH107" s="20" t="str">
        <f t="shared" si="19"/>
        <v>2,4225+0,0238870612500001j</v>
      </c>
      <c r="AI107" s="20" t="str">
        <f t="shared" si="20"/>
        <v>20,664425+0,0238870612500001j</v>
      </c>
      <c r="AK107" s="20" t="str">
        <f t="shared" si="21"/>
        <v>0,882768362766498-0,00102043690792101j</v>
      </c>
      <c r="AO107" s="20">
        <f t="shared" si="22"/>
        <v>0.88276895255379617</v>
      </c>
      <c r="AP107" s="20">
        <v>37</v>
      </c>
      <c r="AR107" s="20">
        <f>Compensation!$C$16</f>
        <v>0.89015708791421644</v>
      </c>
    </row>
    <row r="108" spans="1:44" s="20" customFormat="1">
      <c r="A108" s="20">
        <f t="shared" si="0"/>
        <v>0.56999999999999995</v>
      </c>
      <c r="B108" s="20">
        <f t="shared" si="1"/>
        <v>5.33</v>
      </c>
      <c r="C108" s="20">
        <f t="shared" si="23"/>
        <v>1.900000000000001</v>
      </c>
      <c r="D108" s="20">
        <f t="shared" si="7"/>
        <v>3.6100000000000039</v>
      </c>
      <c r="E108" s="20">
        <f t="shared" si="8"/>
        <v>19.24130000000002</v>
      </c>
      <c r="F108" s="20">
        <f t="shared" si="9"/>
        <v>2.6100000000000039</v>
      </c>
      <c r="G108" s="20">
        <f>1</f>
        <v>1</v>
      </c>
      <c r="H108" s="20">
        <f t="shared" si="10"/>
        <v>5.7723900000000032</v>
      </c>
      <c r="I108" s="20" t="str">
        <f t="shared" si="11"/>
        <v>1+5,77239j</v>
      </c>
      <c r="K108" s="20" t="str">
        <f t="shared" si="12"/>
        <v>2,61+15,0659379j</v>
      </c>
      <c r="M108" s="20" t="str">
        <f t="shared" si="26"/>
        <v>21,8513+15,0659379j</v>
      </c>
      <c r="O108" s="20" t="str">
        <f t="shared" si="27"/>
        <v>0,596834946594575-0,411503125303469j</v>
      </c>
      <c r="S108" s="20">
        <f t="shared" si="13"/>
        <v>0.72494605013826496</v>
      </c>
      <c r="U108" s="20">
        <f t="shared" si="4"/>
        <v>0.91758925269460456</v>
      </c>
      <c r="V108" s="20">
        <f t="shared" si="5"/>
        <v>0.88822196381005514</v>
      </c>
      <c r="X108" s="20">
        <f t="shared" si="24"/>
        <v>1E-3</v>
      </c>
      <c r="Y108" s="20">
        <f t="shared" si="6"/>
        <v>5.33</v>
      </c>
      <c r="Z108" s="20">
        <f t="shared" si="25"/>
        <v>1.900000000000001</v>
      </c>
      <c r="AA108" s="20">
        <f t="shared" si="14"/>
        <v>3.6100000000000039</v>
      </c>
      <c r="AB108" s="20">
        <f t="shared" si="15"/>
        <v>19.24130000000002</v>
      </c>
      <c r="AC108" s="20">
        <f t="shared" si="16"/>
        <v>2.6100000000000039</v>
      </c>
      <c r="AD108" s="20">
        <v>1</v>
      </c>
      <c r="AE108" s="20">
        <f t="shared" si="17"/>
        <v>1.0127000000000006E-2</v>
      </c>
      <c r="AF108" s="20" t="str">
        <f t="shared" si="18"/>
        <v>1+0,010127j</v>
      </c>
      <c r="AH108" s="20" t="str">
        <f t="shared" si="19"/>
        <v>2,61+0,02643147j</v>
      </c>
      <c r="AI108" s="20" t="str">
        <f t="shared" si="20"/>
        <v>21,8513+0,02643147j</v>
      </c>
      <c r="AK108" s="20" t="str">
        <f t="shared" si="21"/>
        <v>0,880555017192727-0,00106512489052272j</v>
      </c>
      <c r="AO108" s="20">
        <f t="shared" si="22"/>
        <v>0.88055566138337682</v>
      </c>
      <c r="AP108" s="20">
        <v>38</v>
      </c>
      <c r="AR108" s="20">
        <f>Compensation!$C$16</f>
        <v>0.89015708791421644</v>
      </c>
    </row>
    <row r="109" spans="1:44" s="20" customFormat="1">
      <c r="A109" s="20">
        <f t="shared" si="0"/>
        <v>0.56999999999999995</v>
      </c>
      <c r="B109" s="20">
        <f t="shared" si="1"/>
        <v>5.33</v>
      </c>
      <c r="C109" s="20">
        <f t="shared" si="23"/>
        <v>1.9500000000000011</v>
      </c>
      <c r="D109" s="20">
        <f t="shared" si="7"/>
        <v>3.8025000000000042</v>
      </c>
      <c r="E109" s="20">
        <f t="shared" si="8"/>
        <v>20.267325000000024</v>
      </c>
      <c r="F109" s="20">
        <f t="shared" si="9"/>
        <v>2.8025000000000042</v>
      </c>
      <c r="G109" s="20">
        <f>1</f>
        <v>1</v>
      </c>
      <c r="H109" s="20">
        <f t="shared" si="10"/>
        <v>5.9242950000000034</v>
      </c>
      <c r="I109" s="20" t="str">
        <f t="shared" si="11"/>
        <v>1+5,924295j</v>
      </c>
      <c r="K109" s="20" t="str">
        <f t="shared" si="12"/>
        <v>2,8025+16,6028367375j</v>
      </c>
      <c r="M109" s="20" t="str">
        <f t="shared" si="26"/>
        <v>23,069825+16,6028367375j</v>
      </c>
      <c r="O109" s="20" t="str">
        <f t="shared" si="27"/>
        <v>0,578760264067158-0,416520809085436j</v>
      </c>
      <c r="S109" s="20">
        <f t="shared" si="13"/>
        <v>0.71305892299604012</v>
      </c>
      <c r="U109" s="20">
        <f t="shared" si="4"/>
        <v>0.91758925269460456</v>
      </c>
      <c r="V109" s="20">
        <f t="shared" si="5"/>
        <v>0.88822196381005514</v>
      </c>
      <c r="X109" s="20">
        <f t="shared" si="24"/>
        <v>1E-3</v>
      </c>
      <c r="Y109" s="20">
        <f t="shared" si="6"/>
        <v>5.33</v>
      </c>
      <c r="Z109" s="20">
        <f t="shared" si="25"/>
        <v>1.9500000000000011</v>
      </c>
      <c r="AA109" s="20">
        <f t="shared" si="14"/>
        <v>3.8025000000000042</v>
      </c>
      <c r="AB109" s="20">
        <f t="shared" si="15"/>
        <v>20.267325000000024</v>
      </c>
      <c r="AC109" s="20">
        <f t="shared" si="16"/>
        <v>2.8025000000000042</v>
      </c>
      <c r="AD109" s="20">
        <v>1</v>
      </c>
      <c r="AE109" s="20">
        <f t="shared" si="17"/>
        <v>1.0393500000000007E-2</v>
      </c>
      <c r="AF109" s="20" t="str">
        <f t="shared" si="18"/>
        <v>1+0,0103935j</v>
      </c>
      <c r="AH109" s="20" t="str">
        <f t="shared" si="19"/>
        <v>2,8025+0,02912778375j</v>
      </c>
      <c r="AI109" s="20" t="str">
        <f t="shared" si="20"/>
        <v>23,069825+0,02912778375j</v>
      </c>
      <c r="AK109" s="20" t="str">
        <f t="shared" si="21"/>
        <v>0,878519567925251-0,00110921205491026j</v>
      </c>
      <c r="AO109" s="20">
        <f t="shared" si="22"/>
        <v>0.87852026816628004</v>
      </c>
      <c r="AP109" s="20">
        <v>39</v>
      </c>
      <c r="AR109" s="20">
        <f>Compensation!$C$16</f>
        <v>0.89015708791421644</v>
      </c>
    </row>
    <row r="110" spans="1:44" s="20" customFormat="1">
      <c r="A110" s="20">
        <f t="shared" si="0"/>
        <v>0.56999999999999995</v>
      </c>
      <c r="B110" s="20">
        <f t="shared" si="1"/>
        <v>5.33</v>
      </c>
      <c r="C110" s="20">
        <f t="shared" si="23"/>
        <v>2.0000000000000009</v>
      </c>
      <c r="D110" s="20">
        <f t="shared" si="7"/>
        <v>4.0000000000000036</v>
      </c>
      <c r="E110" s="20">
        <f t="shared" si="8"/>
        <v>21.320000000000018</v>
      </c>
      <c r="F110" s="20">
        <f t="shared" si="9"/>
        <v>3.0000000000000036</v>
      </c>
      <c r="G110" s="20">
        <f>1</f>
        <v>1</v>
      </c>
      <c r="H110" s="20">
        <f t="shared" si="10"/>
        <v>6.0762000000000027</v>
      </c>
      <c r="I110" s="20" t="str">
        <f t="shared" si="11"/>
        <v>1+6,0762j</v>
      </c>
      <c r="K110" s="20" t="str">
        <f t="shared" si="12"/>
        <v>3+18,2286j</v>
      </c>
      <c r="M110" s="20" t="str">
        <f t="shared" si="26"/>
        <v>24,32+18,2286j</v>
      </c>
      <c r="O110" s="20" t="str">
        <f t="shared" si="27"/>
        <v>0,561305139958394-0,42071574318444j</v>
      </c>
      <c r="S110" s="20">
        <f t="shared" si="13"/>
        <v>0.70147358945789828</v>
      </c>
      <c r="U110" s="20">
        <f t="shared" si="4"/>
        <v>0.91758925269460456</v>
      </c>
      <c r="V110" s="20">
        <f t="shared" si="5"/>
        <v>0.88822196381005514</v>
      </c>
      <c r="X110" s="20">
        <f t="shared" si="24"/>
        <v>1E-3</v>
      </c>
      <c r="Y110" s="20">
        <f t="shared" si="6"/>
        <v>5.33</v>
      </c>
      <c r="Z110" s="20">
        <f t="shared" si="25"/>
        <v>2.0000000000000009</v>
      </c>
      <c r="AA110" s="20">
        <f t="shared" si="14"/>
        <v>4.0000000000000036</v>
      </c>
      <c r="AB110" s="20">
        <f t="shared" si="15"/>
        <v>21.320000000000018</v>
      </c>
      <c r="AC110" s="20">
        <f t="shared" si="16"/>
        <v>3.0000000000000036</v>
      </c>
      <c r="AD110" s="20">
        <v>1</v>
      </c>
      <c r="AE110" s="20">
        <f t="shared" si="17"/>
        <v>1.0660000000000006E-2</v>
      </c>
      <c r="AF110" s="20" t="str">
        <f t="shared" si="18"/>
        <v>1+0,01066j</v>
      </c>
      <c r="AH110" s="20" t="str">
        <f t="shared" si="19"/>
        <v>3+0,03198j</v>
      </c>
      <c r="AI110" s="20" t="str">
        <f t="shared" si="20"/>
        <v>24,32+0,03198j</v>
      </c>
      <c r="AK110" s="20" t="str">
        <f t="shared" si="21"/>
        <v>0,876643221004572-0,00115275699867295j</v>
      </c>
      <c r="AO110" s="20">
        <f t="shared" si="22"/>
        <v>0.87664397892301127</v>
      </c>
      <c r="AP110" s="20">
        <v>40</v>
      </c>
      <c r="AR110" s="20">
        <f>Compensation!$C$16</f>
        <v>0.89015708791421644</v>
      </c>
    </row>
    <row r="111" spans="1:44" s="20" customFormat="1">
      <c r="A111" s="20">
        <f t="shared" si="0"/>
        <v>0.56999999999999995</v>
      </c>
      <c r="B111" s="20">
        <f t="shared" si="1"/>
        <v>5.33</v>
      </c>
      <c r="C111" s="20">
        <f t="shared" si="23"/>
        <v>2.0500000000000007</v>
      </c>
      <c r="D111" s="20">
        <f t="shared" si="7"/>
        <v>4.2025000000000032</v>
      </c>
      <c r="E111" s="20">
        <f t="shared" si="8"/>
        <v>22.399325000000019</v>
      </c>
      <c r="F111" s="20">
        <f t="shared" si="9"/>
        <v>3.2025000000000032</v>
      </c>
      <c r="G111" s="20">
        <f>1</f>
        <v>1</v>
      </c>
      <c r="H111" s="20">
        <f t="shared" si="10"/>
        <v>6.228105000000002</v>
      </c>
      <c r="I111" s="20" t="str">
        <f t="shared" si="11"/>
        <v>1+6,228105j</v>
      </c>
      <c r="K111" s="20" t="str">
        <f t="shared" si="12"/>
        <v>3,2025+19,9455062625j</v>
      </c>
      <c r="M111" s="20" t="str">
        <f t="shared" si="26"/>
        <v>25,601825+19,9455062625j</v>
      </c>
      <c r="O111" s="20" t="str">
        <f t="shared" si="27"/>
        <v>0,544456759269719-0,424167640458234j</v>
      </c>
      <c r="S111" s="20">
        <f t="shared" si="13"/>
        <v>0.69018211359494852</v>
      </c>
      <c r="U111" s="20">
        <f t="shared" si="4"/>
        <v>0.91758925269460456</v>
      </c>
      <c r="V111" s="20">
        <f t="shared" si="5"/>
        <v>0.88822196381005514</v>
      </c>
      <c r="X111" s="20">
        <f t="shared" si="24"/>
        <v>1E-3</v>
      </c>
      <c r="Y111" s="20">
        <f t="shared" si="6"/>
        <v>5.33</v>
      </c>
      <c r="Z111" s="20">
        <f t="shared" si="25"/>
        <v>2.0500000000000007</v>
      </c>
      <c r="AA111" s="20">
        <f t="shared" si="14"/>
        <v>4.2025000000000032</v>
      </c>
      <c r="AB111" s="20">
        <f t="shared" si="15"/>
        <v>22.399325000000019</v>
      </c>
      <c r="AC111" s="20">
        <f t="shared" si="16"/>
        <v>3.2025000000000032</v>
      </c>
      <c r="AD111" s="20">
        <v>1</v>
      </c>
      <c r="AE111" s="20">
        <f t="shared" si="17"/>
        <v>1.0926500000000004E-2</v>
      </c>
      <c r="AF111" s="20" t="str">
        <f t="shared" si="18"/>
        <v>1+0,0109265j</v>
      </c>
      <c r="AH111" s="20" t="str">
        <f t="shared" si="19"/>
        <v>3,2025+0,03499211625j</v>
      </c>
      <c r="AI111" s="20" t="str">
        <f t="shared" si="20"/>
        <v>25,601825+0,03499211625j</v>
      </c>
      <c r="AK111" s="20" t="str">
        <f t="shared" si="21"/>
        <v>0,874909626796088-0,00119581082087284j</v>
      </c>
      <c r="AO111" s="20">
        <f t="shared" si="22"/>
        <v>0.87491044400212137</v>
      </c>
      <c r="AP111" s="20">
        <v>41</v>
      </c>
      <c r="AR111" s="20">
        <f>Compensation!$C$16</f>
        <v>0.89015708791421644</v>
      </c>
    </row>
    <row r="112" spans="1:44" s="20" customFormat="1">
      <c r="A112" s="20">
        <f t="shared" si="0"/>
        <v>0.56999999999999995</v>
      </c>
      <c r="B112" s="20">
        <f t="shared" si="1"/>
        <v>5.33</v>
      </c>
      <c r="C112" s="20">
        <f t="shared" si="23"/>
        <v>2.1000000000000005</v>
      </c>
      <c r="D112" s="20">
        <f t="shared" si="7"/>
        <v>4.4100000000000019</v>
      </c>
      <c r="E112" s="20">
        <f t="shared" si="8"/>
        <v>23.505300000000009</v>
      </c>
      <c r="F112" s="20">
        <f t="shared" si="9"/>
        <v>3.4100000000000019</v>
      </c>
      <c r="G112" s="20">
        <f>1</f>
        <v>1</v>
      </c>
      <c r="H112" s="20">
        <f t="shared" si="10"/>
        <v>6.3800100000000013</v>
      </c>
      <c r="I112" s="20" t="str">
        <f t="shared" si="11"/>
        <v>1+6,38001j</v>
      </c>
      <c r="K112" s="20" t="str">
        <f t="shared" si="12"/>
        <v>3,41+21,7558341j</v>
      </c>
      <c r="M112" s="20" t="str">
        <f t="shared" si="26"/>
        <v>26,9153+21,7558341j</v>
      </c>
      <c r="O112" s="20" t="str">
        <f t="shared" si="27"/>
        <v>0,528200679651183-0,426948477557315j</v>
      </c>
      <c r="S112" s="20">
        <f t="shared" si="13"/>
        <v>0.67917667839265561</v>
      </c>
      <c r="U112" s="20">
        <f t="shared" si="4"/>
        <v>0.91758925269460456</v>
      </c>
      <c r="V112" s="20">
        <f t="shared" si="5"/>
        <v>0.88822196381005514</v>
      </c>
      <c r="X112" s="20">
        <f t="shared" si="24"/>
        <v>1E-3</v>
      </c>
      <c r="Y112" s="20">
        <f t="shared" si="6"/>
        <v>5.33</v>
      </c>
      <c r="Z112" s="20">
        <f t="shared" si="25"/>
        <v>2.1000000000000005</v>
      </c>
      <c r="AA112" s="20">
        <f t="shared" si="14"/>
        <v>4.4100000000000019</v>
      </c>
      <c r="AB112" s="20">
        <f t="shared" si="15"/>
        <v>23.505300000000009</v>
      </c>
      <c r="AC112" s="20">
        <f t="shared" si="16"/>
        <v>3.4100000000000019</v>
      </c>
      <c r="AD112" s="20">
        <v>1</v>
      </c>
      <c r="AE112" s="20">
        <f t="shared" si="17"/>
        <v>1.1193000000000003E-2</v>
      </c>
      <c r="AF112" s="20" t="str">
        <f t="shared" si="18"/>
        <v>1+0,011193j</v>
      </c>
      <c r="AH112" s="20" t="str">
        <f t="shared" si="19"/>
        <v>3,41+0,03816813j</v>
      </c>
      <c r="AI112" s="20" t="str">
        <f t="shared" si="20"/>
        <v>26,9153+0,03816813j</v>
      </c>
      <c r="AK112" s="20" t="str">
        <f t="shared" si="21"/>
        <v>0,873304504571364-0,00123841829220055j</v>
      </c>
      <c r="AO112" s="20">
        <f t="shared" si="22"/>
        <v>0.87330538266090063</v>
      </c>
      <c r="AP112" s="20">
        <v>42</v>
      </c>
      <c r="AR112" s="20">
        <f>Compensation!$C$16</f>
        <v>0.89015708791421644</v>
      </c>
    </row>
    <row r="113" spans="1:44" s="20" customFormat="1">
      <c r="A113" s="20">
        <f t="shared" si="0"/>
        <v>0.56999999999999995</v>
      </c>
      <c r="B113" s="20">
        <f t="shared" si="1"/>
        <v>5.33</v>
      </c>
      <c r="C113" s="20">
        <f t="shared" si="23"/>
        <v>2.1500000000000004</v>
      </c>
      <c r="D113" s="20">
        <f t="shared" si="7"/>
        <v>4.6225000000000014</v>
      </c>
      <c r="E113" s="20">
        <f t="shared" si="8"/>
        <v>24.637925000000006</v>
      </c>
      <c r="F113" s="20">
        <f t="shared" si="9"/>
        <v>3.6225000000000014</v>
      </c>
      <c r="G113" s="20">
        <f>1</f>
        <v>1</v>
      </c>
      <c r="H113" s="20">
        <f t="shared" si="10"/>
        <v>6.5319150000000006</v>
      </c>
      <c r="I113" s="20" t="str">
        <f t="shared" si="11"/>
        <v>1+6,531915j</v>
      </c>
      <c r="K113" s="20" t="str">
        <f t="shared" si="12"/>
        <v>3,6225+23,6618620875j</v>
      </c>
      <c r="M113" s="20" t="str">
        <f t="shared" si="26"/>
        <v>28,260425+23,6618620875j</v>
      </c>
      <c r="O113" s="20" t="str">
        <f t="shared" si="27"/>
        <v>0,512521251247723-0,429123311625234j</v>
      </c>
      <c r="S113" s="20">
        <f t="shared" si="13"/>
        <v>0.6684495864018013</v>
      </c>
      <c r="U113" s="20">
        <f t="shared" si="4"/>
        <v>0.91758925269460456</v>
      </c>
      <c r="V113" s="20">
        <f t="shared" si="5"/>
        <v>0.88822196381005514</v>
      </c>
      <c r="X113" s="20">
        <f t="shared" si="24"/>
        <v>1E-3</v>
      </c>
      <c r="Y113" s="20">
        <f t="shared" si="6"/>
        <v>5.33</v>
      </c>
      <c r="Z113" s="20">
        <f t="shared" si="25"/>
        <v>2.1500000000000004</v>
      </c>
      <c r="AA113" s="20">
        <f t="shared" si="14"/>
        <v>4.6225000000000014</v>
      </c>
      <c r="AB113" s="20">
        <f t="shared" si="15"/>
        <v>24.637925000000006</v>
      </c>
      <c r="AC113" s="20">
        <f t="shared" si="16"/>
        <v>3.6225000000000014</v>
      </c>
      <c r="AD113" s="20">
        <v>1</v>
      </c>
      <c r="AE113" s="20">
        <f t="shared" si="17"/>
        <v>1.1459500000000003E-2</v>
      </c>
      <c r="AF113" s="20" t="str">
        <f t="shared" si="18"/>
        <v>1+0,0114595j</v>
      </c>
      <c r="AH113" s="20" t="str">
        <f t="shared" si="19"/>
        <v>3,6225+0,04151203875j</v>
      </c>
      <c r="AI113" s="20" t="str">
        <f t="shared" si="20"/>
        <v>28,260425+0,04151203875j</v>
      </c>
      <c r="AK113" s="20" t="str">
        <f t="shared" si="21"/>
        <v>0,871815333240822-0,00128061881222017j</v>
      </c>
      <c r="AO113" s="20">
        <f t="shared" si="22"/>
        <v>0.87181627379760918</v>
      </c>
      <c r="AP113" s="20">
        <v>43</v>
      </c>
      <c r="AR113" s="20">
        <f>Compensation!$C$16</f>
        <v>0.89015708791421644</v>
      </c>
    </row>
    <row r="114" spans="1:44" s="20" customFormat="1">
      <c r="A114" s="20">
        <f t="shared" si="0"/>
        <v>0.56999999999999995</v>
      </c>
      <c r="B114" s="20">
        <f t="shared" si="1"/>
        <v>5.33</v>
      </c>
      <c r="C114" s="20">
        <f t="shared" si="23"/>
        <v>2.2000000000000002</v>
      </c>
      <c r="D114" s="20">
        <f t="shared" si="7"/>
        <v>4.8400000000000007</v>
      </c>
      <c r="E114" s="20">
        <f t="shared" si="8"/>
        <v>25.797200000000004</v>
      </c>
      <c r="F114" s="20">
        <f t="shared" si="9"/>
        <v>3.8400000000000007</v>
      </c>
      <c r="G114" s="20">
        <f>1</f>
        <v>1</v>
      </c>
      <c r="H114" s="20">
        <f t="shared" si="10"/>
        <v>6.6838199999999999</v>
      </c>
      <c r="I114" s="20" t="str">
        <f t="shared" si="11"/>
        <v>1+6,68382j</v>
      </c>
      <c r="K114" s="20" t="str">
        <f t="shared" si="12"/>
        <v>3,84+25,6658688j</v>
      </c>
      <c r="M114" s="20" t="str">
        <f t="shared" si="26"/>
        <v>29,6372+25,6658688j</v>
      </c>
      <c r="O114" s="20" t="str">
        <f t="shared" si="27"/>
        <v>0,497401961126132-0,430750997905538j</v>
      </c>
      <c r="S114" s="20">
        <f t="shared" si="13"/>
        <v>0.65799326222138399</v>
      </c>
      <c r="U114" s="20">
        <f t="shared" si="4"/>
        <v>0.91758925269460456</v>
      </c>
      <c r="V114" s="20">
        <f t="shared" si="5"/>
        <v>0.88822196381005514</v>
      </c>
      <c r="X114" s="20">
        <f t="shared" si="24"/>
        <v>1E-3</v>
      </c>
      <c r="Y114" s="20">
        <f t="shared" si="6"/>
        <v>5.33</v>
      </c>
      <c r="Z114" s="20">
        <f t="shared" si="25"/>
        <v>2.2000000000000002</v>
      </c>
      <c r="AA114" s="20">
        <f t="shared" si="14"/>
        <v>4.8400000000000007</v>
      </c>
      <c r="AB114" s="20">
        <f t="shared" si="15"/>
        <v>25.797200000000004</v>
      </c>
      <c r="AC114" s="20">
        <f t="shared" si="16"/>
        <v>3.8400000000000007</v>
      </c>
      <c r="AD114" s="20">
        <v>1</v>
      </c>
      <c r="AE114" s="20">
        <f t="shared" si="17"/>
        <v>1.1726E-2</v>
      </c>
      <c r="AF114" s="20" t="str">
        <f t="shared" si="18"/>
        <v>1+0,011726j</v>
      </c>
      <c r="AH114" s="20" t="str">
        <f t="shared" si="19"/>
        <v>3,84+0,04502784j</v>
      </c>
      <c r="AI114" s="20" t="str">
        <f t="shared" si="20"/>
        <v>29,6372+0,04502784j</v>
      </c>
      <c r="AK114" s="20" t="str">
        <f t="shared" si="21"/>
        <v>0,870431095145938-0,00132244719755092j</v>
      </c>
      <c r="AO114" s="20">
        <f t="shared" si="22"/>
        <v>0.87043209974330982</v>
      </c>
      <c r="AP114" s="20">
        <v>44</v>
      </c>
      <c r="AR114" s="20">
        <f>Compensation!$C$16</f>
        <v>0.89015708791421644</v>
      </c>
    </row>
    <row r="115" spans="1:44" s="20" customFormat="1">
      <c r="A115" s="20">
        <f t="shared" si="0"/>
        <v>0.56999999999999995</v>
      </c>
      <c r="B115" s="20">
        <f t="shared" si="1"/>
        <v>5.33</v>
      </c>
      <c r="C115" s="20">
        <f t="shared" si="23"/>
        <v>2.25</v>
      </c>
      <c r="D115" s="20">
        <f t="shared" si="7"/>
        <v>5.0625</v>
      </c>
      <c r="E115" s="20">
        <f t="shared" si="8"/>
        <v>26.983125000000001</v>
      </c>
      <c r="F115" s="20">
        <f t="shared" si="9"/>
        <v>4.0625</v>
      </c>
      <c r="G115" s="20">
        <f>1</f>
        <v>1</v>
      </c>
      <c r="H115" s="20">
        <f t="shared" si="10"/>
        <v>6.8357249999999992</v>
      </c>
      <c r="I115" s="20" t="str">
        <f t="shared" si="11"/>
        <v>1+6,835725j</v>
      </c>
      <c r="K115" s="20" t="str">
        <f t="shared" si="12"/>
        <v>4,0625+27,7701328125j</v>
      </c>
      <c r="M115" s="20" t="str">
        <f t="shared" si="26"/>
        <v>31,045625+27,7701328125j</v>
      </c>
      <c r="O115" s="20" t="str">
        <f t="shared" si="27"/>
        <v>0,482825715745778-0,431884822790671j</v>
      </c>
      <c r="S115" s="20">
        <f t="shared" si="13"/>
        <v>0.6478002562073838</v>
      </c>
      <c r="U115" s="20">
        <f t="shared" si="4"/>
        <v>0.91758925269460456</v>
      </c>
      <c r="V115" s="20">
        <f t="shared" si="5"/>
        <v>0.88822196381005514</v>
      </c>
      <c r="X115" s="20">
        <f t="shared" si="24"/>
        <v>1E-3</v>
      </c>
      <c r="Y115" s="20">
        <f t="shared" si="6"/>
        <v>5.33</v>
      </c>
      <c r="Z115" s="20">
        <f t="shared" si="25"/>
        <v>2.25</v>
      </c>
      <c r="AA115" s="20">
        <f t="shared" si="14"/>
        <v>5.0625</v>
      </c>
      <c r="AB115" s="20">
        <f t="shared" si="15"/>
        <v>26.983125000000001</v>
      </c>
      <c r="AC115" s="20">
        <f t="shared" si="16"/>
        <v>4.0625</v>
      </c>
      <c r="AD115" s="20">
        <v>1</v>
      </c>
      <c r="AE115" s="20">
        <f t="shared" si="17"/>
        <v>1.19925E-2</v>
      </c>
      <c r="AF115" s="20" t="str">
        <f t="shared" si="18"/>
        <v>1+0,0119925j</v>
      </c>
      <c r="AH115" s="20" t="str">
        <f t="shared" si="19"/>
        <v>4,0625+0,04871953125j</v>
      </c>
      <c r="AI115" s="20" t="str">
        <f t="shared" si="20"/>
        <v>31,045625+0,04871953125j</v>
      </c>
      <c r="AK115" s="20" t="str">
        <f t="shared" si="21"/>
        <v>0,869142062682215-0,00136393433482288j</v>
      </c>
      <c r="AO115" s="20">
        <f t="shared" si="22"/>
        <v>0.86914313288454681</v>
      </c>
      <c r="AP115" s="20">
        <v>45</v>
      </c>
      <c r="AR115" s="20">
        <f>Compensation!$C$16</f>
        <v>0.89015708791421644</v>
      </c>
    </row>
    <row r="116" spans="1:44" s="20" customFormat="1">
      <c r="A116" s="20">
        <f t="shared" si="0"/>
        <v>0.56999999999999995</v>
      </c>
      <c r="B116" s="20">
        <f t="shared" si="1"/>
        <v>5.33</v>
      </c>
      <c r="C116" s="20">
        <f t="shared" si="23"/>
        <v>2.2999999999999998</v>
      </c>
      <c r="D116" s="20">
        <f t="shared" si="7"/>
        <v>5.2899999999999991</v>
      </c>
      <c r="E116" s="20">
        <f t="shared" si="8"/>
        <v>28.195699999999995</v>
      </c>
      <c r="F116" s="20">
        <f t="shared" si="9"/>
        <v>4.2899999999999991</v>
      </c>
      <c r="G116" s="20">
        <f>1</f>
        <v>1</v>
      </c>
      <c r="H116" s="20">
        <f t="shared" si="10"/>
        <v>6.9876299999999985</v>
      </c>
      <c r="I116" s="20" t="str">
        <f t="shared" si="11"/>
        <v>1+6,98763j</v>
      </c>
      <c r="K116" s="20" t="str">
        <f t="shared" si="12"/>
        <v>4,29+29,9769327j</v>
      </c>
      <c r="M116" s="20" t="str">
        <f t="shared" si="26"/>
        <v>32,4857+29,9769327j</v>
      </c>
      <c r="O116" s="20" t="str">
        <f t="shared" si="27"/>
        <v>0,468775072275004-0,432573064241356j</v>
      </c>
      <c r="S116" s="20">
        <f t="shared" si="13"/>
        <v>0.63786324889712176</v>
      </c>
      <c r="U116" s="20">
        <f t="shared" si="4"/>
        <v>0.91758925269460456</v>
      </c>
      <c r="V116" s="20">
        <f t="shared" si="5"/>
        <v>0.88822196381005514</v>
      </c>
      <c r="X116" s="20">
        <f t="shared" si="24"/>
        <v>1E-3</v>
      </c>
      <c r="Y116" s="20">
        <f t="shared" si="6"/>
        <v>5.33</v>
      </c>
      <c r="Z116" s="20">
        <f t="shared" si="25"/>
        <v>2.2999999999999998</v>
      </c>
      <c r="AA116" s="20">
        <f t="shared" si="14"/>
        <v>5.2899999999999991</v>
      </c>
      <c r="AB116" s="20">
        <f t="shared" si="15"/>
        <v>28.195699999999995</v>
      </c>
      <c r="AC116" s="20">
        <f t="shared" si="16"/>
        <v>4.2899999999999991</v>
      </c>
      <c r="AD116" s="20">
        <v>1</v>
      </c>
      <c r="AE116" s="20">
        <f t="shared" si="17"/>
        <v>1.2258999999999999E-2</v>
      </c>
      <c r="AF116" s="20" t="str">
        <f t="shared" si="18"/>
        <v>1+0,012259j</v>
      </c>
      <c r="AH116" s="20" t="str">
        <f t="shared" si="19"/>
        <v>4,29+0,05259111j</v>
      </c>
      <c r="AI116" s="20" t="str">
        <f t="shared" si="20"/>
        <v>32,4857+0,05259111j</v>
      </c>
      <c r="AK116" s="20" t="str">
        <f t="shared" si="21"/>
        <v>0,867939619704211-0,0014051077247288j</v>
      </c>
      <c r="AO116" s="20">
        <f t="shared" si="22"/>
        <v>0.86794075706813556</v>
      </c>
      <c r="AP116" s="20">
        <v>46</v>
      </c>
      <c r="AR116" s="20">
        <f>Compensation!$C$16</f>
        <v>0.89015708791421644</v>
      </c>
    </row>
    <row r="117" spans="1:44" s="20" customFormat="1">
      <c r="A117" s="20">
        <f t="shared" si="0"/>
        <v>0.56999999999999995</v>
      </c>
      <c r="B117" s="20">
        <f t="shared" si="1"/>
        <v>5.33</v>
      </c>
      <c r="C117" s="20">
        <f t="shared" si="23"/>
        <v>2.3499999999999996</v>
      </c>
      <c r="D117" s="20">
        <f t="shared" si="7"/>
        <v>5.5224999999999982</v>
      </c>
      <c r="E117" s="20">
        <f t="shared" si="8"/>
        <v>29.434924999999989</v>
      </c>
      <c r="F117" s="20">
        <f t="shared" si="9"/>
        <v>4.5224999999999982</v>
      </c>
      <c r="G117" s="20">
        <f>1</f>
        <v>1</v>
      </c>
      <c r="H117" s="20">
        <f t="shared" si="10"/>
        <v>7.1395349999999977</v>
      </c>
      <c r="I117" s="20" t="str">
        <f t="shared" si="11"/>
        <v>1+7,139535j</v>
      </c>
      <c r="K117" s="20" t="str">
        <f t="shared" si="12"/>
        <v>4,5225+32,2885470375j</v>
      </c>
      <c r="M117" s="20" t="str">
        <f t="shared" si="26"/>
        <v>33,957425+32,2885470375j</v>
      </c>
      <c r="O117" s="20" t="str">
        <f t="shared" si="27"/>
        <v>0,455232427500984-0,432859489444822j</v>
      </c>
      <c r="S117" s="20">
        <f t="shared" si="13"/>
        <v>0.62817505573754728</v>
      </c>
      <c r="U117" s="20">
        <f t="shared" si="4"/>
        <v>0.91758925269460456</v>
      </c>
      <c r="V117" s="20">
        <f t="shared" si="5"/>
        <v>0.88822196381005514</v>
      </c>
      <c r="X117" s="20">
        <f t="shared" si="24"/>
        <v>1E-3</v>
      </c>
      <c r="Y117" s="20">
        <f t="shared" si="6"/>
        <v>5.33</v>
      </c>
      <c r="Z117" s="20">
        <f t="shared" si="25"/>
        <v>2.3499999999999996</v>
      </c>
      <c r="AA117" s="20">
        <f t="shared" si="14"/>
        <v>5.5224999999999982</v>
      </c>
      <c r="AB117" s="20">
        <f t="shared" si="15"/>
        <v>29.434924999999989</v>
      </c>
      <c r="AC117" s="20">
        <f t="shared" si="16"/>
        <v>4.5224999999999982</v>
      </c>
      <c r="AD117" s="20">
        <v>1</v>
      </c>
      <c r="AE117" s="20">
        <f t="shared" si="17"/>
        <v>1.2525499999999998E-2</v>
      </c>
      <c r="AF117" s="20" t="str">
        <f t="shared" si="18"/>
        <v>1+0,0125255j</v>
      </c>
      <c r="AH117" s="20" t="str">
        <f t="shared" si="19"/>
        <v>4,5225+0,05664657375j</v>
      </c>
      <c r="AI117" s="20" t="str">
        <f t="shared" si="20"/>
        <v>33,957425+0,05664657375j</v>
      </c>
      <c r="AK117" s="20" t="str">
        <f t="shared" si="21"/>
        <v>0,8668161113368-0,00144599193780236j</v>
      </c>
      <c r="AO117" s="20">
        <f t="shared" si="22"/>
        <v>0.86681731741223078</v>
      </c>
      <c r="AP117" s="20">
        <v>47</v>
      </c>
      <c r="AR117" s="20">
        <f>Compensation!$C$16</f>
        <v>0.89015708791421644</v>
      </c>
    </row>
    <row r="118" spans="1:44" s="20" customFormat="1">
      <c r="A118" s="20">
        <f t="shared" si="0"/>
        <v>0.56999999999999995</v>
      </c>
      <c r="B118" s="20">
        <f t="shared" si="1"/>
        <v>5.33</v>
      </c>
      <c r="C118" s="20">
        <f t="shared" si="23"/>
        <v>2.3999999999999995</v>
      </c>
      <c r="D118" s="20">
        <f t="shared" si="7"/>
        <v>5.7599999999999971</v>
      </c>
      <c r="E118" s="20">
        <f t="shared" si="8"/>
        <v>30.700799999999987</v>
      </c>
      <c r="F118" s="20">
        <f t="shared" si="9"/>
        <v>4.7599999999999971</v>
      </c>
      <c r="G118" s="20">
        <f>1</f>
        <v>1</v>
      </c>
      <c r="H118" s="20">
        <f t="shared" si="10"/>
        <v>7.2914399999999979</v>
      </c>
      <c r="I118" s="20" t="str">
        <f t="shared" si="11"/>
        <v>1+7,29144j</v>
      </c>
      <c r="K118" s="20" t="str">
        <f t="shared" si="12"/>
        <v>4,76+34,7072544j</v>
      </c>
      <c r="M118" s="20" t="str">
        <f t="shared" si="26"/>
        <v>35,4608+34,7072544j</v>
      </c>
      <c r="O118" s="20" t="str">
        <f t="shared" si="27"/>
        <v>0,442180171475438-0,43278379794121j</v>
      </c>
      <c r="S118" s="20">
        <f t="shared" si="13"/>
        <v>0.61872863179787141</v>
      </c>
      <c r="U118" s="20">
        <f t="shared" si="4"/>
        <v>0.91758925269460456</v>
      </c>
      <c r="V118" s="20">
        <f t="shared" si="5"/>
        <v>0.88822196381005514</v>
      </c>
      <c r="X118" s="20">
        <f t="shared" si="24"/>
        <v>1E-3</v>
      </c>
      <c r="Y118" s="20">
        <f t="shared" si="6"/>
        <v>5.33</v>
      </c>
      <c r="Z118" s="20">
        <f t="shared" si="25"/>
        <v>2.3999999999999995</v>
      </c>
      <c r="AA118" s="20">
        <f t="shared" si="14"/>
        <v>5.7599999999999971</v>
      </c>
      <c r="AB118" s="20">
        <f t="shared" si="15"/>
        <v>30.700799999999987</v>
      </c>
      <c r="AC118" s="20">
        <f t="shared" si="16"/>
        <v>4.7599999999999971</v>
      </c>
      <c r="AD118" s="20">
        <v>1</v>
      </c>
      <c r="AE118" s="20">
        <f t="shared" si="17"/>
        <v>1.2791999999999998E-2</v>
      </c>
      <c r="AF118" s="20" t="str">
        <f t="shared" si="18"/>
        <v>1+0,012792j</v>
      </c>
      <c r="AH118" s="20" t="str">
        <f t="shared" si="19"/>
        <v>4,76+0,06088992j</v>
      </c>
      <c r="AI118" s="20" t="str">
        <f t="shared" si="20"/>
        <v>35,4608+0,06088992j</v>
      </c>
      <c r="AK118" s="20" t="str">
        <f t="shared" si="21"/>
        <v>0,865764717110077-0,00148660899820803j</v>
      </c>
      <c r="AO118" s="20">
        <f t="shared" si="22"/>
        <v>0.8657659934410713</v>
      </c>
      <c r="AP118" s="20">
        <v>48</v>
      </c>
      <c r="AR118" s="20">
        <f>Compensation!$C$16</f>
        <v>0.89015708791421644</v>
      </c>
    </row>
    <row r="119" spans="1:44" s="20" customFormat="1">
      <c r="A119" s="20">
        <f t="shared" si="0"/>
        <v>0.56999999999999995</v>
      </c>
      <c r="B119" s="20">
        <f t="shared" si="1"/>
        <v>5.33</v>
      </c>
      <c r="C119" s="20">
        <f t="shared" si="23"/>
        <v>2.4499999999999993</v>
      </c>
      <c r="D119" s="20">
        <f t="shared" si="7"/>
        <v>6.0024999999999968</v>
      </c>
      <c r="E119" s="20">
        <f t="shared" si="8"/>
        <v>31.993324999999984</v>
      </c>
      <c r="F119" s="20">
        <f t="shared" si="9"/>
        <v>5.0024999999999968</v>
      </c>
      <c r="G119" s="20">
        <f>1</f>
        <v>1</v>
      </c>
      <c r="H119" s="20">
        <f t="shared" si="10"/>
        <v>7.4433449999999972</v>
      </c>
      <c r="I119" s="20" t="str">
        <f t="shared" si="11"/>
        <v>1+7,443345j</v>
      </c>
      <c r="K119" s="20" t="str">
        <f t="shared" si="12"/>
        <v>5,0025+37,2353333625j</v>
      </c>
      <c r="M119" s="20" t="str">
        <f t="shared" si="26"/>
        <v>36,995825+37,2353333625j</v>
      </c>
      <c r="O119" s="20" t="str">
        <f t="shared" si="27"/>
        <v>0,429600811769251-0,432382017133789j</v>
      </c>
      <c r="S119" s="20">
        <f t="shared" si="13"/>
        <v>0.60951707622796236</v>
      </c>
      <c r="U119" s="20">
        <f t="shared" si="4"/>
        <v>0.91758925269460456</v>
      </c>
      <c r="V119" s="20">
        <f t="shared" si="5"/>
        <v>0.88822196381005514</v>
      </c>
      <c r="X119" s="20">
        <f t="shared" si="24"/>
        <v>1E-3</v>
      </c>
      <c r="Y119" s="20">
        <f t="shared" si="6"/>
        <v>5.33</v>
      </c>
      <c r="Z119" s="20">
        <f t="shared" si="25"/>
        <v>2.4499999999999993</v>
      </c>
      <c r="AA119" s="20">
        <f t="shared" si="14"/>
        <v>6.0024999999999968</v>
      </c>
      <c r="AB119" s="20">
        <f t="shared" si="15"/>
        <v>31.993324999999984</v>
      </c>
      <c r="AC119" s="20">
        <f t="shared" si="16"/>
        <v>5.0024999999999968</v>
      </c>
      <c r="AD119" s="20">
        <v>1</v>
      </c>
      <c r="AE119" s="20">
        <f t="shared" si="17"/>
        <v>1.3058499999999997E-2</v>
      </c>
      <c r="AF119" s="20" t="str">
        <f t="shared" si="18"/>
        <v>1+0,0130585j</v>
      </c>
      <c r="AH119" s="20" t="str">
        <f t="shared" si="19"/>
        <v>5,0025+0,06532514625j</v>
      </c>
      <c r="AI119" s="20" t="str">
        <f t="shared" si="20"/>
        <v>36,995825+0,06532514625j</v>
      </c>
      <c r="AK119" s="20" t="str">
        <f t="shared" si="21"/>
        <v>0,864779343341918-0,00152697870848372j</v>
      </c>
      <c r="AO119" s="20">
        <f t="shared" si="22"/>
        <v>0.86478069146741188</v>
      </c>
      <c r="AP119" s="20">
        <v>49</v>
      </c>
      <c r="AR119" s="20">
        <f>Compensation!$C$16</f>
        <v>0.89015708791421644</v>
      </c>
    </row>
    <row r="120" spans="1:44" s="20" customFormat="1">
      <c r="A120" s="20">
        <f t="shared" si="0"/>
        <v>0.56999999999999995</v>
      </c>
      <c r="B120" s="20">
        <f t="shared" si="1"/>
        <v>5.33</v>
      </c>
      <c r="C120" s="20">
        <f t="shared" si="23"/>
        <v>2.4999999999999991</v>
      </c>
      <c r="D120" s="20">
        <f t="shared" si="7"/>
        <v>6.2499999999999956</v>
      </c>
      <c r="E120" s="20">
        <f t="shared" si="8"/>
        <v>33.312499999999979</v>
      </c>
      <c r="F120" s="20">
        <f t="shared" si="9"/>
        <v>5.2499999999999956</v>
      </c>
      <c r="G120" s="20">
        <f>1</f>
        <v>1</v>
      </c>
      <c r="H120" s="20">
        <f t="shared" si="10"/>
        <v>7.5952499999999965</v>
      </c>
      <c r="I120" s="20" t="str">
        <f t="shared" si="11"/>
        <v>1+7,59525j</v>
      </c>
      <c r="K120" s="20" t="str">
        <f t="shared" si="12"/>
        <v>5,25+39,8750625j</v>
      </c>
      <c r="M120" s="20" t="str">
        <f t="shared" si="26"/>
        <v>38,5625+39,8750625j</v>
      </c>
      <c r="O120" s="20" t="str">
        <f t="shared" si="27"/>
        <v>0,417477073194644-0,431686856037693j</v>
      </c>
      <c r="S120" s="20">
        <f t="shared" si="13"/>
        <v>0.60053363629265111</v>
      </c>
      <c r="U120" s="20">
        <f t="shared" si="4"/>
        <v>0.91758925269460456</v>
      </c>
      <c r="V120" s="20">
        <f t="shared" si="5"/>
        <v>0.88822196381005514</v>
      </c>
      <c r="X120" s="20">
        <f t="shared" si="24"/>
        <v>1E-3</v>
      </c>
      <c r="Y120" s="20">
        <f t="shared" si="6"/>
        <v>5.33</v>
      </c>
      <c r="Z120" s="20">
        <f t="shared" si="25"/>
        <v>2.4999999999999991</v>
      </c>
      <c r="AA120" s="20">
        <f t="shared" si="14"/>
        <v>6.2499999999999956</v>
      </c>
      <c r="AB120" s="20">
        <f t="shared" si="15"/>
        <v>33.312499999999979</v>
      </c>
      <c r="AC120" s="20">
        <f t="shared" si="16"/>
        <v>5.2499999999999956</v>
      </c>
      <c r="AD120" s="20">
        <v>1</v>
      </c>
      <c r="AE120" s="20">
        <f t="shared" si="17"/>
        <v>1.3324999999999997E-2</v>
      </c>
      <c r="AF120" s="20" t="str">
        <f t="shared" si="18"/>
        <v>1+0,013325j</v>
      </c>
      <c r="AH120" s="20" t="str">
        <f t="shared" si="19"/>
        <v>5,25+0,0699562499999999j</v>
      </c>
      <c r="AI120" s="20" t="str">
        <f t="shared" si="20"/>
        <v>38,5625+0,0699562499999999j</v>
      </c>
      <c r="AK120" s="20" t="str">
        <f t="shared" si="21"/>
        <v>0,863854531481015-0,00156711892558622j</v>
      </c>
      <c r="AO120" s="20">
        <f t="shared" si="22"/>
        <v>0.86385595293544803</v>
      </c>
      <c r="AP120" s="20">
        <v>50</v>
      </c>
      <c r="AR120" s="20">
        <f>Compensation!$C$16</f>
        <v>0.89015708791421644</v>
      </c>
    </row>
    <row r="121" spans="1:44" s="20" customFormat="1">
      <c r="A121" s="20">
        <f t="shared" si="0"/>
        <v>0.56999999999999995</v>
      </c>
      <c r="B121" s="20">
        <f t="shared" si="1"/>
        <v>5.33</v>
      </c>
      <c r="C121" s="20">
        <f t="shared" si="23"/>
        <v>2.5499999999999989</v>
      </c>
      <c r="D121" s="20">
        <f t="shared" si="7"/>
        <v>6.5024999999999942</v>
      </c>
      <c r="E121" s="20">
        <f t="shared" si="8"/>
        <v>34.658324999999969</v>
      </c>
      <c r="F121" s="20">
        <f t="shared" si="9"/>
        <v>5.5024999999999942</v>
      </c>
      <c r="G121" s="20">
        <f>1</f>
        <v>1</v>
      </c>
      <c r="H121" s="20">
        <f t="shared" si="10"/>
        <v>7.7471549999999967</v>
      </c>
      <c r="I121" s="20" t="str">
        <f t="shared" si="11"/>
        <v>1+7,747155j</v>
      </c>
      <c r="K121" s="20" t="str">
        <f t="shared" si="12"/>
        <v>5,50249999999999+42,6287203875j</v>
      </c>
      <c r="M121" s="20" t="str">
        <f t="shared" si="26"/>
        <v>40,160825+42,6287203875j</v>
      </c>
      <c r="O121" s="20" t="str">
        <f t="shared" si="27"/>
        <v>0,405791977034754-0,430728022258142j</v>
      </c>
      <c r="S121" s="20">
        <f t="shared" si="13"/>
        <v>0.59177171086846048</v>
      </c>
      <c r="U121" s="20">
        <f t="shared" si="4"/>
        <v>0.91758925269460456</v>
      </c>
      <c r="V121" s="20">
        <f t="shared" si="5"/>
        <v>0.88822196381005514</v>
      </c>
      <c r="X121" s="20">
        <f t="shared" si="24"/>
        <v>1E-3</v>
      </c>
      <c r="Y121" s="20">
        <f t="shared" si="6"/>
        <v>5.33</v>
      </c>
      <c r="Z121" s="20">
        <f t="shared" si="25"/>
        <v>2.5499999999999989</v>
      </c>
      <c r="AA121" s="20">
        <f t="shared" si="14"/>
        <v>6.5024999999999942</v>
      </c>
      <c r="AB121" s="20">
        <f t="shared" si="15"/>
        <v>34.658324999999969</v>
      </c>
      <c r="AC121" s="20">
        <f t="shared" si="16"/>
        <v>5.5024999999999942</v>
      </c>
      <c r="AD121" s="20">
        <v>1</v>
      </c>
      <c r="AE121" s="20">
        <f t="shared" si="17"/>
        <v>1.3591499999999994E-2</v>
      </c>
      <c r="AF121" s="20" t="str">
        <f t="shared" si="18"/>
        <v>1+0,0135915j</v>
      </c>
      <c r="AH121" s="20" t="str">
        <f t="shared" si="19"/>
        <v>5,50249999999999+0,0747872287499999j</v>
      </c>
      <c r="AI121" s="20" t="str">
        <f t="shared" si="20"/>
        <v>40,160825+0,0747872287499999j</v>
      </c>
      <c r="AK121" s="20" t="str">
        <f t="shared" si="21"/>
        <v>0,862985379745022-0,00160704579656659j</v>
      </c>
      <c r="AO121" s="20">
        <f t="shared" si="22"/>
        <v>0.86298687605887259</v>
      </c>
      <c r="AP121" s="20">
        <v>51</v>
      </c>
      <c r="AR121" s="20">
        <f>Compensation!$C$16</f>
        <v>0.89015708791421644</v>
      </c>
    </row>
    <row r="122" spans="1:44" s="20" customFormat="1">
      <c r="A122" s="20">
        <f t="shared" si="0"/>
        <v>0.56999999999999995</v>
      </c>
      <c r="B122" s="20">
        <f t="shared" si="1"/>
        <v>5.33</v>
      </c>
      <c r="C122" s="20">
        <f t="shared" si="23"/>
        <v>2.5999999999999988</v>
      </c>
      <c r="D122" s="20">
        <f t="shared" si="7"/>
        <v>6.7599999999999936</v>
      </c>
      <c r="E122" s="20">
        <f t="shared" si="8"/>
        <v>36.030799999999964</v>
      </c>
      <c r="F122" s="20">
        <f t="shared" si="9"/>
        <v>5.7599999999999936</v>
      </c>
      <c r="G122" s="20">
        <f>1</f>
        <v>1</v>
      </c>
      <c r="H122" s="20">
        <f t="shared" si="10"/>
        <v>7.899059999999996</v>
      </c>
      <c r="I122" s="20" t="str">
        <f t="shared" si="11"/>
        <v>1+7,89906j</v>
      </c>
      <c r="K122" s="20" t="str">
        <f t="shared" si="12"/>
        <v>5,75999999999999+45,4985855999999j</v>
      </c>
      <c r="M122" s="20" t="str">
        <f t="shared" si="26"/>
        <v>41,7908+45,4985855999999j</v>
      </c>
      <c r="O122" s="20" t="str">
        <f t="shared" si="27"/>
        <v>0,394528903153837-0,429532506480348j</v>
      </c>
      <c r="S122" s="20">
        <f t="shared" si="13"/>
        <v>0.58322485333450935</v>
      </c>
      <c r="U122" s="20">
        <f t="shared" si="4"/>
        <v>0.91758925269460456</v>
      </c>
      <c r="V122" s="20">
        <f t="shared" si="5"/>
        <v>0.88822196381005514</v>
      </c>
      <c r="X122" s="20">
        <f t="shared" si="24"/>
        <v>1E-3</v>
      </c>
      <c r="Y122" s="20">
        <f t="shared" si="6"/>
        <v>5.33</v>
      </c>
      <c r="Z122" s="20">
        <f t="shared" si="25"/>
        <v>2.5999999999999988</v>
      </c>
      <c r="AA122" s="20">
        <f t="shared" si="14"/>
        <v>6.7599999999999936</v>
      </c>
      <c r="AB122" s="20">
        <f t="shared" si="15"/>
        <v>36.030799999999964</v>
      </c>
      <c r="AC122" s="20">
        <f t="shared" si="16"/>
        <v>5.7599999999999936</v>
      </c>
      <c r="AD122" s="20">
        <v>1</v>
      </c>
      <c r="AE122" s="20">
        <f t="shared" si="17"/>
        <v>1.3857999999999994E-2</v>
      </c>
      <c r="AF122" s="20" t="str">
        <f t="shared" si="18"/>
        <v>1+0,013858j</v>
      </c>
      <c r="AH122" s="20" t="str">
        <f t="shared" si="19"/>
        <v>5,75999999999999+0,0798220799999999j</v>
      </c>
      <c r="AI122" s="20" t="str">
        <f t="shared" si="20"/>
        <v>41,7908+0,0798220799999999j</v>
      </c>
      <c r="AK122" s="20" t="str">
        <f t="shared" si="21"/>
        <v>0,862167475881705-0,001646773960614j</v>
      </c>
      <c r="AO122" s="20">
        <f t="shared" si="22"/>
        <v>0.86216904858195154</v>
      </c>
      <c r="AP122" s="20">
        <v>52</v>
      </c>
      <c r="AR122" s="20">
        <f>Compensation!$C$16</f>
        <v>0.89015708791421644</v>
      </c>
    </row>
    <row r="123" spans="1:44" s="20" customFormat="1">
      <c r="A123" s="20">
        <f t="shared" si="0"/>
        <v>0.56999999999999995</v>
      </c>
      <c r="B123" s="20">
        <f t="shared" si="1"/>
        <v>5.33</v>
      </c>
      <c r="C123" s="20">
        <f t="shared" si="23"/>
        <v>2.6499999999999986</v>
      </c>
      <c r="D123" s="20">
        <f t="shared" si="7"/>
        <v>7.0224999999999929</v>
      </c>
      <c r="E123" s="20">
        <f t="shared" si="8"/>
        <v>37.429924999999962</v>
      </c>
      <c r="F123" s="20">
        <f t="shared" si="9"/>
        <v>6.0224999999999929</v>
      </c>
      <c r="G123" s="20">
        <f>1</f>
        <v>1</v>
      </c>
      <c r="H123" s="20">
        <f t="shared" si="10"/>
        <v>8.0509649999999944</v>
      </c>
      <c r="I123" s="20" t="str">
        <f t="shared" si="11"/>
        <v>1+8,05096499999999j</v>
      </c>
      <c r="K123" s="20" t="str">
        <f t="shared" si="12"/>
        <v>6,02249999999999+48,4869367124999j</v>
      </c>
      <c r="M123" s="20" t="str">
        <f t="shared" si="26"/>
        <v>43,4524249999999+48,4869367124999j</v>
      </c>
      <c r="O123" s="20" t="str">
        <f t="shared" si="27"/>
        <v>0,383671637814306-0,428124838166879j</v>
      </c>
      <c r="S123" s="20">
        <f t="shared" si="13"/>
        <v>0.57488677382466224</v>
      </c>
      <c r="U123" s="20">
        <f t="shared" si="4"/>
        <v>0.91758925269460456</v>
      </c>
      <c r="V123" s="20">
        <f t="shared" si="5"/>
        <v>0.88822196381005514</v>
      </c>
      <c r="X123" s="20">
        <f t="shared" si="24"/>
        <v>1E-3</v>
      </c>
      <c r="Y123" s="20">
        <f t="shared" si="6"/>
        <v>5.33</v>
      </c>
      <c r="Z123" s="20">
        <f t="shared" si="25"/>
        <v>2.6499999999999986</v>
      </c>
      <c r="AA123" s="20">
        <f t="shared" si="14"/>
        <v>7.0224999999999929</v>
      </c>
      <c r="AB123" s="20">
        <f t="shared" si="15"/>
        <v>37.429924999999962</v>
      </c>
      <c r="AC123" s="20">
        <f t="shared" si="16"/>
        <v>6.0224999999999929</v>
      </c>
      <c r="AD123" s="20">
        <v>1</v>
      </c>
      <c r="AE123" s="20">
        <f t="shared" si="17"/>
        <v>1.4124499999999993E-2</v>
      </c>
      <c r="AF123" s="20" t="str">
        <f t="shared" si="18"/>
        <v>1+0,0141245j</v>
      </c>
      <c r="AH123" s="20" t="str">
        <f t="shared" si="19"/>
        <v>6,02249999999999+0,0850648012499999j</v>
      </c>
      <c r="AI123" s="20" t="str">
        <f t="shared" si="20"/>
        <v>43,4524249999999+0,0850648012499999j</v>
      </c>
      <c r="AK123" s="20" t="str">
        <f t="shared" si="21"/>
        <v>0,861396839274291-0,00168631672295035j</v>
      </c>
      <c r="AO123" s="20">
        <f t="shared" si="22"/>
        <v>0.86139848988480872</v>
      </c>
      <c r="AP123" s="20">
        <v>53</v>
      </c>
      <c r="AR123" s="20">
        <f>Compensation!$C$16</f>
        <v>0.89015708791421644</v>
      </c>
    </row>
    <row r="124" spans="1:44" s="20" customFormat="1">
      <c r="A124" s="20">
        <f t="shared" si="0"/>
        <v>0.56999999999999995</v>
      </c>
      <c r="B124" s="20">
        <f t="shared" si="1"/>
        <v>5.33</v>
      </c>
      <c r="C124" s="20">
        <f t="shared" si="23"/>
        <v>2.6999999999999984</v>
      </c>
      <c r="D124" s="20">
        <f t="shared" si="7"/>
        <v>7.2899999999999912</v>
      </c>
      <c r="E124" s="20">
        <f t="shared" si="8"/>
        <v>38.855699999999956</v>
      </c>
      <c r="F124" s="20">
        <f t="shared" si="9"/>
        <v>6.2899999999999912</v>
      </c>
      <c r="G124" s="20">
        <f>1</f>
        <v>1</v>
      </c>
      <c r="H124" s="20">
        <f t="shared" si="10"/>
        <v>8.2028699999999937</v>
      </c>
      <c r="I124" s="20" t="str">
        <f t="shared" si="11"/>
        <v>1+8,20286999999999j</v>
      </c>
      <c r="K124" s="20" t="str">
        <f t="shared" si="12"/>
        <v>6,28999999999999+51,5960522999999j</v>
      </c>
      <c r="M124" s="20" t="str">
        <f t="shared" si="26"/>
        <v>45,1456999999999+51,5960522999999j</v>
      </c>
      <c r="O124" s="20" t="str">
        <f t="shared" si="27"/>
        <v>0,373204409574864-0,426527315669384j</v>
      </c>
      <c r="S124" s="20">
        <f t="shared" si="13"/>
        <v>0.56675134083498491</v>
      </c>
      <c r="U124" s="20">
        <f t="shared" si="4"/>
        <v>0.91758925269460456</v>
      </c>
      <c r="V124" s="20">
        <f t="shared" si="5"/>
        <v>0.88822196381005514</v>
      </c>
      <c r="X124" s="20">
        <f t="shared" si="24"/>
        <v>1E-3</v>
      </c>
      <c r="Y124" s="20">
        <f t="shared" si="6"/>
        <v>5.33</v>
      </c>
      <c r="Z124" s="20">
        <f t="shared" si="25"/>
        <v>2.6999999999999984</v>
      </c>
      <c r="AA124" s="20">
        <f t="shared" si="14"/>
        <v>7.2899999999999912</v>
      </c>
      <c r="AB124" s="20">
        <f t="shared" si="15"/>
        <v>38.855699999999956</v>
      </c>
      <c r="AC124" s="20">
        <f t="shared" si="16"/>
        <v>6.2899999999999912</v>
      </c>
      <c r="AD124" s="20">
        <v>1</v>
      </c>
      <c r="AE124" s="20">
        <f t="shared" si="17"/>
        <v>1.4390999999999991E-2</v>
      </c>
      <c r="AF124" s="20" t="str">
        <f t="shared" si="18"/>
        <v>1+0,014391j</v>
      </c>
      <c r="AH124" s="20" t="str">
        <f t="shared" si="19"/>
        <v>6,28999999999999+0,0905193899999999j</v>
      </c>
      <c r="AI124" s="20" t="str">
        <f t="shared" si="20"/>
        <v>45,1456999999999+0,0905193899999999j</v>
      </c>
      <c r="AK124" s="20" t="str">
        <f t="shared" si="21"/>
        <v>0,860669870927628-0,00172568620505935j</v>
      </c>
      <c r="AO124" s="20">
        <f t="shared" si="22"/>
        <v>0.86067160096953255</v>
      </c>
      <c r="AP124" s="20">
        <v>54</v>
      </c>
      <c r="AR124" s="20">
        <f>Compensation!$C$16</f>
        <v>0.89015708791421644</v>
      </c>
    </row>
    <row r="125" spans="1:44" s="20" customFormat="1">
      <c r="A125" s="20">
        <f t="shared" si="0"/>
        <v>0.56999999999999995</v>
      </c>
      <c r="B125" s="20">
        <f t="shared" si="1"/>
        <v>5.33</v>
      </c>
      <c r="C125" s="20">
        <f t="shared" si="23"/>
        <v>2.7499999999999982</v>
      </c>
      <c r="D125" s="20">
        <f t="shared" si="7"/>
        <v>7.5624999999999902</v>
      </c>
      <c r="E125" s="20">
        <f t="shared" si="8"/>
        <v>40.308124999999947</v>
      </c>
      <c r="F125" s="20">
        <f t="shared" si="9"/>
        <v>6.5624999999999902</v>
      </c>
      <c r="G125" s="20">
        <f>1</f>
        <v>1</v>
      </c>
      <c r="H125" s="20">
        <f t="shared" si="10"/>
        <v>8.354774999999993</v>
      </c>
      <c r="I125" s="20" t="str">
        <f t="shared" si="11"/>
        <v>1+8,35477499999999j</v>
      </c>
      <c r="K125" s="20" t="str">
        <f t="shared" si="12"/>
        <v>6,56249999999999+54,8282109374998j</v>
      </c>
      <c r="M125" s="20" t="str">
        <f t="shared" si="26"/>
        <v>46,8706249999999+54,8282109374998j</v>
      </c>
      <c r="O125" s="20" t="str">
        <f t="shared" si="27"/>
        <v>0,363111915268463-0,424760213550788j</v>
      </c>
      <c r="S125" s="20">
        <f t="shared" si="13"/>
        <v>0.55881258220054653</v>
      </c>
      <c r="U125" s="20">
        <f t="shared" si="4"/>
        <v>0.91758925269460456</v>
      </c>
      <c r="V125" s="20">
        <f t="shared" si="5"/>
        <v>0.88822196381005514</v>
      </c>
      <c r="X125" s="20">
        <f t="shared" si="24"/>
        <v>1E-3</v>
      </c>
      <c r="Y125" s="20">
        <f t="shared" si="6"/>
        <v>5.33</v>
      </c>
      <c r="Z125" s="20">
        <f t="shared" si="25"/>
        <v>2.7499999999999982</v>
      </c>
      <c r="AA125" s="20">
        <f t="shared" si="14"/>
        <v>7.5624999999999902</v>
      </c>
      <c r="AB125" s="20">
        <f t="shared" si="15"/>
        <v>40.308124999999947</v>
      </c>
      <c r="AC125" s="20">
        <f t="shared" si="16"/>
        <v>6.5624999999999902</v>
      </c>
      <c r="AD125" s="20">
        <v>1</v>
      </c>
      <c r="AE125" s="20">
        <f t="shared" si="17"/>
        <v>1.465749999999999E-2</v>
      </c>
      <c r="AF125" s="20" t="str">
        <f t="shared" si="18"/>
        <v>1+0,0146575j</v>
      </c>
      <c r="AH125" s="20" t="str">
        <f t="shared" si="19"/>
        <v>6,56249999999999+0,0961898437499999j</v>
      </c>
      <c r="AI125" s="20" t="str">
        <f t="shared" si="20"/>
        <v>46,8706249999999+0,0961898437499999j</v>
      </c>
      <c r="AK125" s="20" t="str">
        <f t="shared" si="21"/>
        <v>0,859983310125957-0,00176489347493497j</v>
      </c>
      <c r="AO125" s="20">
        <f t="shared" si="22"/>
        <v>0.85998512111790382</v>
      </c>
      <c r="AP125" s="20">
        <v>55</v>
      </c>
      <c r="AR125" s="20">
        <f>Compensation!$C$16</f>
        <v>0.89015708791421644</v>
      </c>
    </row>
    <row r="126" spans="1:44" s="20" customFormat="1">
      <c r="A126" s="20">
        <f t="shared" si="0"/>
        <v>0.56999999999999995</v>
      </c>
      <c r="B126" s="20">
        <f t="shared" si="1"/>
        <v>5.33</v>
      </c>
      <c r="C126" s="20">
        <f t="shared" si="23"/>
        <v>2.799999999999998</v>
      </c>
      <c r="D126" s="20">
        <f t="shared" si="7"/>
        <v>7.8399999999999892</v>
      </c>
      <c r="E126" s="20">
        <f t="shared" si="8"/>
        <v>41.787199999999942</v>
      </c>
      <c r="F126" s="20">
        <f t="shared" si="9"/>
        <v>6.8399999999999892</v>
      </c>
      <c r="G126" s="20">
        <f>1</f>
        <v>1</v>
      </c>
      <c r="H126" s="20">
        <f t="shared" si="10"/>
        <v>8.506679999999994</v>
      </c>
      <c r="I126" s="20" t="str">
        <f t="shared" si="11"/>
        <v>1+8,50667999999999j</v>
      </c>
      <c r="K126" s="20" t="str">
        <f t="shared" si="12"/>
        <v>6,83999999999999+58,1856911999998j</v>
      </c>
      <c r="M126" s="20" t="str">
        <f t="shared" si="26"/>
        <v>48,6271999999999+58,1856911999998j</v>
      </c>
      <c r="O126" s="20" t="str">
        <f t="shared" si="27"/>
        <v>0,353379337745219-0,422841969566493j</v>
      </c>
      <c r="S126" s="20">
        <f t="shared" si="13"/>
        <v>0.55106468546997323</v>
      </c>
      <c r="U126" s="20">
        <f t="shared" si="4"/>
        <v>0.91758925269460456</v>
      </c>
      <c r="V126" s="20">
        <f t="shared" si="5"/>
        <v>0.88822196381005514</v>
      </c>
      <c r="X126" s="20">
        <f t="shared" si="24"/>
        <v>1E-3</v>
      </c>
      <c r="Y126" s="20">
        <f t="shared" si="6"/>
        <v>5.33</v>
      </c>
      <c r="Z126" s="20">
        <f t="shared" si="25"/>
        <v>2.799999999999998</v>
      </c>
      <c r="AA126" s="20">
        <f t="shared" si="14"/>
        <v>7.8399999999999892</v>
      </c>
      <c r="AB126" s="20">
        <f t="shared" si="15"/>
        <v>41.787199999999942</v>
      </c>
      <c r="AC126" s="20">
        <f t="shared" si="16"/>
        <v>6.8399999999999892</v>
      </c>
      <c r="AD126" s="20">
        <v>1</v>
      </c>
      <c r="AE126" s="20">
        <f t="shared" si="17"/>
        <v>1.4923999999999991E-2</v>
      </c>
      <c r="AF126" s="20" t="str">
        <f t="shared" si="18"/>
        <v>1+0,014924j</v>
      </c>
      <c r="AH126" s="20" t="str">
        <f t="shared" si="19"/>
        <v>6,83999999999999+0,10208016j</v>
      </c>
      <c r="AI126" s="20" t="str">
        <f t="shared" si="20"/>
        <v>48,6271999999999+0,10208016j</v>
      </c>
      <c r="AK126" s="20" t="str">
        <f t="shared" si="21"/>
        <v>0,859334196758854-0,00180394866039203j</v>
      </c>
      <c r="AO126" s="20">
        <f t="shared" si="22"/>
        <v>0.85933609021729929</v>
      </c>
      <c r="AP126" s="20">
        <v>56</v>
      </c>
      <c r="AR126" s="20">
        <f>Compensation!$C$16</f>
        <v>0.89015708791421644</v>
      </c>
    </row>
    <row r="127" spans="1:44" s="20" customFormat="1">
      <c r="A127" s="20">
        <f t="shared" si="0"/>
        <v>0.56999999999999995</v>
      </c>
      <c r="B127" s="20">
        <f t="shared" si="1"/>
        <v>5.33</v>
      </c>
      <c r="C127" s="20">
        <f t="shared" si="23"/>
        <v>2.8499999999999979</v>
      </c>
      <c r="D127" s="20">
        <f t="shared" si="7"/>
        <v>8.1224999999999881</v>
      </c>
      <c r="E127" s="20">
        <f t="shared" si="8"/>
        <v>43.29292499999994</v>
      </c>
      <c r="F127" s="20">
        <f t="shared" si="9"/>
        <v>7.1224999999999881</v>
      </c>
      <c r="G127" s="20">
        <f>1</f>
        <v>1</v>
      </c>
      <c r="H127" s="20">
        <f t="shared" si="10"/>
        <v>8.6585849999999933</v>
      </c>
      <c r="I127" s="20" t="str">
        <f t="shared" si="11"/>
        <v>1+8,65858499999999j</v>
      </c>
      <c r="K127" s="20" t="str">
        <f t="shared" si="12"/>
        <v>7,12249999999999+61,6707716624998j</v>
      </c>
      <c r="M127" s="20" t="str">
        <f t="shared" si="26"/>
        <v>50,4154249999999+61,6707716624998j</v>
      </c>
      <c r="O127" s="20" t="str">
        <f t="shared" si="27"/>
        <v>0,34399235680242-0,420789353456948j</v>
      </c>
      <c r="S127" s="20">
        <f t="shared" si="13"/>
        <v>0.54350199771592356</v>
      </c>
      <c r="U127" s="20">
        <f t="shared" si="4"/>
        <v>0.91758925269460456</v>
      </c>
      <c r="V127" s="20">
        <f t="shared" si="5"/>
        <v>0.88822196381005514</v>
      </c>
      <c r="X127" s="20">
        <f t="shared" si="24"/>
        <v>1E-3</v>
      </c>
      <c r="Y127" s="20">
        <f t="shared" si="6"/>
        <v>5.33</v>
      </c>
      <c r="Z127" s="20">
        <f t="shared" si="25"/>
        <v>2.8499999999999979</v>
      </c>
      <c r="AA127" s="20">
        <f t="shared" si="14"/>
        <v>8.1224999999999881</v>
      </c>
      <c r="AB127" s="20">
        <f t="shared" si="15"/>
        <v>43.29292499999994</v>
      </c>
      <c r="AC127" s="20">
        <f t="shared" si="16"/>
        <v>7.1224999999999881</v>
      </c>
      <c r="AD127" s="20">
        <v>1</v>
      </c>
      <c r="AE127" s="20">
        <f t="shared" si="17"/>
        <v>1.519049999999999E-2</v>
      </c>
      <c r="AF127" s="20" t="str">
        <f t="shared" si="18"/>
        <v>1+0,0151905j</v>
      </c>
      <c r="AH127" s="20" t="str">
        <f t="shared" si="19"/>
        <v>7,12249999999999+0,10819433625j</v>
      </c>
      <c r="AI127" s="20" t="str">
        <f t="shared" si="20"/>
        <v>50,4154249999999+0,10819433625j</v>
      </c>
      <c r="AK127" s="20" t="str">
        <f t="shared" si="21"/>
        <v>0,858719838479436-0,0018428610479628j</v>
      </c>
      <c r="AO127" s="20">
        <f t="shared" si="22"/>
        <v>0.85872181591886365</v>
      </c>
      <c r="AP127" s="20">
        <v>57</v>
      </c>
      <c r="AR127" s="20">
        <f>Compensation!$C$16</f>
        <v>0.89015708791421644</v>
      </c>
    </row>
    <row r="128" spans="1:44" s="20" customFormat="1">
      <c r="A128" s="20">
        <f t="shared" si="0"/>
        <v>0.56999999999999995</v>
      </c>
      <c r="B128" s="20">
        <f t="shared" si="1"/>
        <v>5.33</v>
      </c>
      <c r="C128" s="20">
        <f t="shared" si="23"/>
        <v>2.8999999999999977</v>
      </c>
      <c r="D128" s="20">
        <f t="shared" si="7"/>
        <v>8.4099999999999859</v>
      </c>
      <c r="E128" s="20">
        <f t="shared" si="8"/>
        <v>44.825299999999928</v>
      </c>
      <c r="F128" s="20">
        <f t="shared" si="9"/>
        <v>7.4099999999999859</v>
      </c>
      <c r="G128" s="20">
        <f>1</f>
        <v>1</v>
      </c>
      <c r="H128" s="20">
        <f t="shared" si="10"/>
        <v>8.8104899999999926</v>
      </c>
      <c r="I128" s="20" t="str">
        <f t="shared" si="11"/>
        <v>1+8,81048999999999j</v>
      </c>
      <c r="K128" s="20" t="str">
        <f t="shared" si="12"/>
        <v>7,40999999999999+65,2857308999998j</v>
      </c>
      <c r="M128" s="20" t="str">
        <f t="shared" si="26"/>
        <v>52,2352999999999+65,2857308999998j</v>
      </c>
      <c r="O128" s="20" t="str">
        <f t="shared" si="27"/>
        <v>0,334937154502482-0,41861761945008j</v>
      </c>
      <c r="S128" s="20">
        <f t="shared" si="13"/>
        <v>0.53611902482589768</v>
      </c>
      <c r="U128" s="20">
        <f t="shared" si="4"/>
        <v>0.91758925269460456</v>
      </c>
      <c r="V128" s="20">
        <f t="shared" si="5"/>
        <v>0.88822196381005514</v>
      </c>
      <c r="X128" s="20">
        <f t="shared" si="24"/>
        <v>1E-3</v>
      </c>
      <c r="Y128" s="20">
        <f t="shared" si="6"/>
        <v>5.33</v>
      </c>
      <c r="Z128" s="20">
        <f t="shared" si="25"/>
        <v>2.8999999999999977</v>
      </c>
      <c r="AA128" s="20">
        <f t="shared" si="14"/>
        <v>8.4099999999999859</v>
      </c>
      <c r="AB128" s="20">
        <f t="shared" si="15"/>
        <v>44.825299999999928</v>
      </c>
      <c r="AC128" s="20">
        <f t="shared" si="16"/>
        <v>7.4099999999999859</v>
      </c>
      <c r="AD128" s="20">
        <v>1</v>
      </c>
      <c r="AE128" s="20">
        <f t="shared" si="17"/>
        <v>1.5456999999999988E-2</v>
      </c>
      <c r="AF128" s="20" t="str">
        <f t="shared" si="18"/>
        <v>1+0,015457j</v>
      </c>
      <c r="AH128" s="20" t="str">
        <f t="shared" si="19"/>
        <v>7,40999999999999+0,11453637j</v>
      </c>
      <c r="AI128" s="20" t="str">
        <f t="shared" si="20"/>
        <v>52,2352999999999+0,11453637j</v>
      </c>
      <c r="AK128" s="20" t="str">
        <f t="shared" si="21"/>
        <v>0,858137781995698-0,00188163916948192j</v>
      </c>
      <c r="AO128" s="20">
        <f t="shared" si="22"/>
        <v>0.85813984492882056</v>
      </c>
      <c r="AP128" s="20">
        <v>58</v>
      </c>
      <c r="AR128" s="20">
        <f>Compensation!$C$16</f>
        <v>0.89015708791421644</v>
      </c>
    </row>
    <row r="129" spans="1:83" s="20" customFormat="1">
      <c r="A129" s="20">
        <f t="shared" si="0"/>
        <v>0.56999999999999995</v>
      </c>
      <c r="B129" s="20">
        <f t="shared" si="1"/>
        <v>5.33</v>
      </c>
      <c r="C129" s="20">
        <f t="shared" si="23"/>
        <v>2.9499999999999975</v>
      </c>
      <c r="D129" s="20">
        <f t="shared" si="7"/>
        <v>8.7024999999999846</v>
      </c>
      <c r="E129" s="20">
        <f t="shared" si="8"/>
        <v>46.384324999999919</v>
      </c>
      <c r="F129" s="20">
        <f t="shared" si="9"/>
        <v>7.7024999999999846</v>
      </c>
      <c r="G129" s="20">
        <f>1</f>
        <v>1</v>
      </c>
      <c r="H129" s="20">
        <f t="shared" si="10"/>
        <v>8.9623949999999919</v>
      </c>
      <c r="I129" s="20" t="str">
        <f t="shared" si="11"/>
        <v>1+8,96239499999999j</v>
      </c>
      <c r="K129" s="20" t="str">
        <f t="shared" si="12"/>
        <v>7,70249999999998+69,0328474874998j</v>
      </c>
      <c r="M129" s="20" t="str">
        <f t="shared" si="26"/>
        <v>54,0868249999999+69,0328474874998j</v>
      </c>
      <c r="O129" s="20" t="str">
        <f t="shared" si="27"/>
        <v>0,326200415892957-0,416340644153129j</v>
      </c>
      <c r="S129" s="20">
        <f t="shared" si="13"/>
        <v>0.52891043032122231</v>
      </c>
      <c r="U129" s="20">
        <f t="shared" si="4"/>
        <v>0.91758925269460456</v>
      </c>
      <c r="V129" s="20">
        <f t="shared" si="5"/>
        <v>0.88822196381005514</v>
      </c>
      <c r="X129" s="20">
        <f t="shared" si="24"/>
        <v>1E-3</v>
      </c>
      <c r="Y129" s="20">
        <f t="shared" si="6"/>
        <v>5.33</v>
      </c>
      <c r="Z129" s="20">
        <f t="shared" si="25"/>
        <v>2.9499999999999975</v>
      </c>
      <c r="AA129" s="20">
        <f t="shared" si="14"/>
        <v>8.7024999999999846</v>
      </c>
      <c r="AB129" s="20">
        <f t="shared" si="15"/>
        <v>46.384324999999919</v>
      </c>
      <c r="AC129" s="20">
        <f t="shared" si="16"/>
        <v>7.7024999999999846</v>
      </c>
      <c r="AD129" s="20">
        <v>1</v>
      </c>
      <c r="AE129" s="20">
        <f t="shared" si="17"/>
        <v>1.5723499999999987E-2</v>
      </c>
      <c r="AF129" s="20" t="str">
        <f t="shared" si="18"/>
        <v>1+0,0157235j</v>
      </c>
      <c r="AH129" s="20" t="str">
        <f t="shared" si="19"/>
        <v>7,70249999999998+0,12111025875j</v>
      </c>
      <c r="AI129" s="20" t="str">
        <f t="shared" si="20"/>
        <v>54,0868249999999+0,12111025875j</v>
      </c>
      <c r="AK129" s="20" t="str">
        <f t="shared" si="21"/>
        <v>0,857585787908144-0,00192029087811825j</v>
      </c>
      <c r="AO129" s="20">
        <f t="shared" si="22"/>
        <v>0.85758793784607812</v>
      </c>
      <c r="AP129" s="20">
        <v>59</v>
      </c>
      <c r="AR129" s="20">
        <f>Compensation!$C$16</f>
        <v>0.89015708791421644</v>
      </c>
    </row>
    <row r="130" spans="1:83" s="20" customFormat="1">
      <c r="A130" s="20">
        <f t="shared" si="0"/>
        <v>0.56999999999999995</v>
      </c>
      <c r="B130" s="20">
        <f t="shared" si="1"/>
        <v>5.33</v>
      </c>
      <c r="C130" s="20">
        <f t="shared" si="23"/>
        <v>2.9999999999999973</v>
      </c>
      <c r="D130" s="20">
        <f t="shared" si="7"/>
        <v>8.999999999999984</v>
      </c>
      <c r="E130" s="20">
        <f t="shared" si="8"/>
        <v>47.969999999999914</v>
      </c>
      <c r="F130" s="20">
        <f t="shared" si="9"/>
        <v>7.999999999999984</v>
      </c>
      <c r="G130" s="20">
        <f>1</f>
        <v>1</v>
      </c>
      <c r="H130" s="20">
        <f t="shared" si="10"/>
        <v>9.1142999999999912</v>
      </c>
      <c r="I130" s="20" t="str">
        <f t="shared" si="11"/>
        <v>1+9,11429999999999j</v>
      </c>
      <c r="K130" s="20" t="str">
        <f t="shared" si="12"/>
        <v>7,99999999999998+72,9143999999998j</v>
      </c>
      <c r="M130" s="20" t="str">
        <f t="shared" si="26"/>
        <v>55,9699999999999+72,9143999999998j</v>
      </c>
      <c r="O130" s="20" t="str">
        <f t="shared" si="27"/>
        <v>0,317769325984772-0,413971051323639j</v>
      </c>
      <c r="S130" s="20">
        <f t="shared" si="13"/>
        <v>0.52187103375337396</v>
      </c>
      <c r="U130" s="20">
        <f t="shared" si="4"/>
        <v>0.91758925269460456</v>
      </c>
      <c r="V130" s="20">
        <f t="shared" si="5"/>
        <v>0.88822196381005514</v>
      </c>
      <c r="X130" s="20">
        <f t="shared" si="24"/>
        <v>1E-3</v>
      </c>
      <c r="Y130" s="20">
        <f t="shared" si="6"/>
        <v>5.33</v>
      </c>
      <c r="Z130" s="20">
        <f t="shared" si="25"/>
        <v>2.9999999999999973</v>
      </c>
      <c r="AA130" s="20">
        <f t="shared" si="14"/>
        <v>8.999999999999984</v>
      </c>
      <c r="AB130" s="20">
        <f t="shared" si="15"/>
        <v>47.969999999999914</v>
      </c>
      <c r="AC130" s="20">
        <f t="shared" si="16"/>
        <v>7.999999999999984</v>
      </c>
      <c r="AD130" s="20">
        <v>1</v>
      </c>
      <c r="AE130" s="20">
        <f t="shared" si="17"/>
        <v>1.5989999999999987E-2</v>
      </c>
      <c r="AF130" s="20" t="str">
        <f t="shared" si="18"/>
        <v>1+0,01599j</v>
      </c>
      <c r="AH130" s="20" t="str">
        <f t="shared" si="19"/>
        <v>7,99999999999998+0,12792j</v>
      </c>
      <c r="AI130" s="20" t="str">
        <f t="shared" si="20"/>
        <v>55,9699999999999+0,12792j</v>
      </c>
      <c r="AK130" s="20" t="str">
        <f t="shared" si="21"/>
        <v>0,857061808599405-0,00195882341533029j</v>
      </c>
      <c r="AO130" s="20">
        <f t="shared" si="22"/>
        <v>0.85706404705182648</v>
      </c>
      <c r="AP130" s="20">
        <v>60</v>
      </c>
      <c r="AR130" s="20">
        <f>Compensation!$C$16</f>
        <v>0.89015708791421644</v>
      </c>
    </row>
    <row r="131" spans="1:83" s="20" customFormat="1">
      <c r="A131" s="20">
        <f t="shared" si="0"/>
        <v>0.56999999999999995</v>
      </c>
      <c r="B131" s="20">
        <f t="shared" si="1"/>
        <v>5.33</v>
      </c>
      <c r="C131" s="20">
        <f t="shared" si="23"/>
        <v>3.0499999999999972</v>
      </c>
      <c r="D131" s="20">
        <f t="shared" si="7"/>
        <v>9.3024999999999824</v>
      </c>
      <c r="E131" s="20">
        <f t="shared" si="8"/>
        <v>49.582324999999905</v>
      </c>
      <c r="F131" s="20">
        <f t="shared" si="9"/>
        <v>8.3024999999999824</v>
      </c>
      <c r="G131" s="20">
        <f>1</f>
        <v>1</v>
      </c>
      <c r="H131" s="20">
        <f t="shared" si="10"/>
        <v>9.2662049999999905</v>
      </c>
      <c r="I131" s="20" t="str">
        <f t="shared" si="11"/>
        <v>1+9,26620499999999j</v>
      </c>
      <c r="K131" s="20" t="str">
        <f t="shared" si="12"/>
        <v>8,30249999999998+76,9326670124998j</v>
      </c>
      <c r="M131" s="20" t="str">
        <f t="shared" si="26"/>
        <v>57,8848249999999+76,9326670124998j</v>
      </c>
      <c r="O131" s="20" t="str">
        <f t="shared" si="27"/>
        <v>0,309631563711083-0,411520324844109j</v>
      </c>
      <c r="S131" s="20">
        <f t="shared" si="13"/>
        <v>0.51499580872660644</v>
      </c>
      <c r="U131" s="20">
        <f t="shared" si="4"/>
        <v>0.91758925269460456</v>
      </c>
      <c r="V131" s="20">
        <f t="shared" si="5"/>
        <v>0.88822196381005514</v>
      </c>
      <c r="X131" s="20">
        <f t="shared" si="24"/>
        <v>1E-3</v>
      </c>
      <c r="Y131" s="20">
        <f t="shared" si="6"/>
        <v>5.33</v>
      </c>
      <c r="Z131" s="20">
        <f t="shared" si="25"/>
        <v>3.0499999999999972</v>
      </c>
      <c r="AA131" s="20">
        <f t="shared" si="14"/>
        <v>9.3024999999999824</v>
      </c>
      <c r="AB131" s="20">
        <f t="shared" si="15"/>
        <v>49.582324999999905</v>
      </c>
      <c r="AC131" s="20">
        <f t="shared" si="16"/>
        <v>8.3024999999999824</v>
      </c>
      <c r="AD131" s="20">
        <v>1</v>
      </c>
      <c r="AE131" s="20">
        <f t="shared" si="17"/>
        <v>1.6256499999999986E-2</v>
      </c>
      <c r="AF131" s="20" t="str">
        <f t="shared" si="18"/>
        <v>1+0,0162565j</v>
      </c>
      <c r="AH131" s="20" t="str">
        <f t="shared" si="19"/>
        <v>8,30249999999998+0,13496959125j</v>
      </c>
      <c r="AI131" s="20" t="str">
        <f t="shared" si="20"/>
        <v>57,8848249999999+0,13496959125j</v>
      </c>
      <c r="AK131" s="20" t="str">
        <f t="shared" si="21"/>
        <v>0,85656396875805-0,0019972434699898j</v>
      </c>
      <c r="AO131" s="20">
        <f t="shared" si="22"/>
        <v>0.85656629723333155</v>
      </c>
      <c r="AP131" s="20">
        <v>61</v>
      </c>
      <c r="AR131" s="20">
        <f>Compensation!$C$16</f>
        <v>0.89015708791421644</v>
      </c>
    </row>
    <row r="132" spans="1:83" s="20" customFormat="1">
      <c r="A132" s="20">
        <f t="shared" si="0"/>
        <v>0.56999999999999995</v>
      </c>
      <c r="B132" s="20">
        <f t="shared" si="1"/>
        <v>5.33</v>
      </c>
      <c r="C132" s="20">
        <f t="shared" si="23"/>
        <v>3.099999999999997</v>
      </c>
      <c r="D132" s="20">
        <f t="shared" si="7"/>
        <v>9.6099999999999817</v>
      </c>
      <c r="E132" s="20">
        <f t="shared" si="8"/>
        <v>51.2212999999999</v>
      </c>
      <c r="F132" s="20">
        <f t="shared" si="9"/>
        <v>8.6099999999999817</v>
      </c>
      <c r="G132" s="20">
        <f>1</f>
        <v>1</v>
      </c>
      <c r="H132" s="20">
        <f t="shared" si="10"/>
        <v>9.4181099999999915</v>
      </c>
      <c r="I132" s="20" t="str">
        <f t="shared" si="11"/>
        <v>1+9,41810999999999j</v>
      </c>
      <c r="K132" s="20" t="str">
        <f t="shared" si="12"/>
        <v>8,60999999999998+81,0899270999997j</v>
      </c>
      <c r="M132" s="20" t="str">
        <f t="shared" si="26"/>
        <v>59,8312999999999+81,0899270999997j</v>
      </c>
      <c r="O132" s="20" t="str">
        <f t="shared" si="27"/>
        <v>0,301775293475566-0,408998911080232j</v>
      </c>
      <c r="S132" s="20">
        <f t="shared" si="13"/>
        <v>0.50827988059442153</v>
      </c>
      <c r="U132" s="20">
        <f t="shared" si="4"/>
        <v>0.91758925269460456</v>
      </c>
      <c r="V132" s="20">
        <f t="shared" si="5"/>
        <v>0.88822196381005514</v>
      </c>
      <c r="X132" s="20">
        <f t="shared" si="24"/>
        <v>1E-3</v>
      </c>
      <c r="Y132" s="20">
        <f t="shared" si="6"/>
        <v>5.33</v>
      </c>
      <c r="Z132" s="20">
        <f t="shared" si="25"/>
        <v>3.099999999999997</v>
      </c>
      <c r="AA132" s="20">
        <f t="shared" si="14"/>
        <v>9.6099999999999817</v>
      </c>
      <c r="AB132" s="20">
        <f t="shared" si="15"/>
        <v>51.2212999999999</v>
      </c>
      <c r="AC132" s="20">
        <f t="shared" si="16"/>
        <v>8.6099999999999817</v>
      </c>
      <c r="AD132" s="20">
        <v>1</v>
      </c>
      <c r="AE132" s="20">
        <f t="shared" si="17"/>
        <v>1.6522999999999986E-2</v>
      </c>
      <c r="AF132" s="20" t="str">
        <f t="shared" si="18"/>
        <v>1+0,016523j</v>
      </c>
      <c r="AH132" s="20" t="str">
        <f t="shared" si="19"/>
        <v>8,60999999999998+0,14226303j</v>
      </c>
      <c r="AI132" s="20" t="str">
        <f t="shared" si="20"/>
        <v>59,8312999999999+0,14226303j</v>
      </c>
      <c r="AK132" s="20" t="str">
        <f t="shared" si="21"/>
        <v>0,856090548182316-0,00203555723072668j</v>
      </c>
      <c r="AO132" s="20">
        <f t="shared" si="22"/>
        <v>0.85609296818764824</v>
      </c>
      <c r="AP132" s="20">
        <v>62</v>
      </c>
      <c r="AR132" s="20">
        <f>Compensation!$C$16</f>
        <v>0.89015708791421644</v>
      </c>
    </row>
    <row r="133" spans="1:83" s="20" customFormat="1">
      <c r="A133" s="20">
        <f t="shared" si="0"/>
        <v>0.56999999999999995</v>
      </c>
      <c r="B133" s="20">
        <f t="shared" si="1"/>
        <v>5.33</v>
      </c>
      <c r="C133" s="20">
        <f t="shared" si="23"/>
        <v>3.1499999999999968</v>
      </c>
      <c r="D133" s="20">
        <f t="shared" si="7"/>
        <v>9.9224999999999799</v>
      </c>
      <c r="E133" s="20">
        <f t="shared" si="8"/>
        <v>52.886924999999891</v>
      </c>
      <c r="F133" s="20">
        <f t="shared" si="9"/>
        <v>8.9224999999999799</v>
      </c>
      <c r="G133" s="20">
        <f>1</f>
        <v>1</v>
      </c>
      <c r="H133" s="20">
        <f t="shared" si="10"/>
        <v>9.5700149999999891</v>
      </c>
      <c r="I133" s="20" t="str">
        <f t="shared" si="11"/>
        <v>1+9,57001499999999j</v>
      </c>
      <c r="K133" s="20" t="str">
        <f t="shared" si="12"/>
        <v>8,92249999999998+85,3884588374997j</v>
      </c>
      <c r="M133" s="20" t="str">
        <f t="shared" si="26"/>
        <v>61,8094249999999+85,3884588374997j</v>
      </c>
      <c r="O133" s="20" t="str">
        <f t="shared" si="27"/>
        <v>0,294189154802597-0,406416311675775j</v>
      </c>
      <c r="S133" s="20">
        <f t="shared" si="13"/>
        <v>0.50171852387529714</v>
      </c>
      <c r="U133" s="20">
        <f t="shared" si="4"/>
        <v>0.91758925269460456</v>
      </c>
      <c r="V133" s="20">
        <f t="shared" si="5"/>
        <v>0.88822196381005514</v>
      </c>
      <c r="X133" s="20">
        <f t="shared" si="24"/>
        <v>1E-3</v>
      </c>
      <c r="Y133" s="20">
        <f t="shared" si="6"/>
        <v>5.33</v>
      </c>
      <c r="Z133" s="20">
        <f t="shared" si="25"/>
        <v>3.1499999999999968</v>
      </c>
      <c r="AA133" s="20">
        <f t="shared" si="14"/>
        <v>9.9224999999999799</v>
      </c>
      <c r="AB133" s="20">
        <f t="shared" si="15"/>
        <v>52.886924999999891</v>
      </c>
      <c r="AC133" s="20">
        <f t="shared" si="16"/>
        <v>8.9224999999999799</v>
      </c>
      <c r="AD133" s="20">
        <v>1</v>
      </c>
      <c r="AE133" s="20">
        <f t="shared" si="17"/>
        <v>1.6789499999999982E-2</v>
      </c>
      <c r="AF133" s="20" t="str">
        <f t="shared" si="18"/>
        <v>1+0,0167895j</v>
      </c>
      <c r="AH133" s="20" t="str">
        <f t="shared" si="19"/>
        <v>8,92249999999998+0,14980431375j</v>
      </c>
      <c r="AI133" s="20" t="str">
        <f t="shared" si="20"/>
        <v>61,8094249999999+0,14980431375j</v>
      </c>
      <c r="AK133" s="20" t="str">
        <f t="shared" si="21"/>
        <v>0,855639966562437-0,0020737704323889j</v>
      </c>
      <c r="AO133" s="20">
        <f t="shared" si="22"/>
        <v>0.85564247960393747</v>
      </c>
      <c r="AP133" s="20">
        <v>63</v>
      </c>
      <c r="AR133" s="20">
        <f>Compensation!$C$16</f>
        <v>0.89015708791421644</v>
      </c>
    </row>
    <row r="134" spans="1:83" s="20" customFormat="1">
      <c r="A134" s="20">
        <f t="shared" si="0"/>
        <v>0.56999999999999995</v>
      </c>
      <c r="B134" s="20">
        <f t="shared" si="1"/>
        <v>5.33</v>
      </c>
      <c r="C134" s="20">
        <f t="shared" si="23"/>
        <v>3.1999999999999966</v>
      </c>
      <c r="D134" s="20">
        <f t="shared" si="7"/>
        <v>10.239999999999979</v>
      </c>
      <c r="E134" s="20">
        <f t="shared" si="8"/>
        <v>54.579199999999886</v>
      </c>
      <c r="F134" s="20">
        <f t="shared" si="9"/>
        <v>9.2399999999999789</v>
      </c>
      <c r="G134" s="20">
        <f>1</f>
        <v>1</v>
      </c>
      <c r="H134" s="20">
        <f t="shared" si="10"/>
        <v>9.7219199999999901</v>
      </c>
      <c r="I134" s="20" t="str">
        <f t="shared" si="11"/>
        <v>1+9,72191999999999j</v>
      </c>
      <c r="K134" s="20" t="str">
        <f t="shared" si="12"/>
        <v>9,23999999999998+89,8305407999997j</v>
      </c>
      <c r="M134" s="20" t="str">
        <f t="shared" ref="M134:M141" si="28">IMSUM(K134,E134)</f>
        <v>63,8191999999999+89,8305407999997j</v>
      </c>
      <c r="O134" s="20" t="str">
        <f t="shared" ref="O134:O141" si="29">IMDIV(E134,M134)</f>
        <v>0,286862250519809-0,403781167725378j</v>
      </c>
      <c r="S134" s="20">
        <f t="shared" si="13"/>
        <v>0.49530715943034731</v>
      </c>
      <c r="U134" s="20">
        <f t="shared" si="4"/>
        <v>0.91758925269460456</v>
      </c>
      <c r="V134" s="20">
        <f t="shared" si="5"/>
        <v>0.88822196381005514</v>
      </c>
      <c r="X134" s="20">
        <f t="shared" si="24"/>
        <v>1E-3</v>
      </c>
      <c r="Y134" s="20">
        <f t="shared" si="6"/>
        <v>5.33</v>
      </c>
      <c r="Z134" s="20">
        <f t="shared" si="25"/>
        <v>3.1999999999999966</v>
      </c>
      <c r="AA134" s="20">
        <f t="shared" si="14"/>
        <v>10.239999999999979</v>
      </c>
      <c r="AB134" s="20">
        <f t="shared" si="15"/>
        <v>54.579199999999886</v>
      </c>
      <c r="AC134" s="20">
        <f t="shared" si="16"/>
        <v>9.2399999999999789</v>
      </c>
      <c r="AD134" s="20">
        <v>1</v>
      </c>
      <c r="AE134" s="20">
        <f t="shared" si="17"/>
        <v>1.7055999999999984E-2</v>
      </c>
      <c r="AF134" s="20" t="str">
        <f t="shared" si="18"/>
        <v>1+0,017056j</v>
      </c>
      <c r="AH134" s="20" t="str">
        <f t="shared" si="19"/>
        <v>9,23999999999998+0,15759744j</v>
      </c>
      <c r="AI134" s="20" t="str">
        <f t="shared" si="20"/>
        <v>63,8191999999999+0,15759744j</v>
      </c>
      <c r="AK134" s="20" t="str">
        <f t="shared" si="21"/>
        <v>0,855210769984503-0,00211188839737864j</v>
      </c>
      <c r="AO134" s="20">
        <f t="shared" si="22"/>
        <v>0.85521337756731175</v>
      </c>
      <c r="AP134" s="20">
        <v>64</v>
      </c>
      <c r="AR134" s="20">
        <f>Compensation!$C$16</f>
        <v>0.89015708791421644</v>
      </c>
    </row>
    <row r="135" spans="1:83" s="20" customFormat="1">
      <c r="A135" s="20">
        <f t="shared" si="0"/>
        <v>0.56999999999999995</v>
      </c>
      <c r="B135" s="20">
        <f t="shared" si="1"/>
        <v>5.33</v>
      </c>
      <c r="C135" s="20">
        <f t="shared" si="23"/>
        <v>3.2499999999999964</v>
      </c>
      <c r="D135" s="20">
        <f t="shared" ref="D135:D141" si="30">C135^2</f>
        <v>10.562499999999977</v>
      </c>
      <c r="E135" s="20">
        <f t="shared" ref="E135:E141" si="31">B135*D135</f>
        <v>56.298124999999878</v>
      </c>
      <c r="F135" s="20">
        <f t="shared" ref="F135:F141" si="32">C135^2-1</f>
        <v>9.5624999999999769</v>
      </c>
      <c r="G135" s="20">
        <f>1</f>
        <v>1</v>
      </c>
      <c r="H135" s="20">
        <f t="shared" ref="H135:H141" si="33">C135*B135*A135</f>
        <v>9.8738249999999876</v>
      </c>
      <c r="I135" s="20" t="str">
        <f t="shared" ref="I135:I141" si="34">COMPLEX(G135,H135,"j")</f>
        <v>1+9,87382499999999j</v>
      </c>
      <c r="K135" s="20" t="str">
        <f t="shared" ref="K135:K141" si="35">IMPRODUCT(I135,F135)</f>
        <v>9,56249999999998+94,4184515624997j</v>
      </c>
      <c r="M135" s="20" t="str">
        <f t="shared" si="28"/>
        <v>65,8606249999999+94,4184515624997j</v>
      </c>
      <c r="O135" s="20" t="str">
        <f t="shared" si="29"/>
        <v>0,279784133833871-0,401101336167844j</v>
      </c>
      <c r="S135" s="20">
        <f t="shared" ref="S135:S141" si="36">IMABS(O135)</f>
        <v>0.48904135144259447</v>
      </c>
      <c r="U135" s="20">
        <f t="shared" si="4"/>
        <v>0.91758925269460456</v>
      </c>
      <c r="V135" s="20">
        <f t="shared" si="5"/>
        <v>0.88822196381005514</v>
      </c>
      <c r="X135" s="20">
        <f t="shared" si="24"/>
        <v>1E-3</v>
      </c>
      <c r="Y135" s="20">
        <f t="shared" si="6"/>
        <v>5.33</v>
      </c>
      <c r="Z135" s="20">
        <f t="shared" si="25"/>
        <v>3.2499999999999964</v>
      </c>
      <c r="AA135" s="20">
        <f t="shared" ref="AA135:AA141" si="37">Z135^2</f>
        <v>10.562499999999977</v>
      </c>
      <c r="AB135" s="20">
        <f t="shared" ref="AB135:AB141" si="38">Y135*AA135</f>
        <v>56.298124999999878</v>
      </c>
      <c r="AC135" s="20">
        <f t="shared" ref="AC135:AC141" si="39">Z135^2-1</f>
        <v>9.5624999999999769</v>
      </c>
      <c r="AD135" s="20">
        <v>1</v>
      </c>
      <c r="AE135" s="20">
        <f t="shared" ref="AE135:AE141" si="40">Z135*Y135*X135</f>
        <v>1.732249999999998E-2</v>
      </c>
      <c r="AF135" s="20" t="str">
        <f t="shared" ref="AF135:AF141" si="41">COMPLEX(AD135,AE135,"j")</f>
        <v>1+0,0173225j</v>
      </c>
      <c r="AH135" s="20" t="str">
        <f t="shared" ref="AH135:AH141" si="42">IMPRODUCT(AF135,AC135)</f>
        <v>9,56249999999998+0,16564640625j</v>
      </c>
      <c r="AI135" s="20" t="str">
        <f t="shared" ref="AI135:AI141" si="43">IMSUM(AH135,AB135)</f>
        <v>65,8606249999999+0,16564640625j</v>
      </c>
      <c r="AK135" s="20" t="str">
        <f t="shared" ref="AK135:AK141" si="44">IMDIV(AB135,AI135)</f>
        <v>0,854801618935879-0,00214991607251541j</v>
      </c>
      <c r="AO135" s="20">
        <f t="shared" ref="AO135:AO141" si="45">IMABS(AK135)</f>
        <v>0.85480432256424543</v>
      </c>
      <c r="AP135" s="20">
        <v>65</v>
      </c>
      <c r="AR135" s="20">
        <f>Compensation!$C$16</f>
        <v>0.89015708791421644</v>
      </c>
    </row>
    <row r="136" spans="1:83" s="20" customFormat="1">
      <c r="A136" s="20">
        <f t="shared" si="0"/>
        <v>0.56999999999999995</v>
      </c>
      <c r="B136" s="20">
        <f t="shared" si="1"/>
        <v>5.33</v>
      </c>
      <c r="C136" s="20">
        <f t="shared" ref="C136:C141" si="46">C135+0.05</f>
        <v>3.2999999999999963</v>
      </c>
      <c r="D136" s="20">
        <f t="shared" si="30"/>
        <v>10.889999999999976</v>
      </c>
      <c r="E136" s="20">
        <f t="shared" si="31"/>
        <v>58.043699999999873</v>
      </c>
      <c r="F136" s="20">
        <f t="shared" si="32"/>
        <v>9.8899999999999757</v>
      </c>
      <c r="G136" s="20">
        <f>1</f>
        <v>1</v>
      </c>
      <c r="H136" s="20">
        <f t="shared" si="33"/>
        <v>10.025729999999989</v>
      </c>
      <c r="I136" s="20" t="str">
        <f t="shared" si="34"/>
        <v>1+10,02573j</v>
      </c>
      <c r="K136" s="20" t="str">
        <f t="shared" si="35"/>
        <v>9,88999999999998+99,1544696999998j</v>
      </c>
      <c r="M136" s="20" t="str">
        <f t="shared" si="28"/>
        <v>67,9336999999998+99,1544696999998j</v>
      </c>
      <c r="O136" s="20" t="str">
        <f t="shared" si="29"/>
        <v>0,272944794601135-0,398383959155044j</v>
      </c>
      <c r="S136" s="20">
        <f t="shared" si="36"/>
        <v>0.48291680423433553</v>
      </c>
      <c r="U136" s="20">
        <f t="shared" si="4"/>
        <v>0.91758925269460456</v>
      </c>
      <c r="V136" s="20">
        <f t="shared" si="5"/>
        <v>0.88822196381005514</v>
      </c>
      <c r="X136" s="20">
        <f t="shared" ref="X136:X141" si="47">X135</f>
        <v>1E-3</v>
      </c>
      <c r="Y136" s="20">
        <f t="shared" si="6"/>
        <v>5.33</v>
      </c>
      <c r="Z136" s="20">
        <f t="shared" ref="Z136:Z141" si="48">Z135+0.05</f>
        <v>3.2999999999999963</v>
      </c>
      <c r="AA136" s="20">
        <f t="shared" si="37"/>
        <v>10.889999999999976</v>
      </c>
      <c r="AB136" s="20">
        <f t="shared" si="38"/>
        <v>58.043699999999873</v>
      </c>
      <c r="AC136" s="20">
        <f t="shared" si="39"/>
        <v>9.8899999999999757</v>
      </c>
      <c r="AD136" s="20">
        <v>1</v>
      </c>
      <c r="AE136" s="20">
        <f t="shared" si="40"/>
        <v>1.758899999999998E-2</v>
      </c>
      <c r="AF136" s="20" t="str">
        <f t="shared" si="41"/>
        <v>1+0,017589j</v>
      </c>
      <c r="AH136" s="20" t="str">
        <f t="shared" si="42"/>
        <v>9,88999999999998+0,17395521j</v>
      </c>
      <c r="AI136" s="20" t="str">
        <f t="shared" si="43"/>
        <v>67,9336999999998+0,17395521j</v>
      </c>
      <c r="AK136" s="20" t="str">
        <f t="shared" si="44"/>
        <v>0,854411277623498-0,00218785806198344j</v>
      </c>
      <c r="AO136" s="20">
        <f t="shared" si="45"/>
        <v>0.8544140788008574</v>
      </c>
      <c r="AP136" s="20">
        <v>66</v>
      </c>
      <c r="AR136" s="20">
        <f>Compensation!$C$16</f>
        <v>0.89015708791421644</v>
      </c>
    </row>
    <row r="137" spans="1:83" s="20" customFormat="1">
      <c r="A137" s="20">
        <f t="shared" si="0"/>
        <v>0.56999999999999995</v>
      </c>
      <c r="B137" s="20">
        <f t="shared" si="1"/>
        <v>5.33</v>
      </c>
      <c r="C137" s="20">
        <f t="shared" si="46"/>
        <v>3.3499999999999961</v>
      </c>
      <c r="D137" s="20">
        <f t="shared" si="30"/>
        <v>11.222499999999973</v>
      </c>
      <c r="E137" s="20">
        <f t="shared" si="31"/>
        <v>59.815924999999858</v>
      </c>
      <c r="F137" s="20">
        <f t="shared" si="32"/>
        <v>10.222499999999973</v>
      </c>
      <c r="G137" s="20">
        <f>1</f>
        <v>1</v>
      </c>
      <c r="H137" s="20">
        <f t="shared" si="33"/>
        <v>10.177634999999986</v>
      </c>
      <c r="I137" s="20" t="str">
        <f t="shared" si="34"/>
        <v>1+10,177635j</v>
      </c>
      <c r="K137" s="20" t="str">
        <f t="shared" si="35"/>
        <v>10,2225+104,0408737875j</v>
      </c>
      <c r="M137" s="20" t="str">
        <f t="shared" si="28"/>
        <v>70,0384249999999+104,0408737875j</v>
      </c>
      <c r="O137" s="20" t="str">
        <f t="shared" si="29"/>
        <v>0,266334645044427-0,395635527073972j</v>
      </c>
      <c r="S137" s="20">
        <f t="shared" si="36"/>
        <v>0.47692935895585264</v>
      </c>
      <c r="U137" s="20">
        <f t="shared" si="4"/>
        <v>0.91758925269460456</v>
      </c>
      <c r="V137" s="20">
        <f t="shared" si="5"/>
        <v>0.88822196381005514</v>
      </c>
      <c r="X137" s="20">
        <f t="shared" si="47"/>
        <v>1E-3</v>
      </c>
      <c r="Y137" s="20">
        <f t="shared" si="6"/>
        <v>5.33</v>
      </c>
      <c r="Z137" s="20">
        <f t="shared" si="48"/>
        <v>3.3499999999999961</v>
      </c>
      <c r="AA137" s="20">
        <f t="shared" si="37"/>
        <v>11.222499999999973</v>
      </c>
      <c r="AB137" s="20">
        <f t="shared" si="38"/>
        <v>59.815924999999858</v>
      </c>
      <c r="AC137" s="20">
        <f t="shared" si="39"/>
        <v>10.222499999999973</v>
      </c>
      <c r="AD137" s="20">
        <v>1</v>
      </c>
      <c r="AE137" s="20">
        <f t="shared" si="40"/>
        <v>1.7855499999999979E-2</v>
      </c>
      <c r="AF137" s="20" t="str">
        <f t="shared" si="41"/>
        <v>1+0,0178555j</v>
      </c>
      <c r="AH137" s="20" t="str">
        <f t="shared" si="42"/>
        <v>10,2225+0,18252784875j</v>
      </c>
      <c r="AI137" s="20" t="str">
        <f t="shared" si="43"/>
        <v>70,0384249999999+0,18252784875j</v>
      </c>
      <c r="AK137" s="20" t="str">
        <f t="shared" si="44"/>
        <v>0,854038604442655-0,00222571865684259j</v>
      </c>
      <c r="AO137" s="20">
        <f t="shared" si="45"/>
        <v>0.85404150467169748</v>
      </c>
      <c r="AP137" s="20">
        <v>67</v>
      </c>
      <c r="AR137" s="20">
        <f>Compensation!$C$16</f>
        <v>0.89015708791421644</v>
      </c>
    </row>
    <row r="138" spans="1:83" s="20" customFormat="1">
      <c r="A138" s="20">
        <f t="shared" si="0"/>
        <v>0.56999999999999995</v>
      </c>
      <c r="B138" s="20">
        <f t="shared" si="1"/>
        <v>5.33</v>
      </c>
      <c r="C138" s="20">
        <f t="shared" si="46"/>
        <v>3.3999999999999959</v>
      </c>
      <c r="D138" s="20">
        <f t="shared" si="30"/>
        <v>11.559999999999972</v>
      </c>
      <c r="E138" s="20">
        <f t="shared" si="31"/>
        <v>61.614799999999853</v>
      </c>
      <c r="F138" s="20">
        <f t="shared" si="32"/>
        <v>10.559999999999972</v>
      </c>
      <c r="G138" s="20">
        <f>1</f>
        <v>1</v>
      </c>
      <c r="H138" s="20">
        <f t="shared" si="33"/>
        <v>10.329539999999987</v>
      </c>
      <c r="I138" s="20" t="str">
        <f t="shared" si="34"/>
        <v>1+10,32954j</v>
      </c>
      <c r="K138" s="20" t="str">
        <f t="shared" si="35"/>
        <v>10,56+109,0799424j</v>
      </c>
      <c r="M138" s="20" t="str">
        <f t="shared" si="28"/>
        <v>72,1747999999998+109,0799424j</v>
      </c>
      <c r="O138" s="20" t="str">
        <f t="shared" si="29"/>
        <v>0,2599445051245-0,39286193583047j</v>
      </c>
      <c r="S138" s="20">
        <f t="shared" si="36"/>
        <v>0.47107499017554044</v>
      </c>
      <c r="U138" s="20">
        <f t="shared" si="4"/>
        <v>0.91758925269460456</v>
      </c>
      <c r="V138" s="20">
        <f t="shared" si="5"/>
        <v>0.88822196381005514</v>
      </c>
      <c r="X138" s="20">
        <f t="shared" si="47"/>
        <v>1E-3</v>
      </c>
      <c r="Y138" s="20">
        <f t="shared" si="6"/>
        <v>5.33</v>
      </c>
      <c r="Z138" s="20">
        <f t="shared" si="48"/>
        <v>3.3999999999999959</v>
      </c>
      <c r="AA138" s="20">
        <f t="shared" si="37"/>
        <v>11.559999999999972</v>
      </c>
      <c r="AB138" s="20">
        <f t="shared" si="38"/>
        <v>61.614799999999853</v>
      </c>
      <c r="AC138" s="20">
        <f t="shared" si="39"/>
        <v>10.559999999999972</v>
      </c>
      <c r="AD138" s="20">
        <v>1</v>
      </c>
      <c r="AE138" s="20">
        <f t="shared" si="40"/>
        <v>1.8121999999999978E-2</v>
      </c>
      <c r="AF138" s="20" t="str">
        <f t="shared" si="41"/>
        <v>1+0,018122j</v>
      </c>
      <c r="AH138" s="20" t="str">
        <f t="shared" si="42"/>
        <v>10,56+0,191368319999999j</v>
      </c>
      <c r="AI138" s="20" t="str">
        <f t="shared" si="43"/>
        <v>72,1747999999998+0,191368319999999j</v>
      </c>
      <c r="AK138" s="20" t="str">
        <f t="shared" si="44"/>
        <v>0,853682543456324-0,00226350186151625j</v>
      </c>
      <c r="AO138" s="20">
        <f t="shared" si="45"/>
        <v>0.8536855442390574</v>
      </c>
      <c r="AP138" s="20">
        <v>68</v>
      </c>
      <c r="AR138" s="20">
        <f>Compensation!$C$16</f>
        <v>0.89015708791421644</v>
      </c>
    </row>
    <row r="139" spans="1:83" s="20" customFormat="1">
      <c r="A139" s="20">
        <f t="shared" si="0"/>
        <v>0.56999999999999995</v>
      </c>
      <c r="B139" s="20">
        <f t="shared" si="1"/>
        <v>5.33</v>
      </c>
      <c r="C139" s="20">
        <f t="shared" si="46"/>
        <v>3.4499999999999957</v>
      </c>
      <c r="D139" s="20">
        <f t="shared" si="30"/>
        <v>11.902499999999971</v>
      </c>
      <c r="E139" s="20">
        <f t="shared" si="31"/>
        <v>63.440324999999845</v>
      </c>
      <c r="F139" s="20">
        <f t="shared" si="32"/>
        <v>10.902499999999971</v>
      </c>
      <c r="G139" s="20">
        <f>1</f>
        <v>1</v>
      </c>
      <c r="H139" s="20">
        <f t="shared" si="33"/>
        <v>10.481444999999987</v>
      </c>
      <c r="I139" s="20" t="str">
        <f t="shared" si="34"/>
        <v>1+10,481445j</v>
      </c>
      <c r="K139" s="20" t="str">
        <f t="shared" si="35"/>
        <v>10,9025+114,2739541125j</v>
      </c>
      <c r="M139" s="20" t="str">
        <f t="shared" si="28"/>
        <v>74,3428249999998+114,2739541125j</v>
      </c>
      <c r="O139" s="20" t="str">
        <f t="shared" si="29"/>
        <v>0,253765587738346-0,390068538941631j</v>
      </c>
      <c r="S139" s="20">
        <f t="shared" si="36"/>
        <v>0.46534980239841822</v>
      </c>
      <c r="U139" s="20">
        <f t="shared" si="4"/>
        <v>0.91758925269460456</v>
      </c>
      <c r="V139" s="20">
        <f t="shared" si="5"/>
        <v>0.88822196381005514</v>
      </c>
      <c r="X139" s="20">
        <f t="shared" si="47"/>
        <v>1E-3</v>
      </c>
      <c r="Y139" s="20">
        <f t="shared" si="6"/>
        <v>5.33</v>
      </c>
      <c r="Z139" s="20">
        <f t="shared" si="48"/>
        <v>3.4499999999999957</v>
      </c>
      <c r="AA139" s="20">
        <f t="shared" si="37"/>
        <v>11.902499999999971</v>
      </c>
      <c r="AB139" s="20">
        <f t="shared" si="38"/>
        <v>63.440324999999845</v>
      </c>
      <c r="AC139" s="20">
        <f t="shared" si="39"/>
        <v>10.902499999999971</v>
      </c>
      <c r="AD139" s="20">
        <v>1</v>
      </c>
      <c r="AE139" s="20">
        <f t="shared" si="40"/>
        <v>1.8388499999999981E-2</v>
      </c>
      <c r="AF139" s="20" t="str">
        <f t="shared" si="41"/>
        <v>1+0,0183885j</v>
      </c>
      <c r="AH139" s="20" t="str">
        <f t="shared" si="42"/>
        <v>10,9025+0,200480621249999j</v>
      </c>
      <c r="AI139" s="20" t="str">
        <f t="shared" si="43"/>
        <v>74,3428249999998+0,200480621249999j</v>
      </c>
      <c r="AK139" s="20" t="str">
        <f t="shared" si="44"/>
        <v>0,853342116763862-0,00230121141761305j</v>
      </c>
      <c r="AO139" s="20">
        <f t="shared" si="45"/>
        <v>0.85334521960166687</v>
      </c>
      <c r="AP139" s="20">
        <v>69</v>
      </c>
      <c r="AR139" s="20">
        <f>Compensation!$C$16</f>
        <v>0.89015708791421644</v>
      </c>
    </row>
    <row r="140" spans="1:83" s="20" customFormat="1">
      <c r="A140" s="20">
        <f t="shared" si="0"/>
        <v>0.56999999999999995</v>
      </c>
      <c r="B140" s="20">
        <f t="shared" si="1"/>
        <v>5.33</v>
      </c>
      <c r="C140" s="20">
        <f t="shared" si="46"/>
        <v>3.4999999999999956</v>
      </c>
      <c r="D140" s="20">
        <f t="shared" si="30"/>
        <v>12.249999999999968</v>
      </c>
      <c r="E140" s="20">
        <f t="shared" si="31"/>
        <v>65.292499999999833</v>
      </c>
      <c r="F140" s="20">
        <f t="shared" si="32"/>
        <v>11.249999999999968</v>
      </c>
      <c r="G140" s="20">
        <f>1</f>
        <v>1</v>
      </c>
      <c r="H140" s="20">
        <f t="shared" si="33"/>
        <v>10.633349999999986</v>
      </c>
      <c r="I140" s="20" t="str">
        <f t="shared" si="34"/>
        <v>1+10,63335j</v>
      </c>
      <c r="K140" s="20" t="str">
        <f t="shared" si="35"/>
        <v>11,25+119,6251875j</v>
      </c>
      <c r="M140" s="20" t="str">
        <f t="shared" si="28"/>
        <v>76,5424999999998+119,6251875j</v>
      </c>
      <c r="O140" s="20" t="str">
        <f t="shared" si="29"/>
        <v>0,247789483885727-0,387260194929071j</v>
      </c>
      <c r="S140" s="20">
        <f t="shared" si="36"/>
        <v>0.45975002653709224</v>
      </c>
      <c r="U140" s="20">
        <f t="shared" si="4"/>
        <v>0.91758925269460456</v>
      </c>
      <c r="V140" s="20">
        <f t="shared" si="5"/>
        <v>0.88822196381005514</v>
      </c>
      <c r="X140" s="20">
        <f t="shared" si="47"/>
        <v>1E-3</v>
      </c>
      <c r="Y140" s="20">
        <f t="shared" si="6"/>
        <v>5.33</v>
      </c>
      <c r="Z140" s="20">
        <f t="shared" si="48"/>
        <v>3.4999999999999956</v>
      </c>
      <c r="AA140" s="20">
        <f t="shared" si="37"/>
        <v>12.249999999999968</v>
      </c>
      <c r="AB140" s="20">
        <f t="shared" si="38"/>
        <v>65.292499999999833</v>
      </c>
      <c r="AC140" s="20">
        <f t="shared" si="39"/>
        <v>11.249999999999968</v>
      </c>
      <c r="AD140" s="20">
        <v>1</v>
      </c>
      <c r="AE140" s="20">
        <f t="shared" si="40"/>
        <v>1.8654999999999977E-2</v>
      </c>
      <c r="AF140" s="20" t="str">
        <f t="shared" si="41"/>
        <v>1+0,018655j</v>
      </c>
      <c r="AH140" s="20" t="str">
        <f t="shared" si="42"/>
        <v>11,25+0,209868749999999j</v>
      </c>
      <c r="AI140" s="20" t="str">
        <f t="shared" si="43"/>
        <v>76,5424999999998+0,209868749999999j</v>
      </c>
      <c r="AK140" s="20" t="str">
        <f t="shared" si="44"/>
        <v>0,853016417654255-0,00233885082539212j</v>
      </c>
      <c r="AO140" s="20">
        <f t="shared" si="45"/>
        <v>0.85301962404793585</v>
      </c>
      <c r="AP140" s="20">
        <v>70</v>
      </c>
      <c r="AR140" s="20">
        <f>Compensation!$C$16</f>
        <v>0.89015708791421644</v>
      </c>
    </row>
    <row r="141" spans="1:83" s="20" customFormat="1">
      <c r="A141" s="20">
        <f t="shared" si="0"/>
        <v>0.56999999999999995</v>
      </c>
      <c r="B141" s="20">
        <f t="shared" si="1"/>
        <v>5.33</v>
      </c>
      <c r="C141" s="20">
        <f t="shared" si="46"/>
        <v>3.5499999999999954</v>
      </c>
      <c r="D141" s="20">
        <f t="shared" si="30"/>
        <v>12.602499999999967</v>
      </c>
      <c r="E141" s="20">
        <f t="shared" si="31"/>
        <v>67.171324999999825</v>
      </c>
      <c r="F141" s="20">
        <f t="shared" si="32"/>
        <v>11.602499999999967</v>
      </c>
      <c r="G141" s="20">
        <f>1</f>
        <v>1</v>
      </c>
      <c r="H141" s="20">
        <f t="shared" si="33"/>
        <v>10.785254999999985</v>
      </c>
      <c r="I141" s="20" t="str">
        <f t="shared" si="34"/>
        <v>1+10,785255j</v>
      </c>
      <c r="K141" s="20" t="str">
        <f t="shared" si="35"/>
        <v>11,6025+125,1359211375j</v>
      </c>
      <c r="M141" s="20" t="str">
        <f t="shared" si="28"/>
        <v>78,7738249999998+125,1359211375j</v>
      </c>
      <c r="O141" s="20" t="str">
        <f t="shared" si="29"/>
        <v>0,242008147919168-0,384441310456176j</v>
      </c>
      <c r="S141" s="20">
        <f t="shared" si="36"/>
        <v>0.45427201635642034</v>
      </c>
      <c r="U141" s="20">
        <f t="shared" si="4"/>
        <v>0.91758925269460456</v>
      </c>
      <c r="V141" s="20">
        <f t="shared" si="5"/>
        <v>0.88822196381005514</v>
      </c>
      <c r="X141" s="20">
        <f t="shared" si="47"/>
        <v>1E-3</v>
      </c>
      <c r="Y141" s="20">
        <f t="shared" si="6"/>
        <v>5.33</v>
      </c>
      <c r="Z141" s="20">
        <f t="shared" si="48"/>
        <v>3.5499999999999954</v>
      </c>
      <c r="AA141" s="20">
        <f t="shared" si="37"/>
        <v>12.602499999999967</v>
      </c>
      <c r="AB141" s="20">
        <f t="shared" si="38"/>
        <v>67.171324999999825</v>
      </c>
      <c r="AC141" s="20">
        <f t="shared" si="39"/>
        <v>11.602499999999967</v>
      </c>
      <c r="AD141" s="20">
        <v>1</v>
      </c>
      <c r="AE141" s="20">
        <f t="shared" si="40"/>
        <v>1.8921499999999977E-2</v>
      </c>
      <c r="AF141" s="20" t="str">
        <f t="shared" si="41"/>
        <v>1+0,0189215j</v>
      </c>
      <c r="AH141" s="20" t="str">
        <f t="shared" si="42"/>
        <v>11,6025+0,219536703749999j</v>
      </c>
      <c r="AI141" s="20" t="str">
        <f t="shared" si="43"/>
        <v>78,7738249999998+0,219536703749999j</v>
      </c>
      <c r="AK141" s="20" t="str">
        <f t="shared" si="44"/>
        <v>0,852704604452661-0,00237642336314105j</v>
      </c>
      <c r="AO141" s="20">
        <f t="shared" si="45"/>
        <v>0.85270791590249118</v>
      </c>
      <c r="AP141" s="20">
        <v>71</v>
      </c>
      <c r="AR141" s="20">
        <f>Compensation!$C$16</f>
        <v>0.89015708791421644</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180008.80880877771</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0.15</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1.8</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1.5</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7.5067669172932311E-2</v>
      </c>
      <c r="CC259" s="18"/>
      <c r="CD259" s="18"/>
      <c r="CE259" s="18"/>
    </row>
    <row r="260" spans="1:83">
      <c r="A260" s="123" t="s">
        <v>361</v>
      </c>
      <c r="B260" s="168">
        <f>'DESIGN INPUTS AND CALCULATIONS'!C204/(98000)</f>
        <v>6.1224489795918363E-6</v>
      </c>
      <c r="CC260" s="18"/>
      <c r="CD260" s="18"/>
      <c r="CE260" s="18"/>
    </row>
    <row r="261" spans="1:83" ht="14.45" customHeight="1">
      <c r="A261" s="123" t="s">
        <v>360</v>
      </c>
      <c r="B261" s="54">
        <f>3.5/(1-((B260/'DESIGN INPUTS AND CALCULATIONS'!C206)*(1200+(0.000776)/('DESIGN INPUTS AND CALCULATIONS'!C203/1000000000))))</f>
        <v>4.1292134831460672</v>
      </c>
      <c r="CC261" s="18"/>
      <c r="CD261" s="18"/>
      <c r="CE261" s="18"/>
    </row>
    <row r="262" spans="1:83">
      <c r="A262" s="123" t="s">
        <v>357</v>
      </c>
      <c r="B262" s="169">
        <f>(B261-3.5)/B260</f>
        <v>102771.53558052432</v>
      </c>
      <c r="CC262" s="18"/>
      <c r="CD262" s="18"/>
      <c r="CE262" s="18"/>
    </row>
    <row r="263" spans="1:83">
      <c r="A263" s="123" t="s">
        <v>407</v>
      </c>
      <c r="B263" s="54">
        <f>B262*13/B261</f>
        <v>323555.5555555555</v>
      </c>
      <c r="CC263" s="18"/>
      <c r="CD263" s="18"/>
      <c r="CE263" s="18"/>
    </row>
    <row r="264" spans="1:83">
      <c r="A264" s="123" t="s">
        <v>408</v>
      </c>
      <c r="B264" s="54">
        <f>B262*B263/(B263-B262)</f>
        <v>150610.09077475191</v>
      </c>
      <c r="CC264" s="18"/>
      <c r="CD264" s="18"/>
      <c r="CE264" s="18"/>
    </row>
    <row r="265" spans="1:83">
      <c r="A265" s="123" t="s">
        <v>358</v>
      </c>
      <c r="B265" s="54">
        <f>'DESIGN INPUTS AND CALCULATIONS'!C209*1000</f>
        <v>330000</v>
      </c>
      <c r="CC265" s="18"/>
      <c r="CD265" s="18"/>
      <c r="CE265" s="18"/>
    </row>
    <row r="266" spans="1:83">
      <c r="A266" s="123" t="s">
        <v>359</v>
      </c>
      <c r="B266" s="54">
        <f>'DESIGN INPUTS AND CALCULATIONS'!C210*1000</f>
        <v>150000</v>
      </c>
      <c r="CC266" s="18"/>
      <c r="CD266" s="18"/>
      <c r="CE266" s="18"/>
    </row>
    <row r="267" spans="1:83">
      <c r="A267" t="s">
        <v>357</v>
      </c>
      <c r="B267" s="54">
        <f>B265*B266/(B265+B266)</f>
        <v>103125</v>
      </c>
      <c r="CC267" s="18"/>
      <c r="CD267" s="18"/>
      <c r="CE267" s="18"/>
    </row>
    <row r="268" spans="1:83">
      <c r="A268" s="123" t="s">
        <v>360</v>
      </c>
      <c r="B268" s="54">
        <f>13*B266/(B265+B266)</f>
        <v>4.0625</v>
      </c>
      <c r="CC268" s="18"/>
      <c r="CD268" s="18"/>
      <c r="CE268" s="18"/>
    </row>
    <row r="269" spans="1:83">
      <c r="A269" s="123" t="s">
        <v>361</v>
      </c>
      <c r="B269" s="54">
        <f>(B268-3.5)/B267</f>
        <v>5.4545454545454545E-6</v>
      </c>
      <c r="CC269" s="18"/>
      <c r="CD269" s="18"/>
      <c r="CE269" s="18"/>
    </row>
    <row r="270" spans="1:83">
      <c r="A270" s="123" t="s">
        <v>406</v>
      </c>
      <c r="B270" s="54">
        <f>(-0.000776)/(B267*'DESIGN INPUTS AND CALCULATIONS'!C203/1000000000)</f>
        <v>-7.5248484848484842E-2</v>
      </c>
      <c r="CC270" s="18"/>
      <c r="CD270" s="18"/>
      <c r="CE270" s="18"/>
    </row>
    <row r="271" spans="1:83">
      <c r="A271" s="123" t="s">
        <v>362</v>
      </c>
      <c r="B271" s="54">
        <f>(1200*13/B265)+B268*(1-EXP(B270))</f>
        <v>0.3417512266520023</v>
      </c>
      <c r="CC271" s="18"/>
      <c r="CD271" s="18"/>
      <c r="CE271" s="18"/>
    </row>
    <row r="272" spans="1:83">
      <c r="A272" s="123" t="s">
        <v>363</v>
      </c>
      <c r="B272" s="54">
        <f>B269*100000</f>
        <v>0.54545454545454541</v>
      </c>
      <c r="CC272" s="18"/>
      <c r="CD272" s="18"/>
      <c r="CE272" s="18"/>
    </row>
    <row r="273" spans="1:83">
      <c r="A273" s="123" t="s">
        <v>365</v>
      </c>
      <c r="B273" s="54">
        <f>B268+'DESIGN INPUTS AND CALCULATIONS'!C200*0.000001*'tables and calculations'!B267</f>
        <v>7.9296875</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3300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7,67166000057729-4,0113562171806i</v>
      </c>
      <c r="H285">
        <f>20*LOG10(IMABS(G285))</f>
        <v>18.747446681694896</v>
      </c>
      <c r="I285">
        <f>IMARGUMENT(G285)*180/PI()</f>
        <v>-27.604160142616795</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-81,7447168345009-209,571609736793i</v>
      </c>
      <c r="Q285">
        <f>20*LOG10(IMABS(P285))</f>
        <v>47.041716159841471</v>
      </c>
      <c r="R285">
        <f>IMARGUMENT(P285)*180/PI()+180</f>
        <v>68.69141888231681</v>
      </c>
      <c r="CC285" s="18"/>
      <c r="CD285" s="18"/>
      <c r="CE285" s="18"/>
    </row>
    <row r="286" spans="1:83">
      <c r="A286" s="123" t="s">
        <v>27</v>
      </c>
      <c r="B286" s="119">
        <f>Compensation!C13</f>
        <v>5.333333333333333</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4,66615183168515-4,87967328034097i</v>
      </c>
      <c r="H286">
        <f t="shared" ref="H286:H321" si="53">20*LOG10(IMABS(G286))</f>
        <v>16.588141872023417</v>
      </c>
      <c r="I286">
        <f t="shared" ref="I286:I321" si="54">IMARGUMENT(G286)*180/PI()</f>
        <v>-46.281380916694182</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-49,8035004461178-74,2409998733113i</v>
      </c>
      <c r="Q286">
        <f t="shared" ref="Q286:Q321" si="60">20*LOG10(IMABS(P286))</f>
        <v>39.02661709128963</v>
      </c>
      <c r="R286">
        <f t="shared" ref="R286:R321" si="61">IMARGUMENT(P286)*180/PI()+180</f>
        <v>56.144887100496959</v>
      </c>
      <c r="CC286" s="18"/>
      <c r="CD286" s="18"/>
      <c r="CE286" s="18"/>
    </row>
    <row r="287" spans="1:83">
      <c r="A287" s="123" t="s">
        <v>29</v>
      </c>
      <c r="B287" s="119">
        <f>Compensation!C14</f>
        <v>0.57463637874564588</v>
      </c>
      <c r="D287" s="18">
        <f t="shared" ref="D287:D294" si="62">D286+10</f>
        <v>30</v>
      </c>
      <c r="E287" s="18">
        <f t="shared" si="50"/>
        <v>188.49555921538757</v>
      </c>
      <c r="F287" t="str">
        <f t="shared" si="51"/>
        <v>188,495559215388i</v>
      </c>
      <c r="G287" t="str">
        <f t="shared" si="52"/>
        <v>2,8229304657666-4,42816014017928i</v>
      </c>
      <c r="H287">
        <f t="shared" si="53"/>
        <v>14.405555017940809</v>
      </c>
      <c r="I287">
        <f t="shared" si="54"/>
        <v>-57.482688322813772</v>
      </c>
      <c r="K287" t="str">
        <f t="shared" si="55"/>
        <v>0,219224098582163-3,55582405227236i</v>
      </c>
      <c r="L287" t="str">
        <f t="shared" si="56"/>
        <v>2,84903546250306-8,63951921027488i</v>
      </c>
      <c r="M287">
        <f t="shared" si="57"/>
        <v>19.178115359983487</v>
      </c>
      <c r="N287">
        <f t="shared" si="58"/>
        <v>108.25089287889847</v>
      </c>
      <c r="P287" t="str">
        <f t="shared" si="59"/>
        <v>-30,2145455921031-37,004747261274i</v>
      </c>
      <c r="Q287">
        <f t="shared" si="60"/>
        <v>33.583670377924292</v>
      </c>
      <c r="R287">
        <f t="shared" si="61"/>
        <v>50.76820455608464</v>
      </c>
      <c r="CC287" s="18"/>
      <c r="CD287" s="18"/>
      <c r="CE287" s="18"/>
    </row>
    <row r="288" spans="1:83">
      <c r="A288" s="123" t="s">
        <v>10</v>
      </c>
      <c r="B288">
        <f>B286*B285*B285</f>
        <v>3.4133333333333336</v>
      </c>
      <c r="D288" s="18">
        <f t="shared" si="62"/>
        <v>40</v>
      </c>
      <c r="E288" s="18">
        <f t="shared" si="50"/>
        <v>251.32741228718345</v>
      </c>
      <c r="F288" t="str">
        <f t="shared" si="51"/>
        <v>251,327412287183i</v>
      </c>
      <c r="G288" t="str">
        <f t="shared" si="52"/>
        <v>1,81769518558187-3,80174454189805i</v>
      </c>
      <c r="H288">
        <f t="shared" si="53"/>
        <v>12.493763779563542</v>
      </c>
      <c r="I288">
        <f t="shared" si="54"/>
        <v>-64.446541550109274</v>
      </c>
      <c r="K288" t="str">
        <f t="shared" si="55"/>
        <v>0,219223952743723-2,66698630763934i</v>
      </c>
      <c r="L288" t="str">
        <f t="shared" si="56"/>
        <v>2,84872314042739-6,49949997817158i</v>
      </c>
      <c r="M288">
        <f t="shared" si="57"/>
        <v>17.020747129924246</v>
      </c>
      <c r="N288">
        <f t="shared" si="58"/>
        <v>113.66778219292165</v>
      </c>
      <c r="P288" t="str">
        <f t="shared" si="59"/>
        <v>-19,5313282296698-22,6442274695105i</v>
      </c>
      <c r="Q288">
        <f t="shared" si="60"/>
        <v>29.514510909487804</v>
      </c>
      <c r="R288">
        <f t="shared" si="61"/>
        <v>49.221240642812404</v>
      </c>
      <c r="CC288" s="18"/>
      <c r="CD288" s="18"/>
      <c r="CE288" s="18"/>
    </row>
    <row r="289" spans="1:83">
      <c r="A289" s="123" t="s">
        <v>449</v>
      </c>
      <c r="B289">
        <f>((B286+1)*B285^2-1)^2+((B285^2-1)*B285*B287*B286)^2</f>
        <v>10.101900422694998</v>
      </c>
      <c r="D289" s="18">
        <f t="shared" si="62"/>
        <v>50</v>
      </c>
      <c r="E289" s="18">
        <f t="shared" si="50"/>
        <v>314.15926535897933</v>
      </c>
      <c r="F289" t="str">
        <f t="shared" si="51"/>
        <v>314,159265358979i</v>
      </c>
      <c r="G289" t="str">
        <f t="shared" si="52"/>
        <v>1,24684289693138-3,25974496137524i</v>
      </c>
      <c r="H289">
        <f t="shared" si="53"/>
        <v>10.856670565480792</v>
      </c>
      <c r="I289">
        <f t="shared" si="54"/>
        <v>-69.068293905366275</v>
      </c>
      <c r="K289" t="str">
        <f t="shared" si="55"/>
        <v>0,219223765237442-2,13371069345968i</v>
      </c>
      <c r="L289" t="str">
        <f t="shared" si="56"/>
        <v>2,84832168252446-5,22002295325671i</v>
      </c>
      <c r="M289">
        <f t="shared" si="57"/>
        <v>15.485316129608563</v>
      </c>
      <c r="N289">
        <f t="shared" si="58"/>
        <v>118.61922648173332</v>
      </c>
      <c r="P289" t="str">
        <f t="shared" si="59"/>
        <v>-13,4645338621104-15,7933507940718i</v>
      </c>
      <c r="Q289">
        <f t="shared" si="60"/>
        <v>26.341986695089339</v>
      </c>
      <c r="R289">
        <f t="shared" si="61"/>
        <v>49.550932576366961</v>
      </c>
      <c r="CC289" s="18"/>
      <c r="CD289" s="18"/>
      <c r="CE289" s="18"/>
    </row>
    <row r="290" spans="1:83">
      <c r="A290" s="123" t="s">
        <v>450</v>
      </c>
      <c r="B290" s="18">
        <f>2*((B286+1)*B285^2-1)*(B286+1)+((B285^2-1)*B287*B286)^2+2*(B285*B287*B286)^2*(B285^2-1)</f>
        <v>35.564741753513424</v>
      </c>
      <c r="D290" s="18">
        <f t="shared" si="62"/>
        <v>60</v>
      </c>
      <c r="E290" s="18">
        <f t="shared" si="50"/>
        <v>376.99111843077515</v>
      </c>
      <c r="F290" t="str">
        <f t="shared" si="51"/>
        <v>376,991118430775i</v>
      </c>
      <c r="G290" t="str">
        <f t="shared" si="52"/>
        <v>0,901000692871544-2,82669049261488i</v>
      </c>
      <c r="H290">
        <f t="shared" si="53"/>
        <v>9.4458044598050268</v>
      </c>
      <c r="I290">
        <f t="shared" si="54"/>
        <v>-72.320446013587869</v>
      </c>
      <c r="K290" t="str">
        <f t="shared" si="55"/>
        <v>0,219223536063534-1,77821614439113i</v>
      </c>
      <c r="L290" t="str">
        <f t="shared" si="56"/>
        <v>2,84783116301989-4,37081388172365i</v>
      </c>
      <c r="M290">
        <f t="shared" si="57"/>
        <v>14.347948751037887</v>
      </c>
      <c r="N290">
        <f t="shared" si="58"/>
        <v>123.08650653961962</v>
      </c>
      <c r="P290" t="str">
        <f t="shared" si="59"/>
        <v>-9,78904019339528-11,9880436089263i</v>
      </c>
      <c r="Q290">
        <f t="shared" si="60"/>
        <v>23.793753210842926</v>
      </c>
      <c r="R290">
        <f t="shared" si="61"/>
        <v>50.766060526031822</v>
      </c>
      <c r="CC290" s="18"/>
      <c r="CD290" s="18"/>
      <c r="CE290" s="18"/>
    </row>
    <row r="291" spans="1:83">
      <c r="A291" s="123" t="s">
        <v>452</v>
      </c>
      <c r="B291" s="18">
        <f>0.001*Compensation!C3/Compensation!C6*B285/Compensation!C15*(B286/SQRT(B289)-0.5*B288/(B289*SQRT(B289))*B290)</f>
        <v>-7.4183898424828691E-5</v>
      </c>
      <c r="D291" s="18">
        <f t="shared" si="62"/>
        <v>70</v>
      </c>
      <c r="E291" s="18">
        <f t="shared" si="50"/>
        <v>439.82297150257102</v>
      </c>
      <c r="F291" t="str">
        <f t="shared" si="51"/>
        <v>439,822971502571i</v>
      </c>
      <c r="G291" t="str">
        <f t="shared" si="52"/>
        <v>0,678563495593287-2,48365011955244i</v>
      </c>
      <c r="H291">
        <f t="shared" si="53"/>
        <v>8.2144581340030705</v>
      </c>
      <c r="I291">
        <f t="shared" si="54"/>
        <v>-74.719024100900157</v>
      </c>
      <c r="K291" t="str">
        <f t="shared" si="55"/>
        <v>0,219223265222262-1,52431077526494i</v>
      </c>
      <c r="L291" t="str">
        <f t="shared" si="56"/>
        <v>2,84725167256408-3,76746891444346i</v>
      </c>
      <c r="M291">
        <f t="shared" si="57"/>
        <v>13.483177964221227</v>
      </c>
      <c r="N291">
        <f t="shared" si="58"/>
        <v>127.0800393884755</v>
      </c>
      <c r="P291" t="str">
        <f t="shared" si="59"/>
        <v>-7,42503357199868-9,62804383308346i</v>
      </c>
      <c r="Q291">
        <f t="shared" si="60"/>
        <v>21.69763609822429</v>
      </c>
      <c r="R291">
        <f t="shared" si="61"/>
        <v>52.361015287575327</v>
      </c>
      <c r="CC291" s="18"/>
      <c r="CD291" s="18"/>
      <c r="CE291" s="18"/>
    </row>
    <row r="292" spans="1:83">
      <c r="A292" s="123" t="s">
        <v>453</v>
      </c>
      <c r="B292">
        <f>(1-Compensation!C4/(2*1000*Compensation!C22*B291))</f>
        <v>2.6035014729121535</v>
      </c>
      <c r="D292" s="18">
        <f t="shared" si="62"/>
        <v>80</v>
      </c>
      <c r="E292" s="18">
        <f t="shared" si="50"/>
        <v>502.6548245743669</v>
      </c>
      <c r="F292" t="str">
        <f t="shared" si="51"/>
        <v>502,654824574367i</v>
      </c>
      <c r="G292" t="str">
        <f t="shared" si="52"/>
        <v>0,528122859190539-2,20915829376145i</v>
      </c>
      <c r="H292">
        <f t="shared" si="53"/>
        <v>7.1259028686036254</v>
      </c>
      <c r="I292">
        <f t="shared" si="54"/>
        <v>-76.555166089405176</v>
      </c>
      <c r="K292" t="str">
        <f t="shared" si="55"/>
        <v>0,219222952713933-1,3338986434775i</v>
      </c>
      <c r="L292" t="str">
        <f t="shared" si="56"/>
        <v>2,84658331819015-3,31778560537341i</v>
      </c>
      <c r="M292">
        <f t="shared" si="57"/>
        <v>12.812774565120455</v>
      </c>
      <c r="N292">
        <f t="shared" si="58"/>
        <v>130.6288302739153</v>
      </c>
      <c r="P292" t="str">
        <f t="shared" si="59"/>
        <v>-5,82616786610635-8,04075156635378i</v>
      </c>
      <c r="Q292">
        <f t="shared" si="60"/>
        <v>19.938677433724084</v>
      </c>
      <c r="R292">
        <f t="shared" si="61"/>
        <v>54.073664184510108</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9.769117226249767</v>
      </c>
      <c r="D293" s="18">
        <f t="shared" si="62"/>
        <v>90</v>
      </c>
      <c r="E293" s="18">
        <f t="shared" si="50"/>
        <v>565.48667764616278</v>
      </c>
      <c r="F293" t="str">
        <f t="shared" si="51"/>
        <v>565,486677646163i</v>
      </c>
      <c r="G293" t="str">
        <f t="shared" si="52"/>
        <v>0,422071086126015-1,98623209027344i</v>
      </c>
      <c r="H293">
        <f t="shared" si="53"/>
        <v>6.1524092296664756</v>
      </c>
      <c r="I293">
        <f t="shared" si="54"/>
        <v>-78.003189924961248</v>
      </c>
      <c r="K293" t="str">
        <f t="shared" si="55"/>
        <v>0,219222598538902-1,18581533645409i</v>
      </c>
      <c r="L293" t="str">
        <f t="shared" si="56"/>
        <v>2,84582622326473-2,97053991123944i</v>
      </c>
      <c r="M293">
        <f t="shared" si="57"/>
        <v>12.284731009735738</v>
      </c>
      <c r="N293">
        <f t="shared" si="58"/>
        <v>133.77166033924178</v>
      </c>
      <c r="P293" t="str">
        <f t="shared" si="59"/>
        <v>-4,69904073216255-6,90625037470758i</v>
      </c>
      <c r="Q293">
        <f t="shared" si="60"/>
        <v>18.437140239402215</v>
      </c>
      <c r="R293">
        <f t="shared" si="61"/>
        <v>55.768470414280529</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0,344707239965925-1,80240460348924i</v>
      </c>
      <c r="H294">
        <f t="shared" si="53"/>
        <v>5.2730572611912407</v>
      </c>
      <c r="I294">
        <f t="shared" si="54"/>
        <v>-79.173005424960266</v>
      </c>
      <c r="K294" t="str">
        <f t="shared" si="55"/>
        <v>0,219222202697576-1,0673622066345i</v>
      </c>
      <c r="L294" t="str">
        <f t="shared" si="56"/>
        <v>2,84498052743112-2,69499699159954i</v>
      </c>
      <c r="M294">
        <f t="shared" si="57"/>
        <v>11.863042063213925</v>
      </c>
      <c r="N294">
        <f t="shared" si="58"/>
        <v>136.55078698273596</v>
      </c>
      <c r="P294" t="str">
        <f t="shared" si="59"/>
        <v>-3,87678959868108-6,05679097416985i</v>
      </c>
      <c r="Q294">
        <f t="shared" si="60"/>
        <v>17.136099324405169</v>
      </c>
      <c r="R294">
        <f t="shared" si="61"/>
        <v>57.377781557775705</v>
      </c>
      <c r="CC294" s="18"/>
      <c r="CD294" s="18"/>
      <c r="CE294" s="18"/>
    </row>
    <row r="295" spans="1:83">
      <c r="A295" s="163" t="s">
        <v>461</v>
      </c>
      <c r="B295">
        <f>Compensation!C19*0.001*(Compensation!C7/(2*B292)+Compensation!C20*0.001)</f>
        <v>8.3218908348213598E-3</v>
      </c>
      <c r="D295" s="18">
        <f>D294+100</f>
        <v>200</v>
      </c>
      <c r="E295" s="18">
        <f t="shared" si="50"/>
        <v>1256.6370614359173</v>
      </c>
      <c r="F295" t="str">
        <f t="shared" si="51"/>
        <v>1256,63706143592i</v>
      </c>
      <c r="G295" t="str">
        <f t="shared" si="52"/>
        <v>0,0885193918129995-0,925700077071717i</v>
      </c>
      <c r="H295">
        <f t="shared" si="53"/>
        <v>-0.63106257598114235</v>
      </c>
      <c r="I295">
        <f t="shared" si="54"/>
        <v>-84.537741613094298</v>
      </c>
      <c r="K295" t="str">
        <f t="shared" si="55"/>
        <v>0,219215952760852-0,534694787000647i</v>
      </c>
      <c r="L295" t="str">
        <f t="shared" si="56"/>
        <v>2,83169272781126-1,51649142039382i</v>
      </c>
      <c r="M295">
        <f t="shared" si="57"/>
        <v>10.136052015236057</v>
      </c>
      <c r="N295">
        <f t="shared" si="58"/>
        <v>151.82906421372809</v>
      </c>
      <c r="P295" t="str">
        <f t="shared" si="59"/>
        <v>-1,15315650667001-2,7555370746012i</v>
      </c>
      <c r="Q295">
        <f t="shared" si="60"/>
        <v>9.5049894392549241</v>
      </c>
      <c r="R295">
        <f t="shared" si="61"/>
        <v>67.291322600633833</v>
      </c>
      <c r="CC295" s="18"/>
      <c r="CD295" s="18"/>
      <c r="CE295" s="18"/>
    </row>
    <row r="296" spans="1:83">
      <c r="D296" s="18">
        <f t="shared" ref="D296:D303" si="63">D295+100</f>
        <v>300</v>
      </c>
      <c r="E296" s="18">
        <f t="shared" si="50"/>
        <v>1884.9555921538758</v>
      </c>
      <c r="F296" t="str">
        <f t="shared" si="51"/>
        <v>1884,95559215388i</v>
      </c>
      <c r="G296" t="str">
        <f t="shared" si="52"/>
        <v>0,039541000112486-0,620255733268251i</v>
      </c>
      <c r="H296">
        <f t="shared" si="53"/>
        <v>-4.1309702922357037</v>
      </c>
      <c r="I296">
        <f t="shared" si="54"/>
        <v>-86.352358030278722</v>
      </c>
      <c r="K296" t="str">
        <f t="shared" si="55"/>
        <v>0,219205536991531-0,357589420912823i</v>
      </c>
      <c r="L296" t="str">
        <f t="shared" si="56"/>
        <v>2,8098159003716-1,19647658104894i</v>
      </c>
      <c r="M296">
        <f t="shared" si="57"/>
        <v>9.6972435704895243</v>
      </c>
      <c r="N296">
        <f t="shared" si="58"/>
        <v>156.93471174114572</v>
      </c>
      <c r="P296" t="str">
        <f t="shared" si="59"/>
        <v>-0,631018528284142-1,79011430225962i</v>
      </c>
      <c r="Q296">
        <f t="shared" si="60"/>
        <v>5.5662732782538162</v>
      </c>
      <c r="R296">
        <f t="shared" si="61"/>
        <v>70.582353710866983</v>
      </c>
      <c r="CC296" s="18"/>
      <c r="CD296" s="18"/>
      <c r="CE296" s="18"/>
    </row>
    <row r="297" spans="1:83">
      <c r="A297" t="s">
        <v>547</v>
      </c>
      <c r="D297" s="18">
        <f t="shared" si="63"/>
        <v>400</v>
      </c>
      <c r="E297" s="18">
        <f t="shared" si="50"/>
        <v>2513.2741228718346</v>
      </c>
      <c r="F297" t="str">
        <f t="shared" si="51"/>
        <v>2513,27412287183i</v>
      </c>
      <c r="G297" t="str">
        <f t="shared" si="52"/>
        <v>0,0222812683124926-0,466017024556669i</v>
      </c>
      <c r="H297">
        <f t="shared" si="53"/>
        <v>-6.6220477050276481</v>
      </c>
      <c r="I297">
        <f t="shared" si="54"/>
        <v>-87.262651115995453</v>
      </c>
      <c r="K297" t="str">
        <f t="shared" si="55"/>
        <v>0,219190956577209-0,269374471902931i</v>
      </c>
      <c r="L297" t="str">
        <f t="shared" si="56"/>
        <v>2,77974152649593-1,08859219507271i</v>
      </c>
      <c r="M297">
        <f t="shared" si="57"/>
        <v>9.4997497906869324</v>
      </c>
      <c r="N297">
        <f t="shared" si="58"/>
        <v>158.61387735098006</v>
      </c>
      <c r="P297" t="str">
        <f t="shared" si="59"/>
        <v>-0,445366328912164-1,31966208999555i</v>
      </c>
      <c r="Q297">
        <f t="shared" si="60"/>
        <v>2.8777020856593043</v>
      </c>
      <c r="R297">
        <f t="shared" si="61"/>
        <v>71.351226234984637</v>
      </c>
      <c r="CC297" s="18"/>
      <c r="CD297" s="18"/>
      <c r="CE297" s="18"/>
    </row>
    <row r="298" spans="1:83">
      <c r="A298" t="s">
        <v>465</v>
      </c>
      <c r="D298" s="18">
        <f t="shared" si="63"/>
        <v>500</v>
      </c>
      <c r="E298" s="18">
        <f t="shared" si="50"/>
        <v>3141.5926535897929</v>
      </c>
      <c r="F298" t="str">
        <f t="shared" si="51"/>
        <v>3141,59265358979i</v>
      </c>
      <c r="G298" t="str">
        <f t="shared" si="52"/>
        <v>0,0142717299956247-0,373119982139225i</v>
      </c>
      <c r="H298">
        <f t="shared" si="53"/>
        <v>-8.5566805820404195</v>
      </c>
      <c r="I298">
        <f t="shared" si="54"/>
        <v>-87.809521057214752</v>
      </c>
      <c r="K298" t="str">
        <f t="shared" si="55"/>
        <v>0,219172213180043-0,216715581889345i</v>
      </c>
      <c r="L298" t="str">
        <f t="shared" si="56"/>
        <v>2,74199321987132-1,06289326832187i</v>
      </c>
      <c r="M298">
        <f t="shared" si="57"/>
        <v>9.3692918552918805</v>
      </c>
      <c r="N298">
        <f t="shared" si="58"/>
        <v>158.81191249478729</v>
      </c>
      <c r="P298" t="str">
        <f t="shared" si="59"/>
        <v>-0,357453730408321-1,03826178696392i</v>
      </c>
      <c r="Q298">
        <f t="shared" si="60"/>
        <v>0.81261127325146332</v>
      </c>
      <c r="R298">
        <f t="shared" si="61"/>
        <v>71.002391437572584</v>
      </c>
      <c r="CC298" s="18"/>
      <c r="CD298" s="18"/>
      <c r="CE298" s="18"/>
    </row>
    <row r="299" spans="1:83">
      <c r="A299" t="s">
        <v>466</v>
      </c>
      <c r="D299" s="18">
        <f t="shared" si="63"/>
        <v>600</v>
      </c>
      <c r="E299" s="18">
        <f t="shared" si="50"/>
        <v>3769.9111843077517</v>
      </c>
      <c r="F299" t="str">
        <f t="shared" si="51"/>
        <v>3769,91118430775i</v>
      </c>
      <c r="G299" t="str">
        <f t="shared" si="52"/>
        <v>0,00991534969072322-0,311072177007918i</v>
      </c>
      <c r="H299">
        <f t="shared" si="53"/>
        <v>-10.138366436306487</v>
      </c>
      <c r="I299">
        <f t="shared" si="54"/>
        <v>-88.174329143834342</v>
      </c>
      <c r="K299" t="str">
        <f t="shared" si="55"/>
        <v>0,219149308936283-0,181834605880466i</v>
      </c>
      <c r="L299" t="str">
        <f t="shared" si="56"/>
        <v>2,69720466966642-1,0755976327651i</v>
      </c>
      <c r="M299">
        <f t="shared" si="57"/>
        <v>9.2592149662955716</v>
      </c>
      <c r="N299">
        <f t="shared" si="58"/>
        <v>158.25875873976256</v>
      </c>
      <c r="P299" t="str">
        <f t="shared" si="59"/>
        <v>-0,307844769721609-0,849690255084436i</v>
      </c>
      <c r="Q299">
        <f t="shared" si="60"/>
        <v>-0.87915147001091043</v>
      </c>
      <c r="R299">
        <f t="shared" si="61"/>
        <v>70.084429595928199</v>
      </c>
      <c r="CC299" s="18"/>
      <c r="CD299" s="18"/>
      <c r="CE299" s="18"/>
    </row>
    <row r="300" spans="1:83">
      <c r="D300" s="18">
        <f t="shared" si="63"/>
        <v>700</v>
      </c>
      <c r="E300" s="18">
        <f t="shared" si="50"/>
        <v>4398.22971502571</v>
      </c>
      <c r="F300" t="str">
        <f t="shared" si="51"/>
        <v>4398,22971502571i</v>
      </c>
      <c r="G300" t="str">
        <f t="shared" si="52"/>
        <v>0,00728670885793473-0,266705112250847i</v>
      </c>
      <c r="H300">
        <f t="shared" si="53"/>
        <v>-11.476132614328222</v>
      </c>
      <c r="I300">
        <f t="shared" si="54"/>
        <v>-88.434998763854097</v>
      </c>
      <c r="K300" t="str">
        <f t="shared" si="55"/>
        <v>0,21912224645566-0,157112316938613i</v>
      </c>
      <c r="L300" t="str">
        <f t="shared" si="56"/>
        <v>2,64609436696012-1,10763301157003i</v>
      </c>
      <c r="M300">
        <f t="shared" si="57"/>
        <v>9.1532944990761642</v>
      </c>
      <c r="N300">
        <f t="shared" si="58"/>
        <v>157.28622141126607</v>
      </c>
      <c r="P300" t="str">
        <f t="shared" si="59"/>
        <v>-0,276130067420869-0,713797894443181i</v>
      </c>
      <c r="Q300">
        <f t="shared" si="60"/>
        <v>-2.3228381152520563</v>
      </c>
      <c r="R300">
        <f t="shared" si="61"/>
        <v>68.851222647412001</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0,00557986193243167-0,233407777216245i</v>
      </c>
      <c r="H301">
        <f t="shared" si="53"/>
        <v>-12.635212260425831</v>
      </c>
      <c r="I301">
        <f t="shared" si="54"/>
        <v>-88.630544104638503</v>
      </c>
      <c r="K301" t="str">
        <f t="shared" si="55"/>
        <v>0,219091028820639-0,138739082426451i</v>
      </c>
      <c r="L301" t="str">
        <f t="shared" si="56"/>
        <v>2,58943888877042-1,14927837667587i</v>
      </c>
      <c r="M301">
        <f t="shared" si="57"/>
        <v>9.0450102469828906</v>
      </c>
      <c r="N301">
        <f t="shared" si="58"/>
        <v>156.06677317087733</v>
      </c>
      <c r="P301" t="str">
        <f t="shared" si="59"/>
        <v>-0,253801799820801-0,610807989928988i</v>
      </c>
      <c r="Q301">
        <f t="shared" si="60"/>
        <v>-3.590202013442938</v>
      </c>
      <c r="R301">
        <f t="shared" si="61"/>
        <v>67.436229066238838</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0,00440930836846054-0,207498453820473i</v>
      </c>
      <c r="H302">
        <f t="shared" si="53"/>
        <v>-13.657742063563374</v>
      </c>
      <c r="I302">
        <f t="shared" si="54"/>
        <v>-88.782657222158193</v>
      </c>
      <c r="K302" t="str">
        <f t="shared" si="55"/>
        <v>0,219055659585553-0,124598422760642i</v>
      </c>
      <c r="L302" t="str">
        <f t="shared" si="56"/>
        <v>2,52804643017069-1,19504369937244i</v>
      </c>
      <c r="M302">
        <f t="shared" si="57"/>
        <v>8.9315944440189199</v>
      </c>
      <c r="N302">
        <f t="shared" si="58"/>
        <v>154.69922888290938</v>
      </c>
      <c r="P302" t="str">
        <f t="shared" si="59"/>
        <v>-0,236822783587271-0,529835041631103i</v>
      </c>
      <c r="Q302">
        <f t="shared" si="60"/>
        <v>-4.7261476195444594</v>
      </c>
      <c r="R302">
        <f t="shared" si="61"/>
        <v>65.916571660751174</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0,00357184608867454-0,186764624781842i</v>
      </c>
      <c r="H303">
        <f t="shared" si="53"/>
        <v>-14.572519421597086</v>
      </c>
      <c r="I303">
        <f t="shared" si="54"/>
        <v>-88.904360177805771</v>
      </c>
      <c r="K303" t="str">
        <f t="shared" si="55"/>
        <v>0,219016142775582-0,113420434917639i</v>
      </c>
      <c r="L303" t="str">
        <f t="shared" si="56"/>
        <v>2,46273203959018-1,24161751340808i</v>
      </c>
      <c r="M303">
        <f t="shared" si="57"/>
        <v>8.8119418449228757</v>
      </c>
      <c r="N303">
        <f t="shared" si="58"/>
        <v>153.24446483308176</v>
      </c>
      <c r="P303" t="str">
        <f t="shared" si="59"/>
        <v>-0,22309372921116-0,464386091971177i</v>
      </c>
      <c r="Q303">
        <f t="shared" si="60"/>
        <v>-5.7605775766742093</v>
      </c>
      <c r="R303">
        <f t="shared" si="61"/>
        <v>64.340104655276022</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0,000893206456990989-0,0934079266861939i</v>
      </c>
      <c r="H304">
        <f t="shared" si="53"/>
        <v>-20.591928250458214</v>
      </c>
      <c r="I304">
        <f t="shared" si="54"/>
        <v>-89.452130003879901</v>
      </c>
      <c r="K304" t="str">
        <f t="shared" si="55"/>
        <v>0,218394077568986-0,0667995572021568i</v>
      </c>
      <c r="L304" t="str">
        <f t="shared" si="56"/>
        <v>1,74526510622165-1,53239910460691i</v>
      </c>
      <c r="M304">
        <f t="shared" si="57"/>
        <v>7.3192682785752972</v>
      </c>
      <c r="N304">
        <f t="shared" si="58"/>
        <v>138.71582286872169</v>
      </c>
      <c r="P304" t="str">
        <f t="shared" si="59"/>
        <v>-0,141579341155073-0,164390343864846i</v>
      </c>
      <c r="Q304">
        <f t="shared" si="60"/>
        <v>-13.272659971882932</v>
      </c>
      <c r="R304">
        <f t="shared" si="61"/>
        <v>49.263692864841772</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0,000397000813350096-0,0622751144108767i</v>
      </c>
      <c r="H305">
        <f t="shared" si="53"/>
        <v>-24.113532824530886</v>
      </c>
      <c r="I305">
        <f t="shared" si="54"/>
        <v>-89.634747151377653</v>
      </c>
      <c r="K305" t="str">
        <f t="shared" si="55"/>
        <v>0,217365117821916-0,0556589076420397i</v>
      </c>
      <c r="L305" t="str">
        <f t="shared" si="56"/>
        <v>1,16738713776188-1,51000359825444i</v>
      </c>
      <c r="M305">
        <f t="shared" si="57"/>
        <v>5.6144767845776471</v>
      </c>
      <c r="N305">
        <f t="shared" si="58"/>
        <v>127.70768924341787</v>
      </c>
      <c r="P305" t="str">
        <f t="shared" si="59"/>
        <v>-0,0935721931989448-0,0732986402225755i</v>
      </c>
      <c r="Q305">
        <f t="shared" si="60"/>
        <v>-18.499056039953242</v>
      </c>
      <c r="R305">
        <f t="shared" si="61"/>
        <v>38.072942092040222</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0,000223316927923284-0,0467071662278738i</v>
      </c>
      <c r="H306">
        <f t="shared" si="53"/>
        <v>-26.612230341585015</v>
      </c>
      <c r="I306">
        <f t="shared" si="54"/>
        <v>-89.726058740024101</v>
      </c>
      <c r="K306" t="str">
        <f t="shared" si="55"/>
        <v>0,21594075646524-0,0532951126052341i</v>
      </c>
      <c r="L306" t="str">
        <f t="shared" si="56"/>
        <v>0,790291754783991-1,37037445672277i</v>
      </c>
      <c r="M306">
        <f t="shared" si="57"/>
        <v>3.9837186639635074</v>
      </c>
      <c r="N306">
        <f t="shared" si="58"/>
        <v>119.97194864589653</v>
      </c>
      <c r="P306" t="str">
        <f t="shared" si="59"/>
        <v>-0,0638298220177412-0,0372183161729938i</v>
      </c>
      <c r="Q306">
        <f t="shared" si="60"/>
        <v>-22.628511677621507</v>
      </c>
      <c r="R306">
        <f t="shared" si="61"/>
        <v>30.245889905872389</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0,000142924010051516-0,0373660404828544i</v>
      </c>
      <c r="H307">
        <f t="shared" si="53"/>
        <v>-28.550394861715326</v>
      </c>
      <c r="I307">
        <f t="shared" si="54"/>
        <v>-89.780846390847657</v>
      </c>
      <c r="K307" t="str">
        <f t="shared" si="55"/>
        <v>0,21413663499512-0,0543405829619523i</v>
      </c>
      <c r="L307" t="str">
        <f t="shared" si="56"/>
        <v>0,552028282564975-1,21542236067912i</v>
      </c>
      <c r="M307">
        <f t="shared" si="57"/>
        <v>2.5090446797014527</v>
      </c>
      <c r="N307">
        <f t="shared" si="58"/>
        <v>114.42690188579456</v>
      </c>
      <c r="P307" t="str">
        <f t="shared" si="59"/>
        <v>-0,0453366230370964-0,020800824191698i</v>
      </c>
      <c r="Q307">
        <f t="shared" si="60"/>
        <v>-26.041350182013868</v>
      </c>
      <c r="R307">
        <f t="shared" si="61"/>
        <v>24.64605549494695</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0,0000992532284531647-0,0311385062685955i</v>
      </c>
      <c r="H308">
        <f t="shared" si="53"/>
        <v>-30.134000368206777</v>
      </c>
      <c r="I308">
        <f t="shared" si="54"/>
        <v>-89.81737172023567</v>
      </c>
      <c r="K308" t="str">
        <f t="shared" si="55"/>
        <v>0,211972122581602-0,0569859691598898i</v>
      </c>
      <c r="L308" t="str">
        <f t="shared" si="56"/>
        <v>0,398113287004894-1,07595217066396i</v>
      </c>
      <c r="M308">
        <f t="shared" si="57"/>
        <v>1.1931108435030997</v>
      </c>
      <c r="N308">
        <f t="shared" si="58"/>
        <v>110.30498818097944</v>
      </c>
      <c r="P308" t="str">
        <f t="shared" si="59"/>
        <v>-0,0334640293819033-0,0125034448096126i</v>
      </c>
      <c r="Q308">
        <f t="shared" si="60"/>
        <v>-28.940889524703685</v>
      </c>
      <c r="R308">
        <f t="shared" si="61"/>
        <v>20.487616460743709</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0,0000729209358288541-0,0266902201732588i</v>
      </c>
      <c r="H309">
        <f t="shared" si="53"/>
        <v>-31.47292445446945</v>
      </c>
      <c r="I309">
        <f t="shared" si="54"/>
        <v>-89.84346133383832</v>
      </c>
      <c r="K309" t="str">
        <f t="shared" si="55"/>
        <v>0,20946981197312-0,060440897519404i</v>
      </c>
      <c r="L309" t="str">
        <f t="shared" si="56"/>
        <v>0,295111546010777-0,957511831976837i</v>
      </c>
      <c r="M309">
        <f t="shared" si="57"/>
        <v>1.6989907730162512E-2</v>
      </c>
      <c r="N309">
        <f t="shared" si="58"/>
        <v>107.12964773869331</v>
      </c>
      <c r="P309" t="str">
        <f t="shared" si="59"/>
        <v>-0,0255346818038532-0,00794641479755339i</v>
      </c>
      <c r="Q309">
        <f t="shared" si="60"/>
        <v>-31.455934546739272</v>
      </c>
      <c r="R309">
        <f t="shared" si="61"/>
        <v>17.286186404854988</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0,0000558301891675893-0,0233539835088547i</v>
      </c>
      <c r="H310">
        <f t="shared" si="53"/>
        <v>-32.632755796135164</v>
      </c>
      <c r="I310">
        <f t="shared" si="54"/>
        <v>-89.863028587232321</v>
      </c>
      <c r="K310" t="str">
        <f t="shared" si="55"/>
        <v>0,206654955860219-0,0642993957317733i</v>
      </c>
      <c r="L310" t="str">
        <f t="shared" si="56"/>
        <v>0,223697384123109-0,858386158269275i</v>
      </c>
      <c r="M310">
        <f t="shared" si="57"/>
        <v>-1.0409849334058674</v>
      </c>
      <c r="N310">
        <f t="shared" si="58"/>
        <v>104.60653415210405</v>
      </c>
      <c r="P310" t="str">
        <f t="shared" si="59"/>
        <v>-0,0200342471171779-0,00527214888138004i</v>
      </c>
      <c r="Q310">
        <f t="shared" si="60"/>
        <v>-33.673740729541031</v>
      </c>
      <c r="R310">
        <f t="shared" si="61"/>
        <v>14.743505564871725</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0,0000441127949688898-0,0207591213515872i</v>
      </c>
      <c r="H311">
        <f t="shared" si="53"/>
        <v>-33.655801035988105</v>
      </c>
      <c r="I311">
        <f t="shared" si="54"/>
        <v>-89.878247584417196</v>
      </c>
      <c r="K311" t="str">
        <f t="shared" si="55"/>
        <v>0,203554868633623-0,0683284927526649i</v>
      </c>
      <c r="L311" t="str">
        <f t="shared" si="56"/>
        <v>0,172588047307123-0,775347998817558i</v>
      </c>
      <c r="M311">
        <f t="shared" si="57"/>
        <v>-2.0000426144435997</v>
      </c>
      <c r="N311">
        <f t="shared" si="58"/>
        <v>102.54912152985401</v>
      </c>
      <c r="P311" t="str">
        <f t="shared" si="59"/>
        <v>-0,016087929856019-0,00361697898518342i</v>
      </c>
      <c r="Q311">
        <f t="shared" si="60"/>
        <v>-35.655843650431727</v>
      </c>
      <c r="R311">
        <f t="shared" si="61"/>
        <v>12.670873945436881</v>
      </c>
      <c r="CC311" s="18"/>
      <c r="CD311" s="18"/>
      <c r="CE311" s="18"/>
    </row>
    <row r="312" spans="1:83">
      <c r="A312" t="s">
        <v>503</v>
      </c>
      <c r="B312" s="18">
        <v>100000</v>
      </c>
      <c r="D312" s="18">
        <f t="shared" si="64"/>
        <v>10000</v>
      </c>
      <c r="E312" s="18">
        <f t="shared" si="50"/>
        <v>62831.853071795864</v>
      </c>
      <c r="F312" t="str">
        <f t="shared" si="51"/>
        <v>62831,8530717959i</v>
      </c>
      <c r="G312" t="str">
        <f t="shared" si="52"/>
        <v>0,0000357313945806124-0,018683225245734i</v>
      </c>
      <c r="H312">
        <f t="shared" si="53"/>
        <v>-34.570947121162952</v>
      </c>
      <c r="I312">
        <f t="shared" si="54"/>
        <v>-89.890422794638127</v>
      </c>
      <c r="K312" t="str">
        <f t="shared" si="55"/>
        <v>0,200198318076047-0,0723836914125539i</v>
      </c>
      <c r="L312" t="str">
        <f t="shared" si="56"/>
        <v>0,134996754916761-0,705317068704762i</v>
      </c>
      <c r="M312">
        <f t="shared" si="57"/>
        <v>-2.8760599191675285</v>
      </c>
      <c r="N312">
        <f t="shared" si="58"/>
        <v>100.83529338934207</v>
      </c>
      <c r="P312" t="str">
        <f t="shared" si="59"/>
        <v>-0,0131727740419549-0,00254737674203933i</v>
      </c>
      <c r="Q312">
        <f t="shared" si="60"/>
        <v>-37.447007040330469</v>
      </c>
      <c r="R312">
        <f t="shared" si="61"/>
        <v>10.944870594703985</v>
      </c>
      <c r="CC312" s="18"/>
      <c r="CD312" s="18"/>
      <c r="CE312" s="18"/>
    </row>
    <row r="313" spans="1:83">
      <c r="D313" s="18">
        <f>D312+10000</f>
        <v>20000</v>
      </c>
      <c r="E313" s="18">
        <f t="shared" si="50"/>
        <v>125663.70614359173</v>
      </c>
      <c r="F313" t="str">
        <f t="shared" si="51"/>
        <v>125663,706143592i</v>
      </c>
      <c r="G313" t="str">
        <f t="shared" si="52"/>
        <v>8,93287314972259E-06-0,00934163824875681i</v>
      </c>
      <c r="H313">
        <f t="shared" si="53"/>
        <v>-40.591535120902897</v>
      </c>
      <c r="I313">
        <f t="shared" si="54"/>
        <v>-89.945211347220436</v>
      </c>
      <c r="K313" t="str">
        <f t="shared" si="55"/>
        <v>0,158841786002943-0,103268431611915i</v>
      </c>
      <c r="L313" t="str">
        <f t="shared" si="56"/>
        <v>0,0134273826029202-0,355393014316317i</v>
      </c>
      <c r="M313">
        <f t="shared" si="57"/>
        <v>-8.9796272868207527</v>
      </c>
      <c r="N313">
        <f t="shared" si="58"/>
        <v>92.163707700254577</v>
      </c>
      <c r="P313" t="str">
        <f t="shared" si="59"/>
        <v>-0,00331983303077276-0,000128608431619316i</v>
      </c>
      <c r="Q313">
        <f t="shared" si="60"/>
        <v>-49.571162407723648</v>
      </c>
      <c r="R313">
        <f t="shared" si="61"/>
        <v>2.2184963530341406</v>
      </c>
      <c r="CC313" s="18"/>
      <c r="CD313" s="18"/>
      <c r="CE313" s="18"/>
    </row>
    <row r="314" spans="1:83">
      <c r="D314" s="18">
        <f t="shared" ref="D314:D321" si="65">D313+10000</f>
        <v>30000</v>
      </c>
      <c r="E314" s="18">
        <f t="shared" si="50"/>
        <v>188495.55921538759</v>
      </c>
      <c r="F314" t="str">
        <f t="shared" si="51"/>
        <v>188495,559215388i</v>
      </c>
      <c r="G314" t="str">
        <f t="shared" si="52"/>
        <v>0,0000039701678611647-0,00622776199620493i</v>
      </c>
      <c r="H314">
        <f t="shared" si="53"/>
        <v>-44.113358095801878</v>
      </c>
      <c r="I314">
        <f t="shared" si="54"/>
        <v>-89.963474225295272</v>
      </c>
      <c r="K314" t="str">
        <f t="shared" si="55"/>
        <v>0,118159797187301-0,112833979234188i</v>
      </c>
      <c r="L314" t="str">
        <f t="shared" si="56"/>
        <v>-0,00365541939365712-0,230021143127179i</v>
      </c>
      <c r="M314">
        <f t="shared" si="57"/>
        <v>-12.763548200830597</v>
      </c>
      <c r="N314">
        <f t="shared" si="58"/>
        <v>89.089551193388758</v>
      </c>
      <c r="P314" t="str">
        <f t="shared" si="59"/>
        <v>-0,00143253144611966+0,0000218518594301764i</v>
      </c>
      <c r="Q314">
        <f t="shared" si="60"/>
        <v>-56.876906296632448</v>
      </c>
      <c r="R314">
        <f t="shared" si="61"/>
        <v>359.12607696809346</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2,23321981897149E-06-0,00467082232762561i</v>
      </c>
      <c r="H315">
        <f t="shared" si="53"/>
        <v>-46.612132055792507</v>
      </c>
      <c r="I315">
        <f t="shared" si="54"/>
        <v>-89.972605667347892</v>
      </c>
      <c r="K315" t="str">
        <f t="shared" si="55"/>
        <v>0,0869741033834978-0,109915683634803i</v>
      </c>
      <c r="L315" t="str">
        <f t="shared" si="56"/>
        <v>-0,00624820964168893-0,167875909109795i</v>
      </c>
      <c r="M315">
        <f t="shared" si="57"/>
        <v>-15.494220461016281</v>
      </c>
      <c r="N315">
        <f t="shared" si="58"/>
        <v>87.868479914236275</v>
      </c>
      <c r="P315" t="str">
        <f t="shared" si="59"/>
        <v>-0,000784132498166083+0,0000288093732947344i</v>
      </c>
      <c r="Q315">
        <f t="shared" si="60"/>
        <v>-62.106352516808784</v>
      </c>
      <c r="R315">
        <f t="shared" si="61"/>
        <v>357.89587424688841</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1,42926080176418E-06-0,00373665816961246i</v>
      </c>
      <c r="H316">
        <f t="shared" si="53"/>
        <v>-48.550331958546678</v>
      </c>
      <c r="I316">
        <f t="shared" si="54"/>
        <v>-89.978084533277126</v>
      </c>
      <c r="K316" t="str">
        <f t="shared" si="55"/>
        <v>0,0649382178103279-0,102228638940344i</v>
      </c>
      <c r="L316" t="str">
        <f t="shared" si="56"/>
        <v>-0,00590025456098929-0,131566820645976i</v>
      </c>
      <c r="M316">
        <f t="shared" si="57"/>
        <v>-17.608346772905609</v>
      </c>
      <c r="N316">
        <f t="shared" si="58"/>
        <v>87.432230071271448</v>
      </c>
      <c r="P316" t="str">
        <f t="shared" si="59"/>
        <v>-0,000491628668219288+0,0000218591911085518i</v>
      </c>
      <c r="Q316">
        <f t="shared" si="60"/>
        <v>-66.158678731452284</v>
      </c>
      <c r="R316">
        <f t="shared" si="61"/>
        <v>357.45414553799435</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9,92542267817954E-07-0,00311388194721335i</v>
      </c>
      <c r="H317">
        <f t="shared" si="53"/>
        <v>-50.133956685352182</v>
      </c>
      <c r="I317">
        <f t="shared" si="54"/>
        <v>-89.981737110792139</v>
      </c>
      <c r="K317" t="str">
        <f t="shared" si="55"/>
        <v>0,0495838762068556-0,0934916541188807i</v>
      </c>
      <c r="L317" t="str">
        <f t="shared" si="56"/>
        <v>-0,00501860110923326-0,108024427390227i</v>
      </c>
      <c r="M317">
        <f t="shared" si="57"/>
        <v>-19.320197058079362</v>
      </c>
      <c r="N317">
        <f t="shared" si="58"/>
        <v>87.340064064548869</v>
      </c>
      <c r="P317" t="str">
        <f t="shared" si="59"/>
        <v>-0,000336380295482213+0,0000155201125841647i</v>
      </c>
      <c r="Q317">
        <f t="shared" si="60"/>
        <v>-69.454153743431561</v>
      </c>
      <c r="R317">
        <f t="shared" si="61"/>
        <v>357.35832695375677</v>
      </c>
      <c r="CC317" s="18"/>
      <c r="CD317" s="18"/>
      <c r="CE317" s="18"/>
    </row>
    <row r="318" spans="1:83">
      <c r="A318" s="54">
        <v>1</v>
      </c>
      <c r="D318" s="18">
        <f t="shared" si="65"/>
        <v>70000</v>
      </c>
      <c r="E318" s="18">
        <f t="shared" si="50"/>
        <v>439822.97150257102</v>
      </c>
      <c r="F318" t="str">
        <f t="shared" si="51"/>
        <v>439822,971502571i</v>
      </c>
      <c r="G318" t="str">
        <f t="shared" si="52"/>
        <v>7,29214747032512E-07-0,0026690417409843i</v>
      </c>
      <c r="H318">
        <f t="shared" si="53"/>
        <v>-51.472892360899948</v>
      </c>
      <c r="I318">
        <f t="shared" si="54"/>
        <v>-89.984346094824033</v>
      </c>
      <c r="K318" t="str">
        <f t="shared" si="55"/>
        <v>0,0387544961570726-0,0851540701570526i</v>
      </c>
      <c r="L318" t="str">
        <f t="shared" si="56"/>
        <v>-0,00416478900960367-0,0916078417581582i</v>
      </c>
      <c r="M318">
        <f t="shared" si="57"/>
        <v>-20.752379776315138</v>
      </c>
      <c r="N318">
        <f t="shared" si="58"/>
        <v>87.396940842662019</v>
      </c>
      <c r="P318" t="str">
        <f t="shared" si="59"/>
        <v>-0,000244508190479573+0,000011049193919871i</v>
      </c>
      <c r="Q318">
        <f t="shared" si="60"/>
        <v>-72.225272137215072</v>
      </c>
      <c r="R318">
        <f t="shared" si="61"/>
        <v>357.412594747838</v>
      </c>
      <c r="CC318" s="18"/>
      <c r="CD318" s="18"/>
      <c r="CE318" s="18"/>
    </row>
    <row r="319" spans="1:83">
      <c r="A319" s="54"/>
      <c r="D319" s="18">
        <f t="shared" si="65"/>
        <v>80000</v>
      </c>
      <c r="E319" s="18">
        <f t="shared" si="50"/>
        <v>502654.82457436691</v>
      </c>
      <c r="F319" t="str">
        <f t="shared" si="51"/>
        <v>502654,824574367i</v>
      </c>
      <c r="G319" t="str">
        <f t="shared" si="52"/>
        <v>5,58305050464256E-07-0,00233541156421905i</v>
      </c>
      <c r="H319">
        <f t="shared" si="53"/>
        <v>-52.632731224474298</v>
      </c>
      <c r="I319">
        <f t="shared" si="54"/>
        <v>-89.986302832891155</v>
      </c>
      <c r="K319" t="str">
        <f t="shared" si="55"/>
        <v>0,0309539199715364-0,0776727701293295i</v>
      </c>
      <c r="L319" t="str">
        <f t="shared" si="56"/>
        <v>-0,00345218753202618-0,0795332325089407i</v>
      </c>
      <c r="M319">
        <f t="shared" si="57"/>
        <v>-21.980852709457604</v>
      </c>
      <c r="N319">
        <f t="shared" si="58"/>
        <v>87.514602501472609</v>
      </c>
      <c r="P319" t="str">
        <f t="shared" si="59"/>
        <v>-0,000185744758314837+8,01787487875727E-06i</v>
      </c>
      <c r="Q319">
        <f t="shared" si="60"/>
        <v>-74.613583933931892</v>
      </c>
      <c r="R319">
        <f t="shared" si="61"/>
        <v>357.52829966858144</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4,41129921707311E-07-0,00207592141531646i</v>
      </c>
      <c r="H320">
        <f t="shared" si="53"/>
        <v>-53.655781621330704</v>
      </c>
      <c r="I320">
        <f t="shared" si="54"/>
        <v>-89.987824740299018</v>
      </c>
      <c r="K320" t="str">
        <f t="shared" si="55"/>
        <v>0,0252043242550911-0,0711147575797923i</v>
      </c>
      <c r="L320" t="str">
        <f t="shared" si="56"/>
        <v>-0,00288116002336776-0,0702863242492569i</v>
      </c>
      <c r="M320">
        <f t="shared" si="57"/>
        <v>-23.055291934875282</v>
      </c>
      <c r="N320">
        <f t="shared" si="58"/>
        <v>87.652659423938488</v>
      </c>
      <c r="P320" t="str">
        <f t="shared" si="59"/>
        <v>-0,000145910156678805+5,95005639274964E-06i</v>
      </c>
      <c r="Q320">
        <f t="shared" si="60"/>
        <v>-76.71107355620596</v>
      </c>
      <c r="R320">
        <f t="shared" si="61"/>
        <v>357.66483468363947</v>
      </c>
      <c r="CC320" s="18"/>
      <c r="CD320" s="18"/>
      <c r="CE320" s="18"/>
    </row>
    <row r="321" spans="1:83">
      <c r="A321" s="54">
        <f>B302*(B304+B305)</f>
        <v>1.49205E-3</v>
      </c>
      <c r="D321" s="18">
        <f t="shared" si="65"/>
        <v>100000</v>
      </c>
      <c r="E321" s="18">
        <f t="shared" si="50"/>
        <v>628318.53071795858</v>
      </c>
      <c r="F321" t="str">
        <f t="shared" si="51"/>
        <v>628318,530717959i</v>
      </c>
      <c r="G321" t="str">
        <f t="shared" si="52"/>
        <v>3,57315239648527E-07-0,00186832928981424i</v>
      </c>
      <c r="H321">
        <f t="shared" si="53"/>
        <v>-54.570931395283715</v>
      </c>
      <c r="I321">
        <f t="shared" si="54"/>
        <v>-89.989042266237774</v>
      </c>
      <c r="K321" t="str">
        <f t="shared" si="55"/>
        <v>0,0208714262992654-0,0654087961983113i</v>
      </c>
      <c r="L321" t="str">
        <f t="shared" si="56"/>
        <v>-0,00242745715552676-0,0629790977278091i</v>
      </c>
      <c r="M321">
        <f t="shared" si="57"/>
        <v>-24.00962409626683</v>
      </c>
      <c r="N321">
        <f t="shared" si="58"/>
        <v>87.792692479755402</v>
      </c>
      <c r="P321" t="str">
        <f t="shared" si="59"/>
        <v>-0,000117666560298374+4,51278591204235E-06i</v>
      </c>
      <c r="Q321">
        <f t="shared" si="60"/>
        <v>-78.58055549155057</v>
      </c>
      <c r="R321">
        <f t="shared" si="61"/>
        <v>357.80365021351759</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-81,1822285666416-209,791243405733i</v>
      </c>
      <c r="R324">
        <f>20*LOG10(IMABS(Q324))</f>
        <v>47.041755785540325</v>
      </c>
      <c r="S324">
        <f>IMARGUMENT(Q324)*180/PI()+180</f>
        <v>68.845221145731031</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-49,4051118120159-74,5086661542753i</v>
      </c>
      <c r="R325">
        <f t="shared" ref="R325:R360" si="73">20*LOG10(IMABS(Q325))</f>
        <v>39.026775591854843</v>
      </c>
      <c r="S325">
        <f t="shared" ref="S325:S360" si="74">IMARGUMENT(Q325)*180/PI()+180</f>
        <v>56.452488407882356</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-29,9168039938197-37,2483870620915i</v>
      </c>
      <c r="R326">
        <f t="shared" si="73"/>
        <v>33.584026995834016</v>
      </c>
      <c r="S326">
        <f t="shared" si="74"/>
        <v>51.229598468913139</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-19,2884869637639-22,8542914381181i</v>
      </c>
      <c r="R327">
        <f t="shared" si="73"/>
        <v>29.515144876072341</v>
      </c>
      <c r="S327">
        <f t="shared" si="74"/>
        <v>49.836417504186613</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-13,252881802955-15,9744475712918i</v>
      </c>
      <c r="R328">
        <f t="shared" si="73"/>
        <v>26.342977226075035</v>
      </c>
      <c r="S328">
        <f t="shared" si="74"/>
        <v>50.319879512094275</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-9,59629737646317-12,1461209960698i</v>
      </c>
      <c r="R329">
        <f t="shared" si="73"/>
        <v>23.795179501898701</v>
      </c>
      <c r="S329">
        <f t="shared" si="74"/>
        <v>51.688761446054002</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-7,24446737598884-9,76801599363935i</v>
      </c>
      <c r="R330">
        <f t="shared" si="73"/>
        <v>21.699577320512049</v>
      </c>
      <c r="S330">
        <f t="shared" si="74"/>
        <v>53.437450887758388</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-5,65385241869988-8,16636064783798i</v>
      </c>
      <c r="R331">
        <f t="shared" si="73"/>
        <v>19.941212729453703</v>
      </c>
      <c r="S331">
        <f t="shared" si="74"/>
        <v>55.303811948786745</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-4,53255745594681-7,02031124728006i</v>
      </c>
      <c r="R332">
        <f t="shared" si="73"/>
        <v>18.440348717391672</v>
      </c>
      <c r="S332">
        <f t="shared" si="74"/>
        <v>57.152304617152154</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-3,7145771349538-6,16143779259103i</v>
      </c>
      <c r="R333">
        <f t="shared" si="73"/>
        <v>17.140060055646998</v>
      </c>
      <c r="S333">
        <f t="shared" si="74"/>
        <v>58.915273267166597</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-1,00566911789712-2,81850095777194i</v>
      </c>
      <c r="R334">
        <f t="shared" si="73"/>
        <v>9.5208101324092027</v>
      </c>
      <c r="S334">
        <f t="shared" si="74"/>
        <v>70.363095412433154</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-0,487420150395661-1,84247016633649i</v>
      </c>
      <c r="R335">
        <f t="shared" si="73"/>
        <v>5.6017868772925707</v>
      </c>
      <c r="S335">
        <f t="shared" si="74"/>
        <v>75.182021883666991</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-0,30438043373674-1,36949823600712i</v>
      </c>
      <c r="R336">
        <f t="shared" si="73"/>
        <v>2.9406324035039262</v>
      </c>
      <c r="S336">
        <f t="shared" si="74"/>
        <v>77.469298865475878</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-0,219001396443486-1,08871222801061i</v>
      </c>
      <c r="R337">
        <f t="shared" si="73"/>
        <v>0.91053211371165421</v>
      </c>
      <c r="S337">
        <f t="shared" si="74"/>
        <v>78.626375037246078</v>
      </c>
      <c r="CC337" s="18"/>
      <c r="CD337" s="18"/>
      <c r="CE337" s="18"/>
    </row>
    <row r="338" spans="1:83">
      <c r="A338" t="s">
        <v>527</v>
      </c>
      <c r="B338" s="119">
        <f>'DESIGN INPUTS AND CALCULATIONS'!C152*1000</f>
        <v>5600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-0,172117430914375-0,902182247612397i</v>
      </c>
      <c r="R338">
        <f t="shared" si="73"/>
        <v>-0.73885454166561837</v>
      </c>
      <c r="S338">
        <f t="shared" si="74"/>
        <v>79.198960547788346</v>
      </c>
      <c r="CC338" s="18"/>
      <c r="CD338" s="18"/>
      <c r="CE338" s="18"/>
    </row>
    <row r="339" spans="1:83">
      <c r="A339" t="s">
        <v>528</v>
      </c>
      <c r="B339" s="119">
        <f>'DESIGN INPUTS AND CALCULATIONS'!C154*1000000</f>
        <v>240000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-0,143384339223724-0,76900460501077i</v>
      </c>
      <c r="R339">
        <f t="shared" si="73"/>
        <v>-2.1330027669086142</v>
      </c>
      <c r="S339">
        <f t="shared" si="74"/>
        <v>79.438226122834521</v>
      </c>
      <c r="CC339" s="18"/>
      <c r="CD339" s="18"/>
      <c r="CE339" s="18"/>
    </row>
    <row r="340" spans="1:83">
      <c r="A340" t="s">
        <v>529</v>
      </c>
      <c r="B340">
        <f>B336*(B338+B339)/B338</f>
        <v>175.42857142857142</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-0,124295130205554-0,669013803704613i</v>
      </c>
      <c r="R340">
        <f t="shared" si="73"/>
        <v>-3.3439204328346039</v>
      </c>
      <c r="S340">
        <f t="shared" si="74"/>
        <v>79.475100446800568</v>
      </c>
      <c r="CC340" s="18"/>
      <c r="CD340" s="18"/>
      <c r="CE340" s="18"/>
    </row>
    <row r="341" spans="1:83">
      <c r="A341" t="s">
        <v>530</v>
      </c>
      <c r="B341">
        <f>B337*(B338+B339)/B338</f>
        <v>166.65714285714284</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-0,110788740362365-0,591102895829554i</v>
      </c>
      <c r="R341">
        <f t="shared" si="73"/>
        <v>-4.4167937433248321</v>
      </c>
      <c r="S341">
        <f t="shared" si="74"/>
        <v>79.384376150909191</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-0,10073166614748-0,528644896925961i</v>
      </c>
      <c r="R342">
        <f t="shared" si="73"/>
        <v>-5.3818300393025673</v>
      </c>
      <c r="S342">
        <f t="shared" si="74"/>
        <v>79.211790593101668</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-0,0591755119448216-0,246289462324822i</v>
      </c>
      <c r="R343">
        <f t="shared" si="73"/>
        <v>-11.927340170284431</v>
      </c>
      <c r="S343">
        <f t="shared" si="74"/>
        <v>76.489740838307284</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-0,0432007462598791-0,154052912987588i</v>
      </c>
      <c r="R344">
        <f t="shared" si="73"/>
        <v>-15.917837098559847</v>
      </c>
      <c r="S344">
        <f t="shared" si="74"/>
        <v>74.335017664223358</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-0,0342667328538647-0,109980788211761i</v>
      </c>
      <c r="R345">
        <f t="shared" si="73"/>
        <v>-18.771296414844819</v>
      </c>
      <c r="S345">
        <f t="shared" si="74"/>
        <v>72.694523752420096</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-0,0288170377795956-0,0846022804304988i</v>
      </c>
      <c r="R346">
        <f t="shared" si="73"/>
        <v>-20.975637096658936</v>
      </c>
      <c r="S346">
        <f t="shared" si="74"/>
        <v>71.190246287928773</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-0,0252583300166781-0,0681605112214545i</v>
      </c>
      <c r="R347">
        <f t="shared" si="73"/>
        <v>-22.770504629510611</v>
      </c>
      <c r="S347">
        <f t="shared" si="74"/>
        <v>69.666739559646359</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-0,0227768475546434-0,0566173134079491i</v>
      </c>
      <c r="R348">
        <f t="shared" si="73"/>
        <v>-24.289547643400521</v>
      </c>
      <c r="S348">
        <f t="shared" si="74"/>
        <v>68.085336229278667</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-0,0209372188780652-0,0480374151133828i</v>
      </c>
      <c r="R349">
        <f t="shared" si="73"/>
        <v>-25.613057324475449</v>
      </c>
      <c r="S349">
        <f t="shared" si="74"/>
        <v>66.449908524102497</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-0,0194964705040945-0,0413881106407481i</v>
      </c>
      <c r="R350">
        <f t="shared" si="73"/>
        <v>-26.792124987831968</v>
      </c>
      <c r="S350">
        <f t="shared" si="74"/>
        <v>64.776538914948986</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-0,0183135057598662-0,0360710030743118i</v>
      </c>
      <c r="R351">
        <f t="shared" si="73"/>
        <v>-27.860835243478547</v>
      </c>
      <c r="S351">
        <f t="shared" si="74"/>
        <v>63.0827697746832</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-0,0112941163595431-0,0122530797686207i</v>
      </c>
      <c r="R352">
        <f t="shared" si="73"/>
        <v>-35.564318957715479</v>
      </c>
      <c r="S352">
        <f t="shared" si="74"/>
        <v>47.332091262401235</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-0,00726866633671999-0,00525827478424285i</v>
      </c>
      <c r="R353">
        <f t="shared" si="73"/>
        <v>-40.942960378257368</v>
      </c>
      <c r="S353">
        <f t="shared" si="74"/>
        <v>35.882606197411747</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-0,00484061542508709-0,0025928558068377i</v>
      </c>
      <c r="R354">
        <f t="shared" si="73"/>
        <v>-45.206484598115935</v>
      </c>
      <c r="S354">
        <f t="shared" si="74"/>
        <v>28.175545553159481</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-0,00337389351496339-0,00142717258864454i</v>
      </c>
      <c r="R355">
        <f t="shared" si="73"/>
        <v>-48.722481622077005</v>
      </c>
      <c r="S355">
        <f t="shared" si="74"/>
        <v>22.928587261236345</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-0,0024565328364184-0,000856787521208812i</v>
      </c>
      <c r="R356">
        <f t="shared" si="73"/>
        <v>-51.694986844239253</v>
      </c>
      <c r="S356">
        <f t="shared" si="74"/>
        <v>19.227708453894479</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-0,00185682763728377-0,000550544365258638i</v>
      </c>
      <c r="R357">
        <f t="shared" si="73"/>
        <v>-54.258635909917331</v>
      </c>
      <c r="S357">
        <f t="shared" si="74"/>
        <v>16.514947552921399</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-0,00144776403503559-0,000373230570460952i</v>
      </c>
      <c r="R358">
        <f t="shared" si="73"/>
        <v>-56.506599541973863</v>
      </c>
      <c r="S358">
        <f t="shared" si="74"/>
        <v>14.455972593057879</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-0,00115807647885936-0,000264086655156219i</v>
      </c>
      <c r="R359">
        <f t="shared" si="73"/>
        <v>-58.505090325464117</v>
      </c>
      <c r="S359">
        <f t="shared" si="74"/>
        <v>12.846009436568266</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-0,000946219673156898-0,000193462153904367i</v>
      </c>
      <c r="R360">
        <f t="shared" si="73"/>
        <v>-60.302304238721646</v>
      </c>
      <c r="S360">
        <f t="shared" si="74"/>
        <v>11.555319532141453</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90.952364785675726</v>
      </c>
      <c r="O363" t="str">
        <f>IMPRODUCT(L363,G285)</f>
        <v>-100,273580019583-199,790394170351i</v>
      </c>
      <c r="P363">
        <f>20*LOG10(IMABS(O363))</f>
        <v>46.987179748667565</v>
      </c>
      <c r="Q363">
        <f>IMARGUMENT(O363)*180/PI()+180</f>
        <v>63.348204643058892</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-61,0032708951153-62,3430467444411i</v>
      </c>
      <c r="P364">
        <f t="shared" ref="P364:P399" si="80">20*LOG10(IMABS(O364))</f>
        <v>38.812736171201969</v>
      </c>
      <c r="Q364">
        <f t="shared" ref="Q364:Q399" si="81">IMARGUMENT(O364)*180/PI()+180</f>
        <v>45.622316778201707</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-36,9195306782097-26,2085367555305i</v>
      </c>
      <c r="P365">
        <f t="shared" si="80"/>
        <v>33.117409685393383</v>
      </c>
      <c r="Q365">
        <f t="shared" si="81"/>
        <v>35.370283935103942</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-23,7850097520824-13,376268890819i</v>
      </c>
      <c r="P366">
        <f t="shared" si="80"/>
        <v>28.719529277334157</v>
      </c>
      <c r="Q366">
        <f t="shared" si="81"/>
        <v>29.352631198123817</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-16,326184730567-7,8477906669601i</v>
      </c>
      <c r="P367">
        <f t="shared" si="80"/>
        <v>25.160487526422983</v>
      </c>
      <c r="Q367">
        <f t="shared" si="81"/>
        <v>25.673005475038309</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-11,8073656825208-5,09921281531743i</v>
      </c>
      <c r="P368">
        <f t="shared" si="80"/>
        <v>22.185771358787591</v>
      </c>
      <c r="Q368">
        <f t="shared" si="81"/>
        <v>23.357927290454484</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-8,90096924372335-3,57643753952199i</v>
      </c>
      <c r="P369">
        <f t="shared" si="80"/>
        <v>19.638735398930478</v>
      </c>
      <c r="Q369">
        <f t="shared" si="81"/>
        <v>21.890417232674764</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-6,93528688383663-2,65920982409643i</v>
      </c>
      <c r="P370">
        <f t="shared" si="80"/>
        <v>17.416998434366995</v>
      </c>
      <c r="Q370">
        <f t="shared" si="81"/>
        <v>20.978414270206144</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-5,54959332570199-2,06902698999067i</v>
      </c>
      <c r="P371">
        <f t="shared" si="80"/>
        <v>15.450454558542916</v>
      </c>
      <c r="Q371">
        <f t="shared" si="81"/>
        <v>20.446711469971007</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-4,53873837105206-1,66854094068512i</v>
      </c>
      <c r="P372">
        <f t="shared" si="80"/>
        <v>13.689220501037472</v>
      </c>
      <c r="Q372">
        <f t="shared" si="81"/>
        <v>20.184547791257756</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-1,19119816245655-0,512131061606089i</v>
      </c>
      <c r="P373">
        <f t="shared" si="80"/>
        <v>2.2562746331566954</v>
      </c>
      <c r="Q373">
        <f t="shared" si="81"/>
        <v>23.264288847190613</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-0,550975934771258-0,298375106742099i</v>
      </c>
      <c r="P374">
        <f t="shared" si="80"/>
        <v>-4.0604728767113532</v>
      </c>
      <c r="Q374">
        <f t="shared" si="81"/>
        <v>28.437284943927381</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-0,325093961004319-0,210680442542181i</v>
      </c>
      <c r="P375">
        <f t="shared" si="80"/>
        <v>-8.236993678150343</v>
      </c>
      <c r="Q375">
        <f t="shared" si="81"/>
        <v>32.945664739390509</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-0,219983077601817-0,162213425679736i</v>
      </c>
      <c r="P376">
        <f t="shared" si="80"/>
        <v>-11.266459704125216</v>
      </c>
      <c r="Q376">
        <f t="shared" si="81"/>
        <v>36.404709713396841</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-0,162519467407559-0,13106176738953i</v>
      </c>
      <c r="P377">
        <f t="shared" si="80"/>
        <v>-13.606154807250297</v>
      </c>
      <c r="Q377">
        <f t="shared" si="81"/>
        <v>38.884001001553088</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-0,127554100115443-0,109148925850398i</v>
      </c>
      <c r="P378">
        <f t="shared" si="80"/>
        <v>-15.500045125295919</v>
      </c>
      <c r="Q378">
        <f t="shared" si="81"/>
        <v>40.553832860596543</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-0,104565808848257-0,0927885480236099i</v>
      </c>
      <c r="P379">
        <f t="shared" si="80"/>
        <v>-17.089927008554543</v>
      </c>
      <c r="Q379">
        <f t="shared" si="81"/>
        <v>41.584883951676858</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-0,0885273916608287-0,0800504815444697i</v>
      </c>
      <c r="P380">
        <f t="shared" si="80"/>
        <v>-18.463320992634571</v>
      </c>
      <c r="Q380">
        <f t="shared" si="81"/>
        <v>42.121316003303434</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-0,0767936619143013-0,0698224005197069i</v>
      </c>
      <c r="P381">
        <f t="shared" si="80"/>
        <v>-19.676861530237872</v>
      </c>
      <c r="Q381">
        <f t="shared" si="81"/>
        <v>42.277765800441585</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-0,0331011323680346-0,0235191402552854i</v>
      </c>
      <c r="P382">
        <f t="shared" si="80"/>
        <v>-27.828228227557936</v>
      </c>
      <c r="Q382">
        <f t="shared" si="81"/>
        <v>35.394697643823946</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-0,0196151561998704-0,00970637280744271i</v>
      </c>
      <c r="P383">
        <f t="shared" si="80"/>
        <v>-33.196934775507629</v>
      </c>
      <c r="Q383">
        <f t="shared" si="81"/>
        <v>26.328067285240934</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-0,01277530371511-0,00437191945294089i</v>
      </c>
      <c r="P384">
        <f t="shared" si="80"/>
        <v>-37.391607696079504</v>
      </c>
      <c r="Q384">
        <f t="shared" si="81"/>
        <v>18.891791724437269</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-0,00883589073873089-0,00203498301154044i</v>
      </c>
      <c r="P385">
        <f t="shared" si="80"/>
        <v>-40.850535821261722</v>
      </c>
      <c r="Q385">
        <f t="shared" si="81"/>
        <v>12.969565035541507</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-0,00639772620825117-0,000914197775101824i</v>
      </c>
      <c r="P386">
        <f t="shared" si="80"/>
        <v>-43.791702716823366</v>
      </c>
      <c r="Q386">
        <f t="shared" si="81"/>
        <v>8.132181400882871</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-0,00480249392817267-0,000340200281713223i</v>
      </c>
      <c r="P387">
        <f t="shared" si="80"/>
        <v>-46.348924858752802</v>
      </c>
      <c r="Q387">
        <f t="shared" si="81"/>
        <v>4.0519643280020432</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-0,00371029555452333-0,0000330628675106452i</v>
      </c>
      <c r="P388">
        <f t="shared" si="80"/>
        <v>-48.611485029328414</v>
      </c>
      <c r="Q388">
        <f t="shared" si="81"/>
        <v>0.51055572231908286</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-0,0029339309553711+0,000135049294891251i</v>
      </c>
      <c r="P389">
        <f t="shared" si="80"/>
        <v>-50.641810224805539</v>
      </c>
      <c r="Q389">
        <f t="shared" si="81"/>
        <v>357.36452669680847</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-0,00236459374493121+0,000226925370571494i</v>
      </c>
      <c r="P390">
        <f t="shared" si="80"/>
        <v>-52.485054421996161</v>
      </c>
      <c r="Q390">
        <f t="shared" si="81"/>
        <v>354.51822536934395</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-0,000487430173068602+0,000234777008493267i</v>
      </c>
      <c r="P391">
        <f t="shared" si="80"/>
        <v>-65.33564788500729</v>
      </c>
      <c r="Q391">
        <f t="shared" si="81"/>
        <v>334.28161062778281</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-0,000162342692624531+0,00013048444692862i</v>
      </c>
      <c r="P392">
        <f t="shared" si="80"/>
        <v>-73.626970298578655</v>
      </c>
      <c r="Q392">
        <f t="shared" si="81"/>
        <v>321.20909622027364</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-0,0000673911211373439+0,0000747826352107071i</v>
      </c>
      <c r="P393">
        <f t="shared" si="80"/>
        <v>-79.942188541763784</v>
      </c>
      <c r="Q393">
        <f t="shared" si="81"/>
        <v>312.0239119428237</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-0,0000322415707511163+0,0000454317572842597i</v>
      </c>
      <c r="P394">
        <f t="shared" si="80"/>
        <v>-85.081393707460222</v>
      </c>
      <c r="Q394">
        <f t="shared" si="81"/>
        <v>305.36219222397921</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-0,0000171071771486731+0,0000291724367950855i</v>
      </c>
      <c r="P395">
        <f t="shared" si="80"/>
        <v>-89.416929754132696</v>
      </c>
      <c r="Q395">
        <f t="shared" si="81"/>
        <v>300.38803227279033</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-9,82738775735873E-06+0,000019650679307135i</v>
      </c>
      <c r="P396">
        <f t="shared" si="80"/>
        <v>-93.162986367285455</v>
      </c>
      <c r="Q396">
        <f t="shared" si="81"/>
        <v>296.5698283273876</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-6,01117330383446E-06+0,000013781983670823i</v>
      </c>
      <c r="P397">
        <f t="shared" si="80"/>
        <v>-96.457430836742162</v>
      </c>
      <c r="Q397">
        <f t="shared" si="81"/>
        <v>293.5649856522349</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-3,86803208283408E-06+9,99923445979274E-06i</v>
      </c>
      <c r="P398">
        <f t="shared" si="80"/>
        <v>-99.395047694913842</v>
      </c>
      <c r="Q398">
        <f t="shared" si="81"/>
        <v>291.1481061213903</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-2,59481775272891E-06+0,0000074650854540483i</v>
      </c>
      <c r="P399">
        <f t="shared" si="80"/>
        <v>-102.04393987248181</v>
      </c>
      <c r="Q399">
        <f t="shared" si="81"/>
        <v>289.16713677557505</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82" t="s">
        <v>420</v>
      </c>
      <c r="B2" s="383"/>
      <c r="C2" s="383"/>
      <c r="D2" s="384"/>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45.9</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24</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26.16</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0.83384102725025577</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22.01834862385321</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12.409134875324767</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0.95</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48</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9</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0.17699999999999999</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5.333333333333333</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0.57463637874564588</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126.09917456949859</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0.89015708791421644</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3300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47</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0">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66">
      <c r="A21" s="22" t="s">
        <v>441</v>
      </c>
      <c r="B21" s="28" t="s">
        <v>442</v>
      </c>
      <c r="C21" s="31">
        <v>0.8</v>
      </c>
      <c r="D21" s="27"/>
      <c r="E21" s="148" t="s">
        <v>451</v>
      </c>
    </row>
    <row r="22" spans="1:22" ht="18">
      <c r="A22" s="22" t="s">
        <v>443</v>
      </c>
      <c r="B22" s="28" t="s">
        <v>444</v>
      </c>
      <c r="C22" s="86">
        <f>$C$21*$C$15</f>
        <v>100.87933965559887</v>
      </c>
      <c r="D22" s="27" t="s">
        <v>11</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82" t="s">
        <v>463</v>
      </c>
      <c r="B24" s="383"/>
      <c r="C24" s="383"/>
      <c r="D24" s="384"/>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9.0058867063529693</v>
      </c>
      <c r="H15" t="s">
        <v>73</v>
      </c>
    </row>
    <row r="16" spans="6:8" ht="45">
      <c r="F16" s="123" t="s">
        <v>602</v>
      </c>
      <c r="G16">
        <f>Lr/(1-(C17^2))</f>
        <v>205.36363636363654</v>
      </c>
      <c r="H16" t="s">
        <v>73</v>
      </c>
    </row>
    <row r="17" spans="2:52">
      <c r="B17" t="s">
        <v>595</v>
      </c>
      <c r="C17">
        <f>'DESIGN INPUTS AND CALCULATIONS'!C91</f>
        <v>0.97784216456684914</v>
      </c>
      <c r="F17" t="s">
        <v>604</v>
      </c>
      <c r="G17">
        <f>G15*(1-C17)/(1-C17^2)</f>
        <v>4.5533899861646869</v>
      </c>
      <c r="H17" t="s">
        <v>73</v>
      </c>
    </row>
    <row r="18" spans="2:52">
      <c r="B18" t="s">
        <v>600</v>
      </c>
      <c r="C18">
        <f>1/C17</f>
        <v>1.0226599304428297</v>
      </c>
    </row>
    <row r="19" spans="2:52">
      <c r="B19" t="s">
        <v>594</v>
      </c>
      <c r="C19">
        <f>Qe_selected*Re_fl</f>
        <v>7.0732068789351166</v>
      </c>
      <c r="F19" t="s">
        <v>612</v>
      </c>
      <c r="G19">
        <f>SQRT(Lr/Cr)</f>
        <v>7.1307403281229256</v>
      </c>
      <c r="L19" t="str">
        <f>'DESIGN INPUTS AND CALCULATIONS'!C90</f>
        <v>Discrete Inductor</v>
      </c>
    </row>
    <row r="20" spans="2:52">
      <c r="F20" t="s">
        <v>613</v>
      </c>
      <c r="G20">
        <f>G19/Re_fl</f>
        <v>0.57463637874564588</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0.56999999999999995</v>
      </c>
      <c r="C24" s="20">
        <f t="shared" ref="C24:C95" si="1">Ln_selected</f>
        <v>5.33</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0.56999999999999995</v>
      </c>
      <c r="C25" s="20">
        <f t="shared" si="1"/>
        <v>5.33</v>
      </c>
      <c r="D25" s="20">
        <f>D24+0.05</f>
        <v>0.05</v>
      </c>
      <c r="E25" s="20">
        <f t="shared" ref="E25:E88" si="2">D25^2</f>
        <v>2.5000000000000005E-3</v>
      </c>
      <c r="F25" s="20">
        <f t="shared" ref="F25:F88" si="3">($C$18*(1-(1-($C$17^2))/(E25)))^2</f>
        <v>285.76030876493957</v>
      </c>
      <c r="G25" s="20">
        <f t="shared" ref="G25:G88" si="4">((B25/$C$17)*(D25-(1/D25)))^2</f>
        <v>135.23776697812497</v>
      </c>
      <c r="H25" s="20">
        <f t="shared" ref="H25:H88" si="5">SQRT(F25+G25)</f>
        <v>20.518237637357274</v>
      </c>
      <c r="I25" s="20">
        <f t="shared" ref="I25:I88" si="6">1/(H25)</f>
        <v>4.8737129263934136E-2</v>
      </c>
      <c r="J25" s="20">
        <f t="shared" ref="J25:J88" si="7">SQRT(F25)</f>
        <v>16.904446419949384</v>
      </c>
      <c r="K25" s="20">
        <f t="shared" ref="K25:K88" si="8">1/J25</f>
        <v>5.9156033575868745E-2</v>
      </c>
      <c r="L25" s="20">
        <f>IF('DESIGN INPUTS AND CALCULATIONS'!$C$90="Integrated Leakage",'Integrated Leakage'!I25,'tables and calculations'!$S67)</f>
        <v>1.3381587752732875E-2</v>
      </c>
      <c r="M25" s="20">
        <f>IF('DESIGN INPUTS AND CALCULATIONS'!$C$90="Integrated Leakage",'Integrated Leakage'!K25,'tables and calculations'!$AO67)</f>
        <v>1.3539258276134197E-2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0.56999999999999995</v>
      </c>
      <c r="C26" s="20">
        <f t="shared" si="1"/>
        <v>5.33</v>
      </c>
      <c r="D26" s="20">
        <f t="shared" ref="D26:D89" si="9">D25+0.05</f>
        <v>0.1</v>
      </c>
      <c r="E26" s="20">
        <f t="shared" si="2"/>
        <v>1.0000000000000002E-2</v>
      </c>
      <c r="F26" s="20">
        <f t="shared" si="3"/>
        <v>11.96548804780873</v>
      </c>
      <c r="G26" s="20">
        <f t="shared" si="4"/>
        <v>33.3029404125</v>
      </c>
      <c r="H26" s="20">
        <f t="shared" si="5"/>
        <v>6.7281816607690317</v>
      </c>
      <c r="I26" s="20">
        <f t="shared" si="6"/>
        <v>0.14862856718492645</v>
      </c>
      <c r="J26" s="20">
        <f t="shared" si="7"/>
        <v>3.4591166571552239</v>
      </c>
      <c r="K26" s="20">
        <f t="shared" si="8"/>
        <v>0.28909114641493461</v>
      </c>
      <c r="L26" s="20">
        <f>IF('DESIGN INPUTS AND CALCULATIONS'!$C$90="Integrated Leakage",'Integrated Leakage'!I26,'tables and calculations'!$S68)</f>
        <v>5.417744928378939E-2</v>
      </c>
      <c r="M26" s="20">
        <f>IF('DESIGN INPUTS AND CALCULATIONS'!$C$90="Integrated Leakage",'Integrated Leakage'!K26,'tables and calculations'!$AO68)</f>
        <v>5.6901880583870496E-2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0.56999999999999995</v>
      </c>
      <c r="C27" s="20">
        <f t="shared" si="1"/>
        <v>5.33</v>
      </c>
      <c r="D27" s="20">
        <f t="shared" si="9"/>
        <v>0.15000000000000002</v>
      </c>
      <c r="E27" s="20">
        <f t="shared" si="2"/>
        <v>2.2500000000000006E-2</v>
      </c>
      <c r="F27" s="20">
        <f t="shared" si="3"/>
        <v>0.93942768022559497</v>
      </c>
      <c r="G27" s="20">
        <f t="shared" si="4"/>
        <v>14.429896136458328</v>
      </c>
      <c r="H27" s="20">
        <f t="shared" si="5"/>
        <v>3.9203729180632707</v>
      </c>
      <c r="I27" s="20">
        <f t="shared" si="6"/>
        <v>0.2550777747169054</v>
      </c>
      <c r="J27" s="20">
        <f t="shared" si="7"/>
        <v>0.96924077515630502</v>
      </c>
      <c r="K27" s="20">
        <f t="shared" si="8"/>
        <v>1.0317353805495177</v>
      </c>
      <c r="L27" s="20">
        <f>IF('DESIGN INPUTS AND CALCULATIONS'!$C$90="Integrated Leakage",'Integrated Leakage'!I27,'tables and calculations'!$S69)</f>
        <v>0.12409844524052979</v>
      </c>
      <c r="M27" s="20">
        <f>IF('DESIGN INPUTS AND CALCULATIONS'!$C$90="Integrated Leakage",'Integrated Leakage'!K27,'tables and calculations'!$AO69)</f>
        <v>0.13984193825929001</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0.56999999999999995</v>
      </c>
      <c r="C28" s="20">
        <f t="shared" si="1"/>
        <v>5.33</v>
      </c>
      <c r="D28" s="20">
        <f t="shared" si="9"/>
        <v>0.2</v>
      </c>
      <c r="E28" s="20">
        <f t="shared" si="2"/>
        <v>4.0000000000000008E-2</v>
      </c>
      <c r="F28" s="20">
        <f t="shared" si="3"/>
        <v>9.5617529880475689E-3</v>
      </c>
      <c r="G28" s="20">
        <f t="shared" si="4"/>
        <v>7.828790399999999</v>
      </c>
      <c r="H28" s="20">
        <f t="shared" si="5"/>
        <v>2.7997057261412399</v>
      </c>
      <c r="I28" s="20">
        <f t="shared" si="6"/>
        <v>0.35718039601907497</v>
      </c>
      <c r="J28" s="20">
        <f t="shared" si="7"/>
        <v>9.7784216456683684E-2</v>
      </c>
      <c r="K28" s="20">
        <f t="shared" si="8"/>
        <v>10.226599304428426</v>
      </c>
      <c r="L28" s="20">
        <f>IF('DESIGN INPUTS AND CALCULATIONS'!$C$90="Integrated Leakage",'Integrated Leakage'!I28,'tables and calculations'!$S70)</f>
        <v>0.22498680334121374</v>
      </c>
      <c r="M28" s="20">
        <f>IF('DESIGN INPUTS AND CALCULATIONS'!$C$90="Integrated Leakage",'Integrated Leakage'!K28,'tables and calculations'!$AO70)</f>
        <v>0.28548446682819817</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0.56999999999999995</v>
      </c>
      <c r="C29" s="20">
        <f t="shared" si="1"/>
        <v>5.33</v>
      </c>
      <c r="D29" s="20">
        <f t="shared" si="9"/>
        <v>0.25</v>
      </c>
      <c r="E29" s="20">
        <f t="shared" si="2"/>
        <v>6.25E-2</v>
      </c>
      <c r="F29" s="20">
        <f t="shared" si="3"/>
        <v>9.3376494023904744E-2</v>
      </c>
      <c r="G29" s="20">
        <f t="shared" si="4"/>
        <v>4.7783144531249988</v>
      </c>
      <c r="H29" s="20">
        <f t="shared" si="5"/>
        <v>2.2071907364677172</v>
      </c>
      <c r="I29" s="20">
        <f t="shared" si="6"/>
        <v>0.4530646053726885</v>
      </c>
      <c r="J29" s="20">
        <f t="shared" si="7"/>
        <v>0.30557567642714095</v>
      </c>
      <c r="K29" s="20">
        <f t="shared" si="8"/>
        <v>3.2725117774170487</v>
      </c>
      <c r="L29" s="20">
        <f>IF('DESIGN INPUTS AND CALCULATIONS'!$C$90="Integrated Leakage",'Integrated Leakage'!I29,'tables and calculations'!$S71)</f>
        <v>0.3566781668680335</v>
      </c>
      <c r="M29" s="20">
        <f>IF('DESIGN INPUTS AND CALCULATIONS'!$C$90="Integrated Leakage",'Integrated Leakage'!K29,'tables and calculations'!$AO71)</f>
        <v>0.5511880676626294</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0.56999999999999995</v>
      </c>
      <c r="C30" s="20">
        <f t="shared" si="1"/>
        <v>5.33</v>
      </c>
      <c r="D30" s="20">
        <f t="shared" si="9"/>
        <v>0.3</v>
      </c>
      <c r="E30" s="20">
        <f t="shared" si="2"/>
        <v>0.09</v>
      </c>
      <c r="F30" s="20">
        <f t="shared" si="3"/>
        <v>0.27529409112521147</v>
      </c>
      <c r="G30" s="20">
        <f t="shared" si="4"/>
        <v>3.1264570458333334</v>
      </c>
      <c r="H30" s="20">
        <f t="shared" si="5"/>
        <v>1.8443836740110624</v>
      </c>
      <c r="I30" s="20">
        <f t="shared" si="6"/>
        <v>0.54218653856616283</v>
      </c>
      <c r="J30" s="20">
        <f t="shared" si="7"/>
        <v>0.52468475404304582</v>
      </c>
      <c r="K30" s="20">
        <f t="shared" si="8"/>
        <v>1.9059063414637709</v>
      </c>
      <c r="L30" s="20">
        <f>IF('DESIGN INPUTS AND CALCULATIONS'!$C$90="Integrated Leakage",'Integrated Leakage'!I30,'tables and calculations'!$S72)</f>
        <v>0.51338896225863906</v>
      </c>
      <c r="M30" s="20">
        <f>IF('DESIGN INPUTS AND CALCULATIONS'!$C$90="Integrated Leakage",'Integrated Leakage'!K30,'tables and calculations'!$AO72)</f>
        <v>1.1147972515300919</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0.56999999999999995</v>
      </c>
      <c r="C31" s="20">
        <f t="shared" si="1"/>
        <v>5.33</v>
      </c>
      <c r="D31" s="20">
        <f t="shared" si="9"/>
        <v>0.35</v>
      </c>
      <c r="E31" s="20">
        <f t="shared" si="2"/>
        <v>0.12249999999999998</v>
      </c>
      <c r="F31" s="20">
        <f t="shared" si="3"/>
        <v>0.4313870507142612</v>
      </c>
      <c r="G31" s="20">
        <f t="shared" si="4"/>
        <v>2.135848050573979</v>
      </c>
      <c r="H31" s="20">
        <f t="shared" si="5"/>
        <v>1.6022593739118021</v>
      </c>
      <c r="I31" s="20">
        <f t="shared" si="6"/>
        <v>0.62411867659015241</v>
      </c>
      <c r="J31" s="20">
        <f t="shared" si="7"/>
        <v>0.6568006171695191</v>
      </c>
      <c r="K31" s="20">
        <f t="shared" si="8"/>
        <v>1.5225320650724994</v>
      </c>
      <c r="L31" s="20">
        <f>IF('DESIGN INPUTS AND CALCULATIONS'!$C$90="Integrated Leakage",'Integrated Leakage'!I31,'tables and calculations'!$S73)</f>
        <v>0.68032747893818435</v>
      </c>
      <c r="M31" s="20">
        <f>IF('DESIGN INPUTS AND CALCULATIONS'!$C$90="Integrated Leakage",'Integrated Leakage'!K31,'tables and calculations'!$AO73)</f>
        <v>2.9073033723920103</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0.56999999999999995</v>
      </c>
      <c r="C32" s="20">
        <f t="shared" si="1"/>
        <v>5.33</v>
      </c>
      <c r="D32" s="20">
        <f t="shared" si="9"/>
        <v>0.39999999999999997</v>
      </c>
      <c r="E32" s="20">
        <f t="shared" si="2"/>
        <v>0.15999999999999998</v>
      </c>
      <c r="F32" s="20">
        <f t="shared" si="3"/>
        <v>0.55137885956175336</v>
      </c>
      <c r="G32" s="20">
        <f t="shared" si="4"/>
        <v>1.4984794124999998</v>
      </c>
      <c r="H32" s="20">
        <f t="shared" si="5"/>
        <v>1.4317326119292502</v>
      </c>
      <c r="I32" s="20">
        <f t="shared" si="6"/>
        <v>0.69845444021318104</v>
      </c>
      <c r="J32" s="20">
        <f t="shared" si="7"/>
        <v>0.7425488937179513</v>
      </c>
      <c r="K32" s="20">
        <f t="shared" si="8"/>
        <v>1.346712665603726</v>
      </c>
      <c r="L32" s="20">
        <f>IF('DESIGN INPUTS AND CALCULATIONS'!$C$90="Integrated Leakage",'Integrated Leakage'!I32,'tables and calculations'!$S74)</f>
        <v>0.83535621882718636</v>
      </c>
      <c r="M32" s="20">
        <f>IF('DESIGN INPUTS AND CALCULATIONS'!$C$90="Integrated Leakage",'Integrated Leakage'!K32,'tables and calculations'!$AO74)</f>
        <v>65.982311374706612</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0.56999999999999995</v>
      </c>
      <c r="C33" s="20">
        <f t="shared" si="1"/>
        <v>5.33</v>
      </c>
      <c r="D33" s="20">
        <f t="shared" si="9"/>
        <v>0.44999999999999996</v>
      </c>
      <c r="E33" s="20">
        <f t="shared" si="2"/>
        <v>0.20249999999999996</v>
      </c>
      <c r="F33" s="20">
        <f t="shared" si="3"/>
        <v>0.64214199696666296</v>
      </c>
      <c r="G33" s="20">
        <f t="shared" si="4"/>
        <v>1.0672067096064815</v>
      </c>
      <c r="H33" s="20">
        <f t="shared" si="5"/>
        <v>1.307420631079816</v>
      </c>
      <c r="I33" s="20">
        <f t="shared" si="6"/>
        <v>0.76486478507998357</v>
      </c>
      <c r="J33" s="20">
        <f t="shared" si="7"/>
        <v>0.80133762982070356</v>
      </c>
      <c r="K33" s="20">
        <f t="shared" si="8"/>
        <v>1.247913442207558</v>
      </c>
      <c r="L33" s="20">
        <f>IF('DESIGN INPUTS AND CALCULATIONS'!$C$90="Integrated Leakage",'Integrated Leakage'!I33,'tables and calculations'!$S77)</f>
        <v>0.95843481562704957</v>
      </c>
      <c r="M33" s="20">
        <f>IF('DESIGN INPUTS AND CALCULATIONS'!$C$90="Integrated Leakage",'Integrated Leakage'!K33,'tables and calculations'!$AO77)</f>
        <v>3.8296820391805344</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0.56999999999999995</v>
      </c>
      <c r="C34" s="20">
        <f t="shared" si="1"/>
        <v>5.33</v>
      </c>
      <c r="D34" s="20">
        <f t="shared" si="9"/>
        <v>0.49999999999999994</v>
      </c>
      <c r="E34" s="20">
        <f t="shared" si="2"/>
        <v>0.24999999999999994</v>
      </c>
      <c r="F34" s="20">
        <f t="shared" si="3"/>
        <v>0.71130478087649418</v>
      </c>
      <c r="G34" s="20">
        <f t="shared" si="4"/>
        <v>0.76453031250000025</v>
      </c>
      <c r="H34" s="20">
        <f t="shared" si="5"/>
        <v>1.2148395340029459</v>
      </c>
      <c r="I34" s="20">
        <f t="shared" si="6"/>
        <v>0.82315398207774748</v>
      </c>
      <c r="J34" s="20">
        <f t="shared" si="7"/>
        <v>0.84338886693890747</v>
      </c>
      <c r="K34" s="20">
        <f t="shared" si="8"/>
        <v>1.1856926729771937</v>
      </c>
      <c r="L34" s="20">
        <f>IF('DESIGN INPUTS AND CALCULATIONS'!$C$90="Integrated Leakage",'Integrated Leakage'!I34,'tables and calculations'!$S78)</f>
        <v>1.0413709054401954</v>
      </c>
      <c r="M34" s="20">
        <f>IF('DESIGN INPUTS AND CALCULATIONS'!$C$90="Integrated Leakage",'Integrated Leakage'!K34,'tables and calculations'!$AO78)</f>
        <v>2.2875401813263108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0.56999999999999995</v>
      </c>
      <c r="C35" s="20">
        <f t="shared" si="1"/>
        <v>5.33</v>
      </c>
      <c r="D35" s="20">
        <f t="shared" si="9"/>
        <v>0.54999999999999993</v>
      </c>
      <c r="E35" s="20">
        <f t="shared" si="2"/>
        <v>0.30249999999999994</v>
      </c>
      <c r="F35" s="20">
        <f t="shared" si="3"/>
        <v>0.76475379473840199</v>
      </c>
      <c r="G35" s="20">
        <f t="shared" si="4"/>
        <v>0.54648121262913241</v>
      </c>
      <c r="H35" s="20">
        <f t="shared" si="5"/>
        <v>1.1450917026018197</v>
      </c>
      <c r="I35" s="20">
        <f t="shared" si="6"/>
        <v>0.87329250376004852</v>
      </c>
      <c r="J35" s="20">
        <f t="shared" si="7"/>
        <v>0.87450202672057997</v>
      </c>
      <c r="K35" s="20">
        <f t="shared" si="8"/>
        <v>1.1435079273058324</v>
      </c>
      <c r="L35" s="20">
        <f>IF('DESIGN INPUTS AND CALCULATIONS'!$C$90="Integrated Leakage",'Integrated Leakage'!I35,'tables and calculations'!$S81)</f>
        <v>1.088198668202879</v>
      </c>
      <c r="M35" s="20">
        <f>IF('DESIGN INPUTS AND CALCULATIONS'!$C$90="Integrated Leakage",'Integrated Leakage'!K35,'tables and calculations'!$AO81)</f>
        <v>1.7624365017438699</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0.56999999999999995</v>
      </c>
      <c r="C36" s="20">
        <f t="shared" si="1"/>
        <v>5.33</v>
      </c>
      <c r="D36" s="20">
        <f t="shared" si="9"/>
        <v>0.6</v>
      </c>
      <c r="E36" s="20">
        <f t="shared" si="2"/>
        <v>0.36</v>
      </c>
      <c r="F36" s="20">
        <f t="shared" si="3"/>
        <v>0.80670240847310348</v>
      </c>
      <c r="G36" s="20">
        <f t="shared" si="4"/>
        <v>0.3866069333333334</v>
      </c>
      <c r="H36" s="20">
        <f t="shared" si="5"/>
        <v>1.0923869926937233</v>
      </c>
      <c r="I36" s="20">
        <f t="shared" si="6"/>
        <v>0.91542649874848314</v>
      </c>
      <c r="J36" s="20">
        <f t="shared" si="7"/>
        <v>0.89816613634288367</v>
      </c>
      <c r="K36" s="20">
        <f t="shared" si="8"/>
        <v>1.1133797629821129</v>
      </c>
      <c r="L36" s="20">
        <f>IF('DESIGN INPUTS AND CALCULATIONS'!$C$90="Integrated Leakage",'Integrated Leakage'!I36,'tables and calculations'!$S82)</f>
        <v>1.1084931388167647</v>
      </c>
      <c r="M36" s="20">
        <f>IF('DESIGN INPUTS AND CALCULATIONS'!$C$90="Integrated Leakage",'Integrated Leakage'!K36,'tables and calculations'!$AO82)</f>
        <v>1.5004672680669391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0.56999999999999995</v>
      </c>
      <c r="C37" s="20">
        <f t="shared" si="1"/>
        <v>5.33</v>
      </c>
      <c r="D37" s="20">
        <f t="shared" si="9"/>
        <v>0.65</v>
      </c>
      <c r="E37" s="20">
        <f t="shared" si="2"/>
        <v>0.42250000000000004</v>
      </c>
      <c r="F37" s="20">
        <f t="shared" si="3"/>
        <v>0.84012325579513825</v>
      </c>
      <c r="G37" s="20">
        <f t="shared" si="4"/>
        <v>0.26821894809541408</v>
      </c>
      <c r="H37" s="20">
        <f t="shared" si="5"/>
        <v>1.0527783260927024</v>
      </c>
      <c r="I37" s="20">
        <f t="shared" si="6"/>
        <v>0.94986757916209708</v>
      </c>
      <c r="J37" s="20">
        <f t="shared" si="7"/>
        <v>0.91658237807364495</v>
      </c>
      <c r="K37" s="20">
        <f t="shared" si="8"/>
        <v>1.0910094105252945</v>
      </c>
      <c r="L37" s="20">
        <f>IF('DESIGN INPUTS AND CALCULATIONS'!$C$90="Integrated Leakage",'Integrated Leakage'!I37,'tables and calculations'!$S83)</f>
        <v>1.1115674913544578</v>
      </c>
      <c r="M37" s="20">
        <f>IF('DESIGN INPUTS AND CALCULATIONS'!$C$90="Integrated Leakage",'Integrated Leakage'!K37,'tables and calculations'!$AO83)</f>
        <v>1.3448935559389448</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0.56999999999999995</v>
      </c>
      <c r="C38" s="20">
        <f t="shared" si="1"/>
        <v>5.33</v>
      </c>
      <c r="D38" s="20">
        <f t="shared" si="9"/>
        <v>0.70000000000000007</v>
      </c>
      <c r="E38" s="20">
        <f t="shared" si="2"/>
        <v>0.4900000000000001</v>
      </c>
      <c r="F38" s="20">
        <f t="shared" si="3"/>
        <v>0.86712431822066183</v>
      </c>
      <c r="G38" s="20">
        <f t="shared" si="4"/>
        <v>0.18036674311224474</v>
      </c>
      <c r="H38" s="20">
        <f t="shared" si="5"/>
        <v>1.0234701076889869</v>
      </c>
      <c r="I38" s="20">
        <f t="shared" si="6"/>
        <v>0.9770681063250759</v>
      </c>
      <c r="J38" s="20">
        <f t="shared" si="7"/>
        <v>0.93119510212450207</v>
      </c>
      <c r="K38" s="20">
        <f t="shared" si="8"/>
        <v>1.0738888098944259</v>
      </c>
      <c r="L38" s="20">
        <f>IF('DESIGN INPUTS AND CALCULATIONS'!$C$90="Integrated Leakage",'Integrated Leakage'!I38,'tables and calculations'!$S84)</f>
        <v>1.1042853807893167</v>
      </c>
      <c r="M38" s="20">
        <f>IF('DESIGN INPUTS AND CALCULATIONS'!$C$90="Integrated Leakage",'Integrated Leakage'!K38,'tables and calculations'!$AO84)</f>
        <v>1.2426601939425483</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0.56999999999999995</v>
      </c>
      <c r="C39" s="20">
        <f t="shared" si="1"/>
        <v>5.33</v>
      </c>
      <c r="D39" s="20">
        <f t="shared" si="9"/>
        <v>0.75000000000000011</v>
      </c>
      <c r="E39" s="20">
        <f t="shared" si="2"/>
        <v>0.56250000000000022</v>
      </c>
      <c r="F39" s="20">
        <f t="shared" si="3"/>
        <v>0.88921863984391658</v>
      </c>
      <c r="G39" s="20">
        <f t="shared" si="4"/>
        <v>0.11562341145833314</v>
      </c>
      <c r="H39" s="20">
        <f t="shared" si="5"/>
        <v>1.0024181020423812</v>
      </c>
      <c r="I39" s="20">
        <f t="shared" si="6"/>
        <v>0.99758773107004506</v>
      </c>
      <c r="J39" s="20">
        <f t="shared" si="7"/>
        <v>0.9429839022188643</v>
      </c>
      <c r="K39" s="20">
        <f t="shared" si="8"/>
        <v>1.0604634900415324</v>
      </c>
      <c r="L39" s="20">
        <f>IF('DESIGN INPUTS AND CALCULATIONS'!$C$90="Integrated Leakage",'Integrated Leakage'!I39,'tables and calculations'!$S85)</f>
        <v>1.0910887056554814</v>
      </c>
      <c r="M39" s="20">
        <f>IF('DESIGN INPUTS AND CALCULATIONS'!$C$90="Integrated Leakage",'Integrated Leakage'!K39,'tables and calculations'!$AO85)</f>
        <v>1.1708564513369069</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0.56999999999999995</v>
      </c>
      <c r="C40" s="20">
        <f t="shared" si="1"/>
        <v>5.33</v>
      </c>
      <c r="D40" s="20">
        <f t="shared" si="9"/>
        <v>0.80000000000000016</v>
      </c>
      <c r="E40" s="20">
        <f t="shared" si="2"/>
        <v>0.64000000000000024</v>
      </c>
      <c r="F40" s="20">
        <f t="shared" si="3"/>
        <v>0.90750805372260979</v>
      </c>
      <c r="G40" s="20">
        <f t="shared" si="4"/>
        <v>6.8807728124999884E-2</v>
      </c>
      <c r="H40" s="20">
        <f t="shared" si="5"/>
        <v>0.98808693030907446</v>
      </c>
      <c r="I40" s="20">
        <f t="shared" si="6"/>
        <v>1.0120567020223605</v>
      </c>
      <c r="J40" s="20">
        <f t="shared" si="7"/>
        <v>0.95263217126161015</v>
      </c>
      <c r="K40" s="20">
        <f t="shared" si="8"/>
        <v>1.0497231042235942</v>
      </c>
      <c r="L40" s="20">
        <f>IF('DESIGN INPUTS AND CALCULATIONS'!$C$90="Integrated Leakage",'Integrated Leakage'!I40,'tables and calculations'!$S86)</f>
        <v>1.0746723113287839</v>
      </c>
      <c r="M40" s="20">
        <f>IF('DESIGN INPUTS AND CALCULATIONS'!$C$90="Integrated Leakage",'Integrated Leakage'!K40,'tables and calculations'!$AO86)</f>
        <v>1.1179862245368608</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0.56999999999999995</v>
      </c>
      <c r="C41" s="20">
        <f t="shared" si="1"/>
        <v>5.33</v>
      </c>
      <c r="D41" s="20">
        <f t="shared" si="9"/>
        <v>0.8500000000000002</v>
      </c>
      <c r="E41" s="20">
        <f t="shared" si="2"/>
        <v>0.72250000000000036</v>
      </c>
      <c r="F41" s="20">
        <f t="shared" si="3"/>
        <v>0.92280696242579641</v>
      </c>
      <c r="G41" s="20">
        <f t="shared" si="4"/>
        <v>3.6215986083477418E-2</v>
      </c>
      <c r="H41" s="20">
        <f t="shared" si="5"/>
        <v>0.97929717068378885</v>
      </c>
      <c r="I41" s="20">
        <f t="shared" si="6"/>
        <v>1.0211404974260831</v>
      </c>
      <c r="J41" s="20">
        <f t="shared" si="7"/>
        <v>0.96062842057988085</v>
      </c>
      <c r="K41" s="20">
        <f t="shared" si="8"/>
        <v>1.0409852327670595</v>
      </c>
      <c r="L41" s="20">
        <f>IF('DESIGN INPUTS AND CALCULATIONS'!$C$90="Integrated Leakage",'Integrated Leakage'!I41,'tables and calculations'!$S87)</f>
        <v>1.0566195191746961</v>
      </c>
      <c r="M41" s="20">
        <f>IF('DESIGN INPUTS AND CALCULATIONS'!$C$90="Integrated Leakage",'Integrated Leakage'!K41,'tables and calculations'!$AO87)</f>
        <v>1.0776565232702939</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0.56999999999999995</v>
      </c>
      <c r="C42" s="20">
        <f t="shared" si="1"/>
        <v>5.33</v>
      </c>
      <c r="D42" s="20">
        <f t="shared" si="9"/>
        <v>0.90000000000000024</v>
      </c>
      <c r="E42" s="20">
        <f t="shared" si="2"/>
        <v>0.81000000000000039</v>
      </c>
      <c r="F42" s="20">
        <f t="shared" si="3"/>
        <v>0.93572608160053983</v>
      </c>
      <c r="G42" s="20">
        <f t="shared" si="4"/>
        <v>1.5143782870370274E-2</v>
      </c>
      <c r="H42" s="20">
        <f t="shared" si="5"/>
        <v>0.97512556343832468</v>
      </c>
      <c r="I42" s="20">
        <f t="shared" si="6"/>
        <v>1.025508957506936</v>
      </c>
      <c r="J42" s="20">
        <f t="shared" si="7"/>
        <v>0.96732935528729813</v>
      </c>
      <c r="K42" s="20">
        <f t="shared" si="8"/>
        <v>1.0337740651972653</v>
      </c>
      <c r="L42" s="20">
        <f>IF('DESIGN INPUTS AND CALCULATIONS'!$C$90="Integrated Leakage",'Integrated Leakage'!I42,'tables and calculations'!$S88)</f>
        <v>1.037845448076042</v>
      </c>
      <c r="M42" s="20">
        <f>IF('DESIGN INPUTS AND CALCULATIONS'!$C$90="Integrated Leakage",'Integrated Leakage'!K42,'tables and calculations'!$AO88)</f>
        <v>1.0460349125898074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0.56999999999999995</v>
      </c>
      <c r="C43" s="20">
        <f t="shared" si="1"/>
        <v>5.33</v>
      </c>
      <c r="D43" s="20">
        <f t="shared" si="9"/>
        <v>0.95000000000000029</v>
      </c>
      <c r="E43" s="20">
        <f t="shared" si="2"/>
        <v>0.90250000000000052</v>
      </c>
      <c r="F43" s="20">
        <f t="shared" si="3"/>
        <v>0.94672969290263997</v>
      </c>
      <c r="G43" s="20">
        <f t="shared" si="4"/>
        <v>3.5791031249999597E-3</v>
      </c>
      <c r="H43" s="20">
        <f t="shared" si="5"/>
        <v>0.97483783063012075</v>
      </c>
      <c r="I43" s="20">
        <f t="shared" si="6"/>
        <v>1.0258116463880098</v>
      </c>
      <c r="J43" s="20">
        <f t="shared" si="7"/>
        <v>0.9730003560650119</v>
      </c>
      <c r="K43" s="20">
        <f t="shared" si="8"/>
        <v>1.0277488530879675</v>
      </c>
      <c r="L43" s="20">
        <f>IF('DESIGN INPUTS AND CALCULATIONS'!$C$90="Integrated Leakage",'Integrated Leakage'!I43,'tables and calculations'!$S89)</f>
        <v>1.0188735417218833</v>
      </c>
      <c r="M43" s="20">
        <f>IF('DESIGN INPUTS AND CALCULATIONS'!$C$90="Integrated Leakage",'Integrated Leakage'!K43,'tables and calculations'!$AO89)</f>
        <v>1.0206882227977405</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0.56999999999999995</v>
      </c>
      <c r="C44" s="20">
        <f t="shared" si="1"/>
        <v>5.33</v>
      </c>
      <c r="D44" s="20">
        <f t="shared" si="9"/>
        <v>1.0000000000000002</v>
      </c>
      <c r="E44" s="20">
        <f t="shared" si="2"/>
        <v>1.0000000000000004</v>
      </c>
      <c r="F44" s="20">
        <f t="shared" si="3"/>
        <v>0.95617529880478092</v>
      </c>
      <c r="G44" s="20">
        <f t="shared" si="4"/>
        <v>6.7012008265294769E-32</v>
      </c>
      <c r="H44" s="20">
        <f t="shared" si="5"/>
        <v>0.97784216456684914</v>
      </c>
      <c r="I44" s="20">
        <f t="shared" si="6"/>
        <v>1.0226599304428297</v>
      </c>
      <c r="J44" s="20">
        <f t="shared" si="7"/>
        <v>0.97784216456684914</v>
      </c>
      <c r="K44" s="20">
        <f t="shared" si="8"/>
        <v>1.0226599304428297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0.56999999999999995</v>
      </c>
      <c r="C45" s="20">
        <f t="shared" si="1"/>
        <v>5.33</v>
      </c>
      <c r="D45" s="20">
        <f t="shared" si="9"/>
        <v>1.0500000000000003</v>
      </c>
      <c r="E45" s="20">
        <f t="shared" si="2"/>
        <v>1.1025000000000005</v>
      </c>
      <c r="F45" s="20">
        <f t="shared" si="3"/>
        <v>0.96434147110565183</v>
      </c>
      <c r="G45" s="20">
        <f t="shared" si="4"/>
        <v>3.2380333971088792E-3</v>
      </c>
      <c r="H45" s="20">
        <f t="shared" si="5"/>
        <v>0.98365619222508871</v>
      </c>
      <c r="I45" s="20">
        <f t="shared" si="6"/>
        <v>1.0166153661249675</v>
      </c>
      <c r="J45" s="20">
        <f t="shared" si="7"/>
        <v>0.98200889563468408</v>
      </c>
      <c r="K45" s="20">
        <f t="shared" si="8"/>
        <v>1.0183207142473878</v>
      </c>
      <c r="L45" s="20">
        <f>IF('DESIGN INPUTS AND CALCULATIONS'!$C$90="Integrated Leakage",'Integrated Leakage'!I45,'tables and calculations'!$S91)</f>
        <v>0.98138965031546732</v>
      </c>
      <c r="M45" s="20">
        <f>IF('DESIGN INPUTS AND CALCULATIONS'!$C$90="Integrated Leakage",'Integrated Leakage'!K45,'tables and calculations'!$AO91)</f>
        <v>0.98285615868546761</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0.56999999999999995</v>
      </c>
      <c r="C46" s="20">
        <f t="shared" si="1"/>
        <v>5.33</v>
      </c>
      <c r="D46" s="20">
        <f t="shared" si="9"/>
        <v>1.1000000000000003</v>
      </c>
      <c r="E46" s="20">
        <f t="shared" si="2"/>
        <v>1.2100000000000006</v>
      </c>
      <c r="F46" s="20">
        <f t="shared" si="3"/>
        <v>0.97144768035296825</v>
      </c>
      <c r="G46" s="20">
        <f t="shared" si="4"/>
        <v>1.238412737603313E-2</v>
      </c>
      <c r="H46" s="20">
        <f t="shared" si="5"/>
        <v>0.99188296070101001</v>
      </c>
      <c r="I46" s="20">
        <f t="shared" si="6"/>
        <v>1.0081834648044092</v>
      </c>
      <c r="J46" s="20">
        <f t="shared" si="7"/>
        <v>0.98562045451226721</v>
      </c>
      <c r="K46" s="20">
        <f t="shared" si="8"/>
        <v>1.0145893334720295</v>
      </c>
      <c r="L46" s="20">
        <f>IF('DESIGN INPUTS AND CALCULATIONS'!$C$90="Integrated Leakage",'Integrated Leakage'!I46,'tables and calculations'!$S92)</f>
        <v>0.9631314900157173</v>
      </c>
      <c r="M46" s="20">
        <f>IF('DESIGN INPUTS AND CALCULATIONS'!$C$90="Integrated Leakage",'Integrated Leakage'!K46,'tables and calculations'!$AO92)</f>
        <v>0.96846513744222229</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0.56999999999999995</v>
      </c>
      <c r="C47" s="20">
        <f t="shared" si="1"/>
        <v>5.33</v>
      </c>
      <c r="D47" s="20">
        <f t="shared" si="9"/>
        <v>1.1500000000000004</v>
      </c>
      <c r="E47" s="20">
        <f t="shared" si="2"/>
        <v>1.3225000000000009</v>
      </c>
      <c r="F47" s="20">
        <f t="shared" si="3"/>
        <v>0.97766860577529713</v>
      </c>
      <c r="G47" s="20">
        <f t="shared" si="4"/>
        <v>2.6722430015359278E-2</v>
      </c>
      <c r="H47" s="20">
        <f t="shared" si="5"/>
        <v>1.0021931130229624</v>
      </c>
      <c r="I47" s="20">
        <f t="shared" si="6"/>
        <v>0.99781168619653826</v>
      </c>
      <c r="J47" s="20">
        <f t="shared" si="7"/>
        <v>0.98877126059331699</v>
      </c>
      <c r="K47" s="20">
        <f t="shared" si="8"/>
        <v>1.0113562558441931</v>
      </c>
      <c r="L47" s="20">
        <f>IF('DESIGN INPUTS AND CALCULATIONS'!$C$90="Integrated Leakage",'Integrated Leakage'!I47,'tables and calculations'!$S93)</f>
        <v>0.94527085224831742</v>
      </c>
      <c r="M47" s="20">
        <f>IF('DESIGN INPUTS AND CALCULATIONS'!$C$90="Integrated Leakage",'Integrated Leakage'!K47,'tables and calculations'!$AO93)</f>
        <v>0.95624994441994404</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0.56999999999999995</v>
      </c>
      <c r="C48" s="20">
        <f t="shared" si="1"/>
        <v>5.33</v>
      </c>
      <c r="D48" s="20">
        <f t="shared" si="9"/>
        <v>1.2000000000000004</v>
      </c>
      <c r="E48" s="20">
        <f t="shared" si="2"/>
        <v>1.4400000000000011</v>
      </c>
      <c r="F48" s="20">
        <f t="shared" si="3"/>
        <v>0.98314459497401352</v>
      </c>
      <c r="G48" s="20">
        <f t="shared" si="4"/>
        <v>4.5683045833333498E-2</v>
      </c>
      <c r="H48" s="20">
        <f t="shared" si="5"/>
        <v>1.0143114121448833</v>
      </c>
      <c r="I48" s="20">
        <f t="shared" si="6"/>
        <v>0.98589051451701593</v>
      </c>
      <c r="J48" s="20">
        <f t="shared" si="7"/>
        <v>0.99153648191784327</v>
      </c>
      <c r="K48" s="20">
        <f t="shared" si="8"/>
        <v>1.0085357606467353</v>
      </c>
      <c r="L48" s="20">
        <f>IF('DESIGN INPUTS AND CALCULATIONS'!$C$90="Integrated Leakage",'Integrated Leakage'!I48,'tables and calculations'!$S94)</f>
        <v>0.92782806402903806</v>
      </c>
      <c r="M48" s="20">
        <f>IF('DESIGN INPUTS AND CALCULATIONS'!$C$90="Integrated Leakage",'Integrated Leakage'!K48,'tables and calculations'!$AO94)</f>
        <v>0.94578070022765792</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0.56999999999999995</v>
      </c>
      <c r="C49" s="20">
        <f t="shared" si="1"/>
        <v>5.33</v>
      </c>
      <c r="D49" s="20">
        <f t="shared" si="9"/>
        <v>1.2500000000000004</v>
      </c>
      <c r="E49" s="20">
        <f t="shared" si="2"/>
        <v>1.5625000000000011</v>
      </c>
      <c r="F49" s="20">
        <f t="shared" si="3"/>
        <v>0.98798940239043831</v>
      </c>
      <c r="G49" s="20">
        <f t="shared" si="4"/>
        <v>6.8807728125000203E-2</v>
      </c>
      <c r="H49" s="20">
        <f t="shared" si="5"/>
        <v>1.0280063864176323</v>
      </c>
      <c r="I49" s="20">
        <f t="shared" si="6"/>
        <v>0.97275660269463093</v>
      </c>
      <c r="J49" s="20">
        <f t="shared" si="7"/>
        <v>0.99397656028220216</v>
      </c>
      <c r="K49" s="20">
        <f t="shared" si="8"/>
        <v>1.0060599414095719</v>
      </c>
      <c r="L49" s="20">
        <f>IF('DESIGN INPUTS AND CALCULATIONS'!$C$90="Integrated Leakage",'Integrated Leakage'!I49,'tables and calculations'!$S95)</f>
        <v>0.91080928195834676</v>
      </c>
      <c r="M49" s="20">
        <f>IF('DESIGN INPUTS AND CALCULATIONS'!$C$90="Integrated Leakage",'Integrated Leakage'!K49,'tables and calculations'!$AO95)</f>
        <v>0.93673102398330643</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0.56999999999999995</v>
      </c>
      <c r="C50" s="20">
        <f t="shared" si="1"/>
        <v>5.33</v>
      </c>
      <c r="D50" s="20">
        <f t="shared" si="9"/>
        <v>1.3000000000000005</v>
      </c>
      <c r="E50" s="20">
        <f t="shared" si="2"/>
        <v>1.6900000000000013</v>
      </c>
      <c r="F50" s="20">
        <f t="shared" si="3"/>
        <v>0.992295980114415</v>
      </c>
      <c r="G50" s="20">
        <f t="shared" si="4"/>
        <v>9.572462374260382E-2</v>
      </c>
      <c r="H50" s="20">
        <f t="shared" si="5"/>
        <v>1.0430822613087709</v>
      </c>
      <c r="I50" s="20">
        <f t="shared" si="6"/>
        <v>0.95869715850146375</v>
      </c>
      <c r="J50" s="20">
        <f t="shared" si="7"/>
        <v>0.99614054235053351</v>
      </c>
      <c r="K50" s="20">
        <f t="shared" si="8"/>
        <v>1.0038744107737645</v>
      </c>
      <c r="L50" s="20">
        <f>IF('DESIGN INPUTS AND CALCULATIONS'!$C$90="Integrated Leakage",'Integrated Leakage'!I50,'tables and calculations'!$S96)</f>
        <v>0.89421277942398358</v>
      </c>
      <c r="M50" s="20">
        <f>IF('DESIGN INPUTS AND CALCULATIONS'!$C$90="Integrated Leakage",'Integrated Leakage'!K50,'tables and calculations'!$AO96)</f>
        <v>0.92884899567153623</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0.56999999999999995</v>
      </c>
      <c r="C51" s="20">
        <f t="shared" si="1"/>
        <v>5.33</v>
      </c>
      <c r="D51" s="20">
        <f t="shared" si="9"/>
        <v>1.3500000000000005</v>
      </c>
      <c r="E51" s="20">
        <f t="shared" si="2"/>
        <v>1.8225000000000013</v>
      </c>
      <c r="F51" s="20">
        <f t="shared" si="3"/>
        <v>0.99614085786022954</v>
      </c>
      <c r="G51" s="20">
        <f t="shared" si="4"/>
        <v>0.12612943995627604</v>
      </c>
      <c r="H51" s="20">
        <f t="shared" si="5"/>
        <v>1.0593725963118479</v>
      </c>
      <c r="I51" s="20">
        <f t="shared" si="6"/>
        <v>0.94395494416360159</v>
      </c>
      <c r="J51" s="20">
        <f t="shared" si="7"/>
        <v>0.99806856370703789</v>
      </c>
      <c r="K51" s="20">
        <f t="shared" si="8"/>
        <v>1.0019351739581781</v>
      </c>
      <c r="L51" s="20">
        <f>IF('DESIGN INPUTS AND CALCULATIONS'!$C$90="Integrated Leakage",'Integrated Leakage'!I51,'tables and calculations'!$S97)</f>
        <v>0.87803257847930805</v>
      </c>
      <c r="M51" s="20">
        <f>IF('DESIGN INPUTS AND CALCULATIONS'!$C$90="Integrated Leakage",'Integrated Leakage'!K51,'tables and calculations'!$AO97)</f>
        <v>0.92193732386469029</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0.56999999999999995</v>
      </c>
      <c r="C52" s="20">
        <f t="shared" si="1"/>
        <v>5.33</v>
      </c>
      <c r="D52" s="20">
        <f t="shared" si="9"/>
        <v>1.4000000000000006</v>
      </c>
      <c r="E52" s="20">
        <f t="shared" si="2"/>
        <v>1.9600000000000015</v>
      </c>
      <c r="F52" s="20">
        <f t="shared" si="3"/>
        <v>0.99958748927654639</v>
      </c>
      <c r="G52" s="20">
        <f t="shared" si="4"/>
        <v>0.15977123265306162</v>
      </c>
      <c r="H52" s="20">
        <f t="shared" si="5"/>
        <v>1.0767352144002758</v>
      </c>
      <c r="I52" s="20">
        <f t="shared" si="6"/>
        <v>0.92873344033517469</v>
      </c>
      <c r="J52" s="20">
        <f t="shared" si="7"/>
        <v>0.99979372336324779</v>
      </c>
      <c r="K52" s="20">
        <f t="shared" si="8"/>
        <v>1.0002063191955819</v>
      </c>
      <c r="L52" s="20">
        <f>IF('DESIGN INPUTS AND CALCULATIONS'!$C$90="Integrated Leakage",'Integrated Leakage'!I52,'tables and calculations'!$S98)</f>
        <v>0.86226052787537666</v>
      </c>
      <c r="M52" s="20">
        <f>IF('DESIGN INPUTS AND CALCULATIONS'!$C$90="Integrated Leakage",'Integrated Leakage'!K52,'tables and calculations'!$AO98)</f>
        <v>0.91583949398137088</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0.56999999999999995</v>
      </c>
      <c r="C53" s="20">
        <f t="shared" si="1"/>
        <v>5.33</v>
      </c>
      <c r="D53" s="20">
        <f t="shared" si="9"/>
        <v>1.4500000000000006</v>
      </c>
      <c r="E53" s="20">
        <f t="shared" si="2"/>
        <v>2.1025000000000018</v>
      </c>
      <c r="F53" s="20">
        <f t="shared" si="3"/>
        <v>1.0026888327394132</v>
      </c>
      <c r="G53" s="20">
        <f t="shared" si="4"/>
        <v>0.19644156388599926</v>
      </c>
      <c r="H53" s="20">
        <f t="shared" si="5"/>
        <v>1.0950481252554212</v>
      </c>
      <c r="I53" s="20">
        <f t="shared" si="6"/>
        <v>0.91320187390554086</v>
      </c>
      <c r="J53" s="20">
        <f t="shared" si="7"/>
        <v>1.0013435138549673</v>
      </c>
      <c r="K53" s="20">
        <f t="shared" si="8"/>
        <v>0.99865828875268281</v>
      </c>
      <c r="L53" s="20">
        <f>IF('DESIGN INPUTS AND CALCULATIONS'!$C$90="Integrated Leakage",'Integrated Leakage'!I53,'tables and calculations'!$S99)</f>
        <v>0.84688747208411574</v>
      </c>
      <c r="M53" s="20">
        <f>IF('DESIGN INPUTS AND CALCULATIONS'!$C$90="Integrated Leakage",'Integrated Leakage'!K53,'tables and calculations'!$AO99)</f>
        <v>0.91042990009040281</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0.56999999999999995</v>
      </c>
      <c r="C54" s="20">
        <f t="shared" si="1"/>
        <v>5.33</v>
      </c>
      <c r="D54" s="20">
        <f t="shared" si="9"/>
        <v>1.5000000000000007</v>
      </c>
      <c r="E54" s="20">
        <f t="shared" si="2"/>
        <v>2.2500000000000018</v>
      </c>
      <c r="F54" s="20">
        <f t="shared" si="3"/>
        <v>1.0054893594346892</v>
      </c>
      <c r="G54" s="20">
        <f t="shared" si="4"/>
        <v>0.23596614583333381</v>
      </c>
      <c r="H54" s="20">
        <f t="shared" si="5"/>
        <v>1.1142062220558737</v>
      </c>
      <c r="I54" s="20">
        <f t="shared" si="6"/>
        <v>0.89749992434511228</v>
      </c>
      <c r="J54" s="20">
        <f t="shared" si="7"/>
        <v>1.0027409233868383</v>
      </c>
      <c r="K54" s="20">
        <f t="shared" si="8"/>
        <v>0.99726656873883179</v>
      </c>
      <c r="L54" s="20">
        <f>IF('DESIGN INPUTS AND CALCULATIONS'!$C$90="Integrated Leakage",'Integrated Leakage'!I54,'tables and calculations'!$S100)</f>
        <v>0.83190389076840643</v>
      </c>
      <c r="M54" s="20">
        <f>IF('DESIGN INPUTS AND CALCULATIONS'!$C$90="Integrated Leakage",'Integrated Leakage'!K54,'tables and calculations'!$AO100)</f>
        <v>0.9056066894433914</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0.56999999999999995</v>
      </c>
      <c r="C55" s="20">
        <f t="shared" si="1"/>
        <v>5.33</v>
      </c>
      <c r="D55" s="20">
        <f t="shared" si="9"/>
        <v>1.5500000000000007</v>
      </c>
      <c r="E55" s="20">
        <f t="shared" si="2"/>
        <v>2.4025000000000021</v>
      </c>
      <c r="F55" s="20">
        <f t="shared" si="3"/>
        <v>1.0080266288571291</v>
      </c>
      <c r="G55" s="20">
        <f t="shared" si="4"/>
        <v>0.27819834024778939</v>
      </c>
      <c r="H55" s="20">
        <f t="shared" si="5"/>
        <v>1.1341185868792198</v>
      </c>
      <c r="I55" s="20">
        <f t="shared" si="6"/>
        <v>0.88174200790741197</v>
      </c>
      <c r="J55" s="20">
        <f t="shared" si="7"/>
        <v>1.004005293241589</v>
      </c>
      <c r="K55" s="20">
        <f t="shared" si="8"/>
        <v>0.99601068513428115</v>
      </c>
      <c r="L55" s="20">
        <f>IF('DESIGN INPUTS AND CALCULATIONS'!$C$90="Integrated Leakage",'Integrated Leakage'!I55,'tables and calculations'!$S101)</f>
        <v>0.81730023270626317</v>
      </c>
      <c r="M55" s="20">
        <f>IF('DESIGN INPUTS AND CALCULATIONS'!$C$90="Integrated Leakage",'Integrated Leakage'!K55,'tables and calculations'!$AO101)</f>
        <v>0.90128649119577431</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0.56999999999999995</v>
      </c>
      <c r="C56" s="20">
        <f t="shared" si="1"/>
        <v>5.33</v>
      </c>
      <c r="D56" s="20">
        <f t="shared" si="9"/>
        <v>1.6000000000000008</v>
      </c>
      <c r="E56" s="20">
        <f t="shared" si="2"/>
        <v>2.5600000000000023</v>
      </c>
      <c r="F56" s="20">
        <f t="shared" si="3"/>
        <v>1.010332534607663</v>
      </c>
      <c r="G56" s="20">
        <f t="shared" si="4"/>
        <v>0.32301405703125063</v>
      </c>
      <c r="H56" s="20">
        <f t="shared" si="5"/>
        <v>1.1547062793797016</v>
      </c>
      <c r="I56" s="20">
        <f t="shared" si="6"/>
        <v>0.86602109805550853</v>
      </c>
      <c r="J56" s="20">
        <f t="shared" si="7"/>
        <v>1.0051529906475247</v>
      </c>
      <c r="K56" s="20">
        <f t="shared" si="8"/>
        <v>0.99487342653758093</v>
      </c>
      <c r="L56" s="20">
        <f>IF('DESIGN INPUTS AND CALCULATIONS'!$C$90="Integrated Leakage",'Integrated Leakage'!I56,'tables and calculations'!$S102)</f>
        <v>0.80306707646186837</v>
      </c>
      <c r="M56" s="20">
        <f>IF('DESIGN INPUTS AND CALCULATIONS'!$C$90="Integrated Leakage",'Integrated Leakage'!K56,'tables and calculations'!$AO102)</f>
        <v>0.89740047728423411</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0.56999999999999995</v>
      </c>
      <c r="C57" s="20">
        <f t="shared" si="1"/>
        <v>5.33</v>
      </c>
      <c r="D57" s="20">
        <f t="shared" si="9"/>
        <v>1.6500000000000008</v>
      </c>
      <c r="E57" s="20">
        <f t="shared" si="2"/>
        <v>2.7225000000000028</v>
      </c>
      <c r="F57" s="20">
        <f t="shared" si="3"/>
        <v>1.0124342967550941</v>
      </c>
      <c r="G57" s="20">
        <f t="shared" si="4"/>
        <v>0.37030771806990426</v>
      </c>
      <c r="H57" s="20">
        <f t="shared" si="5"/>
        <v>1.1759005122989779</v>
      </c>
      <c r="I57" s="20">
        <f t="shared" si="6"/>
        <v>0.85041207954312514</v>
      </c>
      <c r="J57" s="20">
        <f t="shared" si="7"/>
        <v>1.0061979411403574</v>
      </c>
      <c r="K57" s="20">
        <f t="shared" si="8"/>
        <v>0.99384023670995281</v>
      </c>
      <c r="L57" s="20">
        <f>IF('DESIGN INPUTS AND CALCULATIONS'!$C$90="Integrated Leakage",'Integrated Leakage'!I57,'tables and calculations'!$S103)</f>
        <v>0.78919519566771856</v>
      </c>
      <c r="M57" s="20">
        <f>IF('DESIGN INPUTS AND CALCULATIONS'!$C$90="Integrated Leakage",'Integrated Leakage'!K57,'tables and calculations'!$AO103)</f>
        <v>0.89389138040295657</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0.56999999999999995</v>
      </c>
      <c r="C58" s="20">
        <f t="shared" si="1"/>
        <v>5.33</v>
      </c>
      <c r="D58" s="20">
        <f t="shared" si="9"/>
        <v>1.7000000000000008</v>
      </c>
      <c r="E58" s="20">
        <f t="shared" si="2"/>
        <v>2.8900000000000028</v>
      </c>
      <c r="F58" s="20">
        <f t="shared" si="3"/>
        <v>1.0143552578159722</v>
      </c>
      <c r="G58" s="20">
        <f t="shared" si="4"/>
        <v>0.41998903948962024</v>
      </c>
      <c r="H58" s="20">
        <f t="shared" si="5"/>
        <v>1.1976411387830632</v>
      </c>
      <c r="I58" s="20">
        <f t="shared" si="6"/>
        <v>0.83497465778113744</v>
      </c>
      <c r="J58" s="20">
        <f t="shared" si="7"/>
        <v>1.0071520529770925</v>
      </c>
      <c r="K58" s="20">
        <f t="shared" si="8"/>
        <v>0.99289873564180164</v>
      </c>
      <c r="L58" s="20">
        <f>IF('DESIGN INPUTS AND CALCULATIONS'!$C$90="Integrated Leakage",'Integrated Leakage'!I58,'tables and calculations'!$S104)</f>
        <v>0.77567557435627821</v>
      </c>
      <c r="M58" s="20">
        <f>IF('DESIGN INPUTS AND CALCULATIONS'!$C$90="Integrated Leakage",'Integrated Leakage'!K58,'tables and calculations'!$AO104)</f>
        <v>0.89071120971393802</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0.56999999999999995</v>
      </c>
      <c r="C59" s="20">
        <f t="shared" si="1"/>
        <v>5.33</v>
      </c>
      <c r="D59" s="20">
        <f t="shared" si="9"/>
        <v>1.7500000000000009</v>
      </c>
      <c r="E59" s="20">
        <f t="shared" si="2"/>
        <v>3.0625000000000031</v>
      </c>
      <c r="F59" s="20">
        <f t="shared" si="3"/>
        <v>1.0161155254035918</v>
      </c>
      <c r="G59" s="20">
        <f t="shared" si="4"/>
        <v>0.47198044802296002</v>
      </c>
      <c r="H59" s="20">
        <f t="shared" si="5"/>
        <v>1.21987539258178</v>
      </c>
      <c r="I59" s="20">
        <f t="shared" si="6"/>
        <v>0.81975585873862966</v>
      </c>
      <c r="J59" s="20">
        <f t="shared" si="7"/>
        <v>1.0080255579118973</v>
      </c>
      <c r="K59" s="20">
        <f t="shared" si="8"/>
        <v>0.9920383388606514</v>
      </c>
      <c r="L59" s="20">
        <f>IF('DESIGN INPUTS AND CALCULATIONS'!$C$90="Integrated Leakage",'Integrated Leakage'!I59,'tables and calculations'!$S105)</f>
        <v>0.76249939843818415</v>
      </c>
      <c r="M59" s="20">
        <f>IF('DESIGN INPUTS AND CALCULATIONS'!$C$90="Integrated Leakage",'Integrated Leakage'!K59,'tables and calculations'!$AO105)</f>
        <v>0.88781948202339545</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0.56999999999999995</v>
      </c>
      <c r="C60" s="20">
        <f t="shared" si="1"/>
        <v>5.33</v>
      </c>
      <c r="D60" s="20">
        <f t="shared" si="9"/>
        <v>1.8000000000000009</v>
      </c>
      <c r="E60" s="20">
        <f t="shared" si="2"/>
        <v>3.2400000000000033</v>
      </c>
      <c r="F60" s="20">
        <f t="shared" si="3"/>
        <v>1.0177324942975643</v>
      </c>
      <c r="G60" s="20">
        <f t="shared" si="4"/>
        <v>0.52621499259259363</v>
      </c>
      <c r="H60" s="20">
        <f t="shared" si="5"/>
        <v>1.2425568344708253</v>
      </c>
      <c r="I60" s="20">
        <f t="shared" si="6"/>
        <v>0.80479216101682438</v>
      </c>
      <c r="J60" s="20">
        <f t="shared" si="7"/>
        <v>1.0088272866539467</v>
      </c>
      <c r="K60" s="20">
        <f t="shared" si="8"/>
        <v>0.99124995252336523</v>
      </c>
      <c r="L60" s="20">
        <f>IF('DESIGN INPUTS AND CALCULATIONS'!$C$90="Integrated Leakage",'Integrated Leakage'!I60,'tables and calculations'!$S106)</f>
        <v>0.74965803791257413</v>
      </c>
      <c r="M60" s="20">
        <f>IF('DESIGN INPUTS AND CALCULATIONS'!$C$90="Integrated Leakage",'Integrated Leakage'!K60,'tables and calculations'!$AO106)</f>
        <v>0.88518183843945897</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0.56999999999999995</v>
      </c>
      <c r="C61" s="20">
        <f t="shared" si="1"/>
        <v>5.33</v>
      </c>
      <c r="D61" s="20">
        <f t="shared" si="9"/>
        <v>1.850000000000001</v>
      </c>
      <c r="E61" s="20">
        <f t="shared" si="2"/>
        <v>3.4225000000000034</v>
      </c>
      <c r="F61" s="20">
        <f t="shared" si="3"/>
        <v>1.0192212730436525</v>
      </c>
      <c r="G61" s="20">
        <f t="shared" si="4"/>
        <v>0.58263464552821498</v>
      </c>
      <c r="H61" s="20">
        <f t="shared" si="5"/>
        <v>1.2656444676811365</v>
      </c>
      <c r="I61" s="20">
        <f t="shared" si="6"/>
        <v>0.79011130339957181</v>
      </c>
      <c r="J61" s="20">
        <f t="shared" si="7"/>
        <v>1.0095648929334124</v>
      </c>
      <c r="K61" s="20">
        <f t="shared" si="8"/>
        <v>0.99052572746896883</v>
      </c>
      <c r="L61" s="20">
        <f>IF('DESIGN INPUTS AND CALCULATIONS'!$C$90="Integrated Leakage",'Integrated Leakage'!I61,'tables and calculations'!$S107)</f>
        <v>0.73714302759003214</v>
      </c>
      <c r="M61" s="20">
        <f>IF('DESIGN INPUTS AND CALCULATIONS'!$C$90="Integrated Leakage",'Integrated Leakage'!K61,'tables and calculations'!$AO107)</f>
        <v>0.88276895255379617</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0.56999999999999995</v>
      </c>
      <c r="C62" s="20">
        <f t="shared" si="1"/>
        <v>5.33</v>
      </c>
      <c r="D62" s="20">
        <f t="shared" si="9"/>
        <v>1.900000000000001</v>
      </c>
      <c r="E62" s="20">
        <f t="shared" si="2"/>
        <v>3.6100000000000039</v>
      </c>
      <c r="F62" s="20">
        <f t="shared" si="3"/>
        <v>1.0205950344767751</v>
      </c>
      <c r="G62" s="20">
        <f t="shared" si="4"/>
        <v>0.64118891250000121</v>
      </c>
      <c r="H62" s="20">
        <f t="shared" si="5"/>
        <v>1.2891019924648228</v>
      </c>
      <c r="I62" s="20">
        <f t="shared" si="6"/>
        <v>0.7757338099276021</v>
      </c>
      <c r="J62" s="20">
        <f t="shared" si="7"/>
        <v>1.0102450368483753</v>
      </c>
      <c r="K62" s="20">
        <f t="shared" si="8"/>
        <v>0.98985885950963304</v>
      </c>
      <c r="L62" s="20">
        <f>IF('DESIGN INPUTS AND CALCULATIONS'!$C$90="Integrated Leakage",'Integrated Leakage'!I62,'tables and calculations'!$S108)</f>
        <v>0.72494605013826496</v>
      </c>
      <c r="M62" s="20">
        <f>IF('DESIGN INPUTS AND CALCULATIONS'!$C$90="Integrated Leakage",'Integrated Leakage'!K62,'tables and calculations'!$AO108)</f>
        <v>0.88055566138337682</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0.56999999999999995</v>
      </c>
      <c r="C63" s="20">
        <f t="shared" si="1"/>
        <v>5.33</v>
      </c>
      <c r="D63" s="20">
        <f t="shared" si="9"/>
        <v>1.9500000000000011</v>
      </c>
      <c r="E63" s="20">
        <f t="shared" si="2"/>
        <v>3.8025000000000042</v>
      </c>
      <c r="F63" s="20">
        <f t="shared" si="3"/>
        <v>1.0218653052496682</v>
      </c>
      <c r="G63" s="20">
        <f t="shared" si="4"/>
        <v>0.70183368867726947</v>
      </c>
      <c r="H63" s="20">
        <f t="shared" si="5"/>
        <v>1.3128971756870138</v>
      </c>
      <c r="I63" s="20">
        <f t="shared" si="6"/>
        <v>0.76167427161743972</v>
      </c>
      <c r="J63" s="20">
        <f t="shared" si="7"/>
        <v>1.0108735357351424</v>
      </c>
      <c r="K63" s="20">
        <f t="shared" si="8"/>
        <v>0.98924342625387385</v>
      </c>
      <c r="L63" s="20">
        <f>IF('DESIGN INPUTS AND CALCULATIONS'!$C$90="Integrated Leakage",'Integrated Leakage'!I63,'tables and calculations'!$S109)</f>
        <v>0.71305892299604012</v>
      </c>
      <c r="M63" s="20">
        <f>IF('DESIGN INPUTS AND CALCULATIONS'!$C$90="Integrated Leakage",'Integrated Leakage'!K63,'tables and calculations'!$AO109)</f>
        <v>0.87852026816628004</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0.56999999999999995</v>
      </c>
      <c r="C64" s="20">
        <f t="shared" si="1"/>
        <v>5.33</v>
      </c>
      <c r="D64" s="20">
        <f t="shared" si="9"/>
        <v>2.0000000000000009</v>
      </c>
      <c r="E64" s="20">
        <f t="shared" si="2"/>
        <v>4.0000000000000036</v>
      </c>
      <c r="F64" s="20">
        <f t="shared" si="3"/>
        <v>1.0230422061752986</v>
      </c>
      <c r="G64" s="20">
        <f t="shared" si="4"/>
        <v>0.76453031250000103</v>
      </c>
      <c r="H64" s="20">
        <f t="shared" si="5"/>
        <v>1.3370013158839074</v>
      </c>
      <c r="I64" s="20">
        <f t="shared" si="6"/>
        <v>0.74794242019043056</v>
      </c>
      <c r="J64" s="20">
        <f t="shared" si="7"/>
        <v>1.0114554889738345</v>
      </c>
      <c r="K64" s="20">
        <f t="shared" si="8"/>
        <v>0.98867425299608924</v>
      </c>
      <c r="L64" s="20">
        <f>IF('DESIGN INPUTS AND CALCULATIONS'!$C$90="Integrated Leakage",'Integrated Leakage'!I64,'tables and calculations'!$S110)</f>
        <v>0.70147358945789828</v>
      </c>
      <c r="M64" s="20">
        <f>IF('DESIGN INPUTS AND CALCULATIONS'!$C$90="Integrated Leakage",'Integrated Leakage'!K64,'tables and calculations'!$AO110)</f>
        <v>0.87664397892301127</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0.56999999999999995</v>
      </c>
      <c r="C65" s="20">
        <f t="shared" si="1"/>
        <v>5.33</v>
      </c>
      <c r="D65" s="20">
        <f t="shared" si="9"/>
        <v>2.0500000000000007</v>
      </c>
      <c r="E65" s="20">
        <f t="shared" si="2"/>
        <v>4.2025000000000032</v>
      </c>
      <c r="F65" s="20">
        <f t="shared" si="3"/>
        <v>1.0241346526860429</v>
      </c>
      <c r="G65" s="20">
        <f t="shared" si="4"/>
        <v>0.82924477898758264</v>
      </c>
      <c r="H65" s="20">
        <f t="shared" si="5"/>
        <v>1.3613887878463027</v>
      </c>
      <c r="I65" s="20">
        <f t="shared" si="6"/>
        <v>0.73454402513626216</v>
      </c>
      <c r="J65" s="20">
        <f t="shared" si="7"/>
        <v>1.0119953817513412</v>
      </c>
      <c r="K65" s="20">
        <f t="shared" si="8"/>
        <v>0.98814680188502224</v>
      </c>
      <c r="L65" s="20">
        <f>IF('DESIGN INPUTS AND CALCULATIONS'!$C$90="Integrated Leakage",'Integrated Leakage'!I65,'tables and calculations'!$S111)</f>
        <v>0.69018211359494852</v>
      </c>
      <c r="M65" s="20">
        <f>IF('DESIGN INPUTS AND CALCULATIONS'!$C$90="Integrated Leakage",'Integrated Leakage'!K65,'tables and calculations'!$AO111)</f>
        <v>0.87491044400212137</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0.56999999999999995</v>
      </c>
      <c r="C66" s="20">
        <f t="shared" si="1"/>
        <v>5.33</v>
      </c>
      <c r="D66" s="20">
        <f t="shared" si="9"/>
        <v>2.1000000000000005</v>
      </c>
      <c r="E66" s="20">
        <f t="shared" si="2"/>
        <v>4.4100000000000019</v>
      </c>
      <c r="F66" s="20">
        <f t="shared" si="3"/>
        <v>1.0251505227831055</v>
      </c>
      <c r="G66" s="20">
        <f t="shared" si="4"/>
        <v>0.89594708256802769</v>
      </c>
      <c r="H66" s="20">
        <f t="shared" si="5"/>
        <v>1.38603665368241</v>
      </c>
      <c r="I66" s="20">
        <f t="shared" si="6"/>
        <v>0.72148164144375893</v>
      </c>
      <c r="J66" s="20">
        <f t="shared" si="7"/>
        <v>1.0124971717407933</v>
      </c>
      <c r="K66" s="20">
        <f t="shared" si="8"/>
        <v>0.98765707985207818</v>
      </c>
      <c r="L66" s="20">
        <f>IF('DESIGN INPUTS AND CALCULATIONS'!$C$90="Integrated Leakage",'Integrated Leakage'!I66,'tables and calculations'!$S112)</f>
        <v>0.67917667839265561</v>
      </c>
      <c r="M66" s="20">
        <f>IF('DESIGN INPUTS AND CALCULATIONS'!$C$90="Integrated Leakage",'Integrated Leakage'!K66,'tables and calculations'!$AO112)</f>
        <v>0.87330538266090063</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0.56999999999999995</v>
      </c>
      <c r="C67" s="20">
        <f t="shared" si="1"/>
        <v>5.33</v>
      </c>
      <c r="D67" s="20">
        <f t="shared" si="9"/>
        <v>2.1500000000000004</v>
      </c>
      <c r="E67" s="20">
        <f t="shared" si="2"/>
        <v>4.6225000000000014</v>
      </c>
      <c r="F67" s="20">
        <f t="shared" si="3"/>
        <v>1.0260967983537981</v>
      </c>
      <c r="G67" s="20">
        <f t="shared" si="4"/>
        <v>0.96461066561823994</v>
      </c>
      <c r="H67" s="20">
        <f t="shared" si="5"/>
        <v>1.4109243296406928</v>
      </c>
      <c r="I67" s="20">
        <f t="shared" si="6"/>
        <v>0.70875523158259013</v>
      </c>
      <c r="J67" s="20">
        <f t="shared" si="7"/>
        <v>1.0129643618379662</v>
      </c>
      <c r="K67" s="20">
        <f t="shared" si="8"/>
        <v>0.98720156174651286</v>
      </c>
      <c r="L67" s="20">
        <f>IF('DESIGN INPUTS AND CALCULATIONS'!$C$90="Integrated Leakage",'Integrated Leakage'!I67,'tables and calculations'!$S113)</f>
        <v>0.6684495864018013</v>
      </c>
      <c r="M67" s="20">
        <f>IF('DESIGN INPUTS AND CALCULATIONS'!$C$90="Integrated Leakage",'Integrated Leakage'!K67,'tables and calculations'!$AO113)</f>
        <v>0.87181627379760918</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0.56999999999999995</v>
      </c>
      <c r="C68" s="20">
        <f t="shared" si="1"/>
        <v>5.33</v>
      </c>
      <c r="D68" s="20">
        <f t="shared" si="9"/>
        <v>2.2000000000000002</v>
      </c>
      <c r="E68" s="20">
        <f t="shared" si="2"/>
        <v>4.8400000000000007</v>
      </c>
      <c r="F68" s="20">
        <f t="shared" si="3"/>
        <v>1.026979684567515</v>
      </c>
      <c r="G68" s="20">
        <f t="shared" si="4"/>
        <v>1.0352119537190083</v>
      </c>
      <c r="H68" s="20">
        <f t="shared" si="5"/>
        <v>1.4360332998529399</v>
      </c>
      <c r="I68" s="20">
        <f t="shared" si="6"/>
        <v>0.6963626819116292</v>
      </c>
      <c r="J68" s="20">
        <f t="shared" si="7"/>
        <v>1.013400061460189</v>
      </c>
      <c r="K68" s="20">
        <f t="shared" si="8"/>
        <v>0.98677712586588839</v>
      </c>
      <c r="L68" s="20">
        <f>IF('DESIGN INPUTS AND CALCULATIONS'!$C$90="Integrated Leakage",'Integrated Leakage'!I68,'tables and calculations'!$S114)</f>
        <v>0.65799326222138399</v>
      </c>
      <c r="M68" s="20">
        <f>IF('DESIGN INPUTS AND CALCULATIONS'!$C$90="Integrated Leakage",'Integrated Leakage'!K68,'tables and calculations'!$AO114)</f>
        <v>0.87043209974330982</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0.56999999999999995</v>
      </c>
      <c r="C69" s="20">
        <f t="shared" si="1"/>
        <v>5.33</v>
      </c>
      <c r="D69" s="20">
        <f t="shared" si="9"/>
        <v>2.25</v>
      </c>
      <c r="E69" s="20">
        <f t="shared" si="2"/>
        <v>5.0625</v>
      </c>
      <c r="F69" s="20">
        <f t="shared" si="3"/>
        <v>1.0278047111457635</v>
      </c>
      <c r="G69" s="20">
        <f t="shared" si="4"/>
        <v>1.1077299623842591</v>
      </c>
      <c r="H69" s="20">
        <f t="shared" si="5"/>
        <v>1.4613468696822198</v>
      </c>
      <c r="I69" s="20">
        <f t="shared" si="6"/>
        <v>0.68430023066149726</v>
      </c>
      <c r="J69" s="20">
        <f t="shared" si="7"/>
        <v>1.0138070384179445</v>
      </c>
      <c r="K69" s="20">
        <f t="shared" si="8"/>
        <v>0.98638099964319592</v>
      </c>
      <c r="L69" s="20">
        <f>IF('DESIGN INPUTS AND CALCULATIONS'!$C$90="Integrated Leakage",'Integrated Leakage'!I69,'tables and calculations'!$S115)</f>
        <v>0.6478002562073838</v>
      </c>
      <c r="M69" s="20">
        <f>IF('DESIGN INPUTS AND CALCULATIONS'!$C$90="Integrated Leakage",'Integrated Leakage'!K69,'tables and calculations'!$AO115)</f>
        <v>0.86914313288454681</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0.56999999999999995</v>
      </c>
      <c r="C70" s="20">
        <f t="shared" si="1"/>
        <v>5.33</v>
      </c>
      <c r="D70" s="20">
        <f t="shared" si="9"/>
        <v>2.2999999999999998</v>
      </c>
      <c r="E70" s="20">
        <f t="shared" si="2"/>
        <v>5.2899999999999991</v>
      </c>
      <c r="F70" s="20">
        <f t="shared" si="3"/>
        <v>1.0285768185792923</v>
      </c>
      <c r="G70" s="20">
        <f t="shared" si="4"/>
        <v>1.1821459629725894</v>
      </c>
      <c r="H70" s="20">
        <f t="shared" si="5"/>
        <v>1.4868499526017687</v>
      </c>
      <c r="I70" s="20">
        <f t="shared" si="6"/>
        <v>0.67256282199165229</v>
      </c>
      <c r="J70" s="20">
        <f t="shared" si="7"/>
        <v>1.0141877629804514</v>
      </c>
      <c r="K70" s="20">
        <f t="shared" si="8"/>
        <v>0.98601071369786886</v>
      </c>
      <c r="L70" s="20">
        <f>IF('DESIGN INPUTS AND CALCULATIONS'!$C$90="Integrated Leakage",'Integrated Leakage'!I70,'tables and calculations'!$S116)</f>
        <v>0.63786324889712176</v>
      </c>
      <c r="M70" s="20">
        <f>IF('DESIGN INPUTS AND CALCULATIONS'!$C$90="Integrated Leakage",'Integrated Leakage'!K70,'tables and calculations'!$AO116)</f>
        <v>0.86794075706813556</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0.56999999999999995</v>
      </c>
      <c r="C71" s="20">
        <f t="shared" si="1"/>
        <v>5.33</v>
      </c>
      <c r="D71" s="20">
        <f t="shared" si="9"/>
        <v>2.3499999999999996</v>
      </c>
      <c r="E71" s="20">
        <f t="shared" si="2"/>
        <v>5.5224999999999982</v>
      </c>
      <c r="F71" s="20">
        <f t="shared" si="3"/>
        <v>1.0293004317923169</v>
      </c>
      <c r="G71" s="20">
        <f t="shared" si="4"/>
        <v>1.2584431978171675</v>
      </c>
      <c r="H71" s="20">
        <f t="shared" si="5"/>
        <v>1.5125288855454908</v>
      </c>
      <c r="I71" s="20">
        <f t="shared" si="6"/>
        <v>0.66114439833613614</v>
      </c>
      <c r="J71" s="20">
        <f t="shared" si="7"/>
        <v>1.0145444454494426</v>
      </c>
      <c r="K71" s="20">
        <f t="shared" si="8"/>
        <v>0.98566406280702723</v>
      </c>
      <c r="L71" s="20">
        <f>IF('DESIGN INPUTS AND CALCULATIONS'!$C$90="Integrated Leakage",'Integrated Leakage'!I71,'tables and calculations'!$S117)</f>
        <v>0.62817505573754728</v>
      </c>
      <c r="M71" s="20">
        <f>IF('DESIGN INPUTS AND CALCULATIONS'!$C$90="Integrated Leakage",'Integrated Leakage'!K71,'tables and calculations'!$AO117)</f>
        <v>0.86681731741223078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0.56999999999999995</v>
      </c>
      <c r="C72" s="20">
        <f t="shared" si="1"/>
        <v>5.33</v>
      </c>
      <c r="D72" s="20">
        <f t="shared" si="9"/>
        <v>2.3999999999999995</v>
      </c>
      <c r="E72" s="20">
        <f t="shared" si="2"/>
        <v>5.7599999999999971</v>
      </c>
      <c r="F72" s="20">
        <f t="shared" si="3"/>
        <v>1.0299795232969871</v>
      </c>
      <c r="G72" s="20">
        <f t="shared" si="4"/>
        <v>1.3366066364583322</v>
      </c>
      <c r="H72" s="20">
        <f t="shared" si="5"/>
        <v>1.5383712685029316</v>
      </c>
      <c r="I72" s="20">
        <f t="shared" si="6"/>
        <v>0.65003814129547</v>
      </c>
      <c r="J72" s="20">
        <f t="shared" si="7"/>
        <v>1.0148790683115831</v>
      </c>
      <c r="K72" s="20">
        <f t="shared" si="8"/>
        <v>0.98533907262829168</v>
      </c>
      <c r="L72" s="20">
        <f>IF('DESIGN INPUTS AND CALCULATIONS'!$C$90="Integrated Leakage",'Integrated Leakage'!I72,'tables and calculations'!$S118)</f>
        <v>0.61872863179787141</v>
      </c>
      <c r="M72" s="20">
        <f>IF('DESIGN INPUTS AND CALCULATIONS'!$C$90="Integrated Leakage",'Integrated Leakage'!K72,'tables and calculations'!$AO118)</f>
        <v>0.8657659934410713</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0.56999999999999995</v>
      </c>
      <c r="C73" s="20">
        <f t="shared" si="1"/>
        <v>5.33</v>
      </c>
      <c r="D73" s="20">
        <f t="shared" si="9"/>
        <v>2.4499999999999993</v>
      </c>
      <c r="E73" s="20">
        <f t="shared" si="2"/>
        <v>6.0024999999999968</v>
      </c>
      <c r="F73" s="20">
        <f t="shared" si="3"/>
        <v>1.0306176675151086</v>
      </c>
      <c r="G73" s="20">
        <f t="shared" si="4"/>
        <v>1.4166227663382434</v>
      </c>
      <c r="H73" s="20">
        <f t="shared" si="5"/>
        <v>1.5643658248163541</v>
      </c>
      <c r="I73" s="20">
        <f t="shared" si="6"/>
        <v>0.63923666966925285</v>
      </c>
      <c r="J73" s="20">
        <f t="shared" si="7"/>
        <v>1.0151934138454153</v>
      </c>
      <c r="K73" s="20">
        <f t="shared" si="8"/>
        <v>0.98503397122340985</v>
      </c>
      <c r="L73" s="20">
        <f>IF('DESIGN INPUTS AND CALCULATIONS'!$C$90="Integrated Leakage",'Integrated Leakage'!I73,'tables and calculations'!$S119)</f>
        <v>0.60951707622796236</v>
      </c>
      <c r="M73" s="20">
        <f>IF('DESIGN INPUTS AND CALCULATIONS'!$C$90="Integrated Leakage",'Integrated Leakage'!K73,'tables and calculations'!$AO119)</f>
        <v>0.86478069146741188</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0.56999999999999995</v>
      </c>
      <c r="C74" s="20">
        <f t="shared" si="1"/>
        <v>5.33</v>
      </c>
      <c r="D74" s="20">
        <f t="shared" si="9"/>
        <v>2.4999999999999991</v>
      </c>
      <c r="E74" s="20">
        <f t="shared" si="2"/>
        <v>6.2499999999999956</v>
      </c>
      <c r="F74" s="20">
        <f t="shared" si="3"/>
        <v>1.0312180876494024</v>
      </c>
      <c r="G74" s="20">
        <f t="shared" si="4"/>
        <v>1.4984794124999978</v>
      </c>
      <c r="H74" s="20">
        <f t="shared" si="5"/>
        <v>1.5905022792028309</v>
      </c>
      <c r="I74" s="20">
        <f t="shared" si="6"/>
        <v>0.62873220181816136</v>
      </c>
      <c r="J74" s="20">
        <f t="shared" si="7"/>
        <v>1.0154890879026728</v>
      </c>
      <c r="K74" s="20">
        <f t="shared" si="8"/>
        <v>0.98474716460551737</v>
      </c>
      <c r="L74" s="20">
        <f>IF('DESIGN INPUTS AND CALCULATIONS'!$C$90="Integrated Leakage",'Integrated Leakage'!I74,'tables and calculations'!$S120)</f>
        <v>0.60053363629265111</v>
      </c>
      <c r="M74" s="20">
        <f>IF('DESIGN INPUTS AND CALCULATIONS'!$C$90="Integrated Leakage",'Integrated Leakage'!K74,'tables and calculations'!$AO120)</f>
        <v>0.86385595293544803</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0.56999999999999995</v>
      </c>
      <c r="C75" s="20">
        <f t="shared" si="1"/>
        <v>5.33</v>
      </c>
      <c r="D75" s="20">
        <f t="shared" si="9"/>
        <v>2.5499999999999989</v>
      </c>
      <c r="E75" s="20">
        <f t="shared" si="2"/>
        <v>6.5024999999999942</v>
      </c>
      <c r="F75" s="20">
        <f t="shared" si="3"/>
        <v>1.0317836962482114</v>
      </c>
      <c r="G75" s="20">
        <f t="shared" si="4"/>
        <v>1.5821655817870506</v>
      </c>
      <c r="H75" s="20">
        <f t="shared" si="5"/>
        <v>1.6167712509923171</v>
      </c>
      <c r="I75" s="20">
        <f t="shared" si="6"/>
        <v>0.61851668836035734</v>
      </c>
      <c r="J75" s="20">
        <f t="shared" si="7"/>
        <v>1.0157675404580575</v>
      </c>
      <c r="K75" s="20">
        <f t="shared" si="8"/>
        <v>0.9844772156718582</v>
      </c>
      <c r="L75" s="20">
        <f>IF('DESIGN INPUTS AND CALCULATIONS'!$C$90="Integrated Leakage",'Integrated Leakage'!I75,'tables and calculations'!$S121)</f>
        <v>0.59177171086846048</v>
      </c>
      <c r="M75" s="20">
        <f>IF('DESIGN INPUTS AND CALCULATIONS'!$C$90="Integrated Leakage",'Integrated Leakage'!K75,'tables and calculations'!$AO121)</f>
        <v>0.86298687605887259</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0.56999999999999995</v>
      </c>
      <c r="C76" s="20">
        <f t="shared" si="1"/>
        <v>5.33</v>
      </c>
      <c r="D76" s="20">
        <f t="shared" si="9"/>
        <v>2.5999999999999988</v>
      </c>
      <c r="E76" s="20">
        <f t="shared" si="2"/>
        <v>6.7599999999999936</v>
      </c>
      <c r="F76" s="20">
        <f t="shared" si="3"/>
        <v>1.0323171304139553</v>
      </c>
      <c r="G76" s="20">
        <f t="shared" si="4"/>
        <v>1.6676713278106479</v>
      </c>
      <c r="H76" s="20">
        <f t="shared" si="5"/>
        <v>1.643164160461335</v>
      </c>
      <c r="I76" s="20">
        <f t="shared" si="6"/>
        <v>0.608581920213766</v>
      </c>
      <c r="J76" s="20">
        <f t="shared" si="7"/>
        <v>1.0160300834197555</v>
      </c>
      <c r="K76" s="20">
        <f t="shared" si="8"/>
        <v>0.98422282599566202</v>
      </c>
      <c r="L76" s="20">
        <f>IF('DESIGN INPUTS AND CALCULATIONS'!$C$90="Integrated Leakage",'Integrated Leakage'!I76,'tables and calculations'!$S122)</f>
        <v>0.58322485333450935</v>
      </c>
      <c r="M76" s="20">
        <f>IF('DESIGN INPUTS AND CALCULATIONS'!$C$90="Integrated Leakage",'Integrated Leakage'!K76,'tables and calculations'!$AO122)</f>
        <v>0.86216904858195154</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0.56999999999999995</v>
      </c>
      <c r="C77" s="20">
        <f t="shared" si="1"/>
        <v>5.33</v>
      </c>
      <c r="D77" s="20">
        <f t="shared" si="9"/>
        <v>2.6499999999999986</v>
      </c>
      <c r="E77" s="20">
        <f t="shared" si="2"/>
        <v>7.0224999999999929</v>
      </c>
      <c r="F77" s="20">
        <f t="shared" si="3"/>
        <v>1.0328207824477069</v>
      </c>
      <c r="G77" s="20">
        <f t="shared" si="4"/>
        <v>1.7549876335806753</v>
      </c>
      <c r="H77" s="20">
        <f t="shared" si="5"/>
        <v>1.6696731464656136</v>
      </c>
      <c r="I77" s="20">
        <f t="shared" si="6"/>
        <v>0.5989196161636865</v>
      </c>
      <c r="J77" s="20">
        <f t="shared" si="7"/>
        <v>1.0162779061101874</v>
      </c>
      <c r="K77" s="20">
        <f t="shared" si="8"/>
        <v>0.98398282004132975</v>
      </c>
      <c r="L77" s="20">
        <f>IF('DESIGN INPUTS AND CALCULATIONS'!$C$90="Integrated Leakage",'Integrated Leakage'!I77,'tables and calculations'!$S123)</f>
        <v>0.57488677382466224</v>
      </c>
      <c r="M77" s="20">
        <f>IF('DESIGN INPUTS AND CALCULATIONS'!$C$90="Integrated Leakage",'Integrated Leakage'!K77,'tables and calculations'!$AO123)</f>
        <v>0.86139848988480872</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0.56999999999999995</v>
      </c>
      <c r="C78" s="20">
        <f t="shared" si="1"/>
        <v>5.33</v>
      </c>
      <c r="D78" s="20">
        <f t="shared" si="9"/>
        <v>2.6999999999999984</v>
      </c>
      <c r="E78" s="20">
        <f t="shared" si="2"/>
        <v>7.2899999999999912</v>
      </c>
      <c r="F78" s="20">
        <f t="shared" si="3"/>
        <v>1.0332968265929445</v>
      </c>
      <c r="G78" s="20">
        <f t="shared" si="4"/>
        <v>1.8441063092078156</v>
      </c>
      <c r="H78" s="20">
        <f t="shared" si="5"/>
        <v>1.696290993845325</v>
      </c>
      <c r="I78" s="20">
        <f t="shared" si="6"/>
        <v>0.58952149343969473</v>
      </c>
      <c r="J78" s="20">
        <f t="shared" si="7"/>
        <v>1.0165120887588817</v>
      </c>
      <c r="K78" s="20">
        <f t="shared" si="8"/>
        <v>0.9837561314405594</v>
      </c>
      <c r="L78" s="20">
        <f>IF('DESIGN INPUTS AND CALCULATIONS'!$C$90="Integrated Leakage",'Integrated Leakage'!I78,'tables and calculations'!$S124)</f>
        <v>0.56675134083498491</v>
      </c>
      <c r="M78" s="20">
        <f>IF('DESIGN INPUTS AND CALCULATIONS'!$C$90="Integrated Leakage",'Integrated Leakage'!K78,'tables and calculations'!$AO124)</f>
        <v>0.86067160096953255</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0.56999999999999995</v>
      </c>
      <c r="C79" s="20">
        <f t="shared" si="1"/>
        <v>5.33</v>
      </c>
      <c r="D79" s="20">
        <f t="shared" si="9"/>
        <v>2.7499999999999982</v>
      </c>
      <c r="E79" s="20">
        <f t="shared" si="2"/>
        <v>7.5624999999999902</v>
      </c>
      <c r="F79" s="20">
        <f t="shared" si="3"/>
        <v>1.0337472424352177</v>
      </c>
      <c r="G79" s="20">
        <f t="shared" si="4"/>
        <v>1.9350199025051618</v>
      </c>
      <c r="H79" s="20">
        <f t="shared" si="5"/>
        <v>1.7230110693029164</v>
      </c>
      <c r="I79" s="20">
        <f t="shared" si="6"/>
        <v>0.58037932420513871</v>
      </c>
      <c r="J79" s="20">
        <f t="shared" si="7"/>
        <v>1.0167336142939396</v>
      </c>
      <c r="K79" s="20">
        <f t="shared" si="8"/>
        <v>0.98354179102698391</v>
      </c>
      <c r="L79" s="20">
        <f>IF('DESIGN INPUTS AND CALCULATIONS'!$C$90="Integrated Leakage",'Integrated Leakage'!I79,'tables and calculations'!$S125)</f>
        <v>0.55881258220054653</v>
      </c>
      <c r="M79" s="20">
        <f>IF('DESIGN INPUTS AND CALCULATIONS'!$C$90="Integrated Leakage",'Integrated Leakage'!K79,'tables and calculations'!$AO125)</f>
        <v>0.85998512111790382</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0.56999999999999995</v>
      </c>
      <c r="C80" s="20">
        <f t="shared" si="1"/>
        <v>5.33</v>
      </c>
      <c r="D80" s="20">
        <f t="shared" si="9"/>
        <v>2.799999999999998</v>
      </c>
      <c r="E80" s="20">
        <f t="shared" si="2"/>
        <v>7.8399999999999892</v>
      </c>
      <c r="F80" s="20">
        <f t="shared" si="3"/>
        <v>1.0341738354267229</v>
      </c>
      <c r="G80" s="20">
        <f t="shared" si="4"/>
        <v>2.0277216206632613</v>
      </c>
      <c r="H80" s="20">
        <f t="shared" si="5"/>
        <v>1.749827264643566</v>
      </c>
      <c r="I80" s="20">
        <f t="shared" si="6"/>
        <v>0.57148498037816131</v>
      </c>
      <c r="J80" s="20">
        <f t="shared" si="7"/>
        <v>1.0169433786729343</v>
      </c>
      <c r="K80" s="20">
        <f t="shared" si="8"/>
        <v>0.98333891637600845</v>
      </c>
      <c r="L80" s="20">
        <f>IF('DESIGN INPUTS AND CALCULATIONS'!$C$90="Integrated Leakage",'Integrated Leakage'!I80,'tables and calculations'!$S126)</f>
        <v>0.55106468546997323</v>
      </c>
      <c r="M80" s="20">
        <f>IF('DESIGN INPUTS AND CALCULATIONS'!$C$90="Integrated Leakage",'Integrated Leakage'!K80,'tables and calculations'!$AO126)</f>
        <v>0.85933609021729929</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0.56999999999999995</v>
      </c>
      <c r="C81" s="20">
        <f t="shared" si="1"/>
        <v>5.33</v>
      </c>
      <c r="D81" s="20">
        <f t="shared" si="9"/>
        <v>2.8499999999999979</v>
      </c>
      <c r="E81" s="20">
        <f t="shared" si="2"/>
        <v>8.1224999999999881</v>
      </c>
      <c r="F81" s="20">
        <f t="shared" si="3"/>
        <v>1.0345782549321563</v>
      </c>
      <c r="G81" s="20">
        <f t="shared" si="4"/>
        <v>2.1222052614583289</v>
      </c>
      <c r="H81" s="20">
        <f t="shared" si="5"/>
        <v>1.7767339464282448</v>
      </c>
      <c r="I81" s="20">
        <f t="shared" si="6"/>
        <v>0.56283046879939036</v>
      </c>
      <c r="J81" s="20">
        <f t="shared" si="7"/>
        <v>1.0171421999564054</v>
      </c>
      <c r="K81" s="20">
        <f t="shared" si="8"/>
        <v>0.98314670263691728</v>
      </c>
      <c r="L81" s="20">
        <f>IF('DESIGN INPUTS AND CALCULATIONS'!$C$90="Integrated Leakage",'Integrated Leakage'!I81,'tables and calculations'!$S127)</f>
        <v>0.54350199771592356</v>
      </c>
      <c r="M81" s="20">
        <f>IF('DESIGN INPUTS AND CALCULATIONS'!$C$90="Integrated Leakage",'Integrated Leakage'!K81,'tables and calculations'!$AO127)</f>
        <v>0.85872181591886365</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0.56999999999999995</v>
      </c>
      <c r="C82" s="20">
        <f t="shared" si="1"/>
        <v>5.33</v>
      </c>
      <c r="D82" s="20">
        <f t="shared" si="9"/>
        <v>2.8999999999999977</v>
      </c>
      <c r="E82" s="20">
        <f t="shared" si="2"/>
        <v>8.4099999999999859</v>
      </c>
      <c r="F82" s="20">
        <f t="shared" si="3"/>
        <v>1.0349620101318255</v>
      </c>
      <c r="G82" s="20">
        <f t="shared" si="4"/>
        <v>2.218465152690245</v>
      </c>
      <c r="H82" s="20">
        <f t="shared" si="5"/>
        <v>1.8037259112243387</v>
      </c>
      <c r="I82" s="20">
        <f t="shared" si="6"/>
        <v>0.5544079584249122</v>
      </c>
      <c r="J82" s="20">
        <f t="shared" si="7"/>
        <v>1.017330826295864</v>
      </c>
      <c r="K82" s="20">
        <f t="shared" si="8"/>
        <v>0.9829644144776718</v>
      </c>
      <c r="L82" s="20">
        <f>IF('DESIGN INPUTS AND CALCULATIONS'!$C$90="Integrated Leakage",'Integrated Leakage'!I82,'tables and calculations'!$S128)</f>
        <v>0.53611902482589768</v>
      </c>
      <c r="M82" s="20">
        <f>IF('DESIGN INPUTS AND CALCULATIONS'!$C$90="Integrated Leakage",'Integrated Leakage'!K82,'tables and calculations'!$AO128)</f>
        <v>0.85813984492882056</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0.56999999999999995</v>
      </c>
      <c r="C83" s="20">
        <f t="shared" si="1"/>
        <v>5.33</v>
      </c>
      <c r="D83" s="20">
        <f t="shared" si="9"/>
        <v>2.9499999999999975</v>
      </c>
      <c r="E83" s="20">
        <f t="shared" si="2"/>
        <v>8.7024999999999846</v>
      </c>
      <c r="F83" s="20">
        <f t="shared" si="3"/>
        <v>1.0353264840676748</v>
      </c>
      <c r="G83" s="20">
        <f t="shared" si="4"/>
        <v>2.3164960987440693</v>
      </c>
      <c r="H83" s="20">
        <f t="shared" si="5"/>
        <v>1.8307983457529515</v>
      </c>
      <c r="I83" s="20">
        <f t="shared" si="6"/>
        <v>0.54620980094273053</v>
      </c>
      <c r="J83" s="20">
        <f t="shared" si="7"/>
        <v>1.0175099429822172</v>
      </c>
      <c r="K83" s="20">
        <f t="shared" si="8"/>
        <v>0.98279137899046243</v>
      </c>
      <c r="L83" s="20">
        <f>IF('DESIGN INPUTS AND CALCULATIONS'!$C$90="Integrated Leakage",'Integrated Leakage'!I83,'tables and calculations'!$S129)</f>
        <v>0.52891043032122231</v>
      </c>
      <c r="M83" s="20">
        <f>IF('DESIGN INPUTS AND CALCULATIONS'!$C$90="Integrated Leakage",'Integrated Leakage'!K83,'tables and calculations'!$AO129)</f>
        <v>0.85758793784607812</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0.56999999999999995</v>
      </c>
      <c r="C84" s="20">
        <f t="shared" si="1"/>
        <v>5.33</v>
      </c>
      <c r="D84" s="20">
        <f t="shared" si="9"/>
        <v>2.9999999999999973</v>
      </c>
      <c r="E84" s="20">
        <f t="shared" si="2"/>
        <v>8.999999999999984</v>
      </c>
      <c r="F84" s="20">
        <f t="shared" si="3"/>
        <v>1.0356729460757792</v>
      </c>
      <c r="G84" s="20">
        <f t="shared" si="4"/>
        <v>2.4162933333333276</v>
      </c>
      <c r="H84" s="20">
        <f t="shared" si="5"/>
        <v>1.8579467913288332</v>
      </c>
      <c r="I84" s="20">
        <f t="shared" si="6"/>
        <v>0.5382285459772419</v>
      </c>
      <c r="J84" s="20">
        <f t="shared" si="7"/>
        <v>1.0176801786788319</v>
      </c>
      <c r="K84" s="20">
        <f t="shared" si="8"/>
        <v>0.98262697942905353</v>
      </c>
      <c r="L84" s="20">
        <f>IF('DESIGN INPUTS AND CALCULATIONS'!$C$90="Integrated Leakage",'Integrated Leakage'!I84,'tables and calculations'!$S130)</f>
        <v>0.52187103375337396</v>
      </c>
      <c r="M84" s="20">
        <f>IF('DESIGN INPUTS AND CALCULATIONS'!$C$90="Integrated Leakage",'Integrated Leakage'!K84,'tables and calculations'!$AO130)</f>
        <v>0.85706404705182648</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0.56999999999999995</v>
      </c>
      <c r="C85" s="20">
        <f t="shared" si="1"/>
        <v>5.33</v>
      </c>
      <c r="D85" s="20">
        <f t="shared" si="9"/>
        <v>3.0499999999999972</v>
      </c>
      <c r="E85" s="20">
        <f t="shared" si="2"/>
        <v>9.3024999999999824</v>
      </c>
      <c r="F85" s="20">
        <f t="shared" si="3"/>
        <v>1.0360025628135383</v>
      </c>
      <c r="G85" s="20">
        <f t="shared" si="4"/>
        <v>2.5178524776210969</v>
      </c>
      <c r="H85" s="20">
        <f t="shared" si="5"/>
        <v>1.8851671120711382</v>
      </c>
      <c r="I85" s="20">
        <f t="shared" si="6"/>
        <v>0.53045695185152597</v>
      </c>
      <c r="J85" s="20">
        <f t="shared" si="7"/>
        <v>1.0178421109452773</v>
      </c>
      <c r="K85" s="20">
        <f t="shared" si="8"/>
        <v>0.98247064966814235</v>
      </c>
      <c r="L85" s="20">
        <f>IF('DESIGN INPUTS AND CALCULATIONS'!$C$90="Integrated Leakage",'Integrated Leakage'!I85,'tables and calculations'!$S131)</f>
        <v>0.51499580872660644</v>
      </c>
      <c r="M85" s="20">
        <f>IF('DESIGN INPUTS AND CALCULATIONS'!$C$90="Integrated Leakage",'Integrated Leakage'!K85,'tables and calculations'!$AO131)</f>
        <v>0.85656629723333155</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0.56999999999999995</v>
      </c>
      <c r="C86" s="20">
        <f t="shared" si="1"/>
        <v>5.33</v>
      </c>
      <c r="D86" s="20">
        <f t="shared" si="9"/>
        <v>3.099999999999997</v>
      </c>
      <c r="E86" s="20">
        <f t="shared" si="2"/>
        <v>9.6099999999999817</v>
      </c>
      <c r="F86" s="20">
        <f t="shared" si="3"/>
        <v>1.036316408060074</v>
      </c>
      <c r="G86" s="20">
        <f t="shared" si="4"/>
        <v>2.6211695030306905</v>
      </c>
      <c r="H86" s="20">
        <f t="shared" si="5"/>
        <v>1.9124554664333402</v>
      </c>
      <c r="I86" s="20">
        <f t="shared" si="6"/>
        <v>0.52288799271491726</v>
      </c>
      <c r="J86" s="20">
        <f t="shared" si="7"/>
        <v>1.0179962711425194</v>
      </c>
      <c r="K86" s="20">
        <f t="shared" si="8"/>
        <v>0.9823218692910124</v>
      </c>
      <c r="L86" s="20">
        <f>IF('DESIGN INPUTS AND CALCULATIONS'!$C$90="Integrated Leakage",'Integrated Leakage'!I86,'tables and calculations'!$S132)</f>
        <v>0.50827988059442153</v>
      </c>
      <c r="M86" s="20">
        <f>IF('DESIGN INPUTS AND CALCULATIONS'!$C$90="Integrated Leakage",'Integrated Leakage'!K86,'tables and calculations'!$AO132)</f>
        <v>0.85609296818764824</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0.56999999999999995</v>
      </c>
      <c r="C87" s="20">
        <f t="shared" si="1"/>
        <v>5.33</v>
      </c>
      <c r="D87" s="20">
        <f t="shared" si="9"/>
        <v>3.1499999999999968</v>
      </c>
      <c r="E87" s="20">
        <f t="shared" si="2"/>
        <v>9.9224999999999799</v>
      </c>
      <c r="F87" s="20">
        <f t="shared" si="3"/>
        <v>1.0366154714432478</v>
      </c>
      <c r="G87" s="20">
        <f t="shared" si="4"/>
        <v>2.7262406981552272</v>
      </c>
      <c r="H87" s="20">
        <f t="shared" si="5"/>
        <v>1.9398082816604518</v>
      </c>
      <c r="I87" s="20">
        <f t="shared" si="6"/>
        <v>0.51551486270798497</v>
      </c>
      <c r="J87" s="20">
        <f t="shared" si="7"/>
        <v>1.0181431487974801</v>
      </c>
      <c r="K87" s="20">
        <f t="shared" si="8"/>
        <v>0.98218015922524371</v>
      </c>
      <c r="L87" s="20">
        <f>IF('DESIGN INPUTS AND CALCULATIONS'!$C$90="Integrated Leakage",'Integrated Leakage'!I87,'tables and calculations'!$S133)</f>
        <v>0.50171852387529714</v>
      </c>
      <c r="M87" s="20">
        <f>IF('DESIGN INPUTS AND CALCULATIONS'!$C$90="Integrated Leakage",'Integrated Leakage'!K87,'tables and calculations'!$AO133)</f>
        <v>0.85564247960393747</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0.56999999999999995</v>
      </c>
      <c r="C88" s="20">
        <f t="shared" si="1"/>
        <v>5.33</v>
      </c>
      <c r="D88" s="20">
        <f t="shared" si="9"/>
        <v>3.1999999999999966</v>
      </c>
      <c r="E88" s="20">
        <f t="shared" si="2"/>
        <v>10.239999999999979</v>
      </c>
      <c r="F88" s="20">
        <f t="shared" si="3"/>
        <v>1.0369006662254789</v>
      </c>
      <c r="G88" s="20">
        <f t="shared" si="4"/>
        <v>2.8330626392578044</v>
      </c>
      <c r="H88" s="20">
        <f t="shared" si="5"/>
        <v>1.9672222308329284</v>
      </c>
      <c r="I88" s="20">
        <f t="shared" si="6"/>
        <v>0.50833097772415714</v>
      </c>
      <c r="J88" s="20">
        <f t="shared" si="7"/>
        <v>1.0182831954940035</v>
      </c>
      <c r="K88" s="20">
        <f t="shared" si="8"/>
        <v>0.98204507785760553</v>
      </c>
      <c r="L88" s="20">
        <f>IF('DESIGN INPUTS AND CALCULATIONS'!$C$90="Integrated Leakage",'Integrated Leakage'!I88,'tables and calculations'!$S134)</f>
        <v>0.49530715943034731</v>
      </c>
      <c r="M88" s="20">
        <f>IF('DESIGN INPUTS AND CALCULATIONS'!$C$90="Integrated Leakage",'Integrated Leakage'!K88,'tables and calculations'!$AO134)</f>
        <v>0.85521337756731175</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0.56999999999999995</v>
      </c>
      <c r="C89" s="20">
        <f t="shared" si="1"/>
        <v>5.33</v>
      </c>
      <c r="D89" s="20">
        <f t="shared" si="9"/>
        <v>3.2499999999999964</v>
      </c>
      <c r="E89" s="20">
        <f t="shared" ref="E89:E95" si="10">D89^2</f>
        <v>10.562499999999977</v>
      </c>
      <c r="F89" s="20">
        <f t="shared" ref="F89:F95" si="11">($C$18*(1-(1-($C$17^2))/(E89)))^2</f>
        <v>1.0371728362625268</v>
      </c>
      <c r="G89" s="20">
        <f t="shared" ref="G89:G95" si="12">((B89/$C$17)*(D89-(1/D89)))^2</f>
        <v>2.9416321639238086</v>
      </c>
      <c r="H89" s="20">
        <f t="shared" ref="H89:H95" si="13">SQRT(F89+G89)</f>
        <v>1.9946942122005407</v>
      </c>
      <c r="I89" s="20">
        <f t="shared" ref="I89:I95" si="14">1/(H89)</f>
        <v>0.50132997523304734</v>
      </c>
      <c r="J89" s="20">
        <f t="shared" ref="J89:J95" si="15">SQRT(F89)</f>
        <v>1.0184168283480624</v>
      </c>
      <c r="K89" s="20">
        <f t="shared" ref="K89:K95" si="16">1/J89</f>
        <v>0.98191621756885572</v>
      </c>
      <c r="L89" s="20">
        <f>IF('DESIGN INPUTS AND CALCULATIONS'!$C$90="Integrated Leakage",'Integrated Leakage'!I89,'tables and calculations'!$S135)</f>
        <v>0.48904135144259447</v>
      </c>
      <c r="M89" s="20">
        <f>IF('DESIGN INPUTS AND CALCULATIONS'!$C$90="Integrated Leakage",'Integrated Leakage'!K89,'tables and calculations'!$AO135)</f>
        <v>0.85480432256424543</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0.56999999999999995</v>
      </c>
      <c r="C90" s="20">
        <f t="shared" si="1"/>
        <v>5.33</v>
      </c>
      <c r="D90" s="20">
        <f t="shared" ref="D90:D95" si="17">D89+0.05</f>
        <v>3.2999999999999963</v>
      </c>
      <c r="E90" s="20">
        <f t="shared" si="10"/>
        <v>10.889999999999976</v>
      </c>
      <c r="F90" s="20">
        <f t="shared" si="11"/>
        <v>1.0374327622340618</v>
      </c>
      <c r="G90" s="20">
        <f t="shared" si="12"/>
        <v>3.0519463474862172</v>
      </c>
      <c r="H90" s="20">
        <f t="shared" si="13"/>
        <v>2.0222213305472474</v>
      </c>
      <c r="I90" s="20">
        <f t="shared" si="14"/>
        <v>0.49450571255194059</v>
      </c>
      <c r="J90" s="20">
        <f t="shared" si="15"/>
        <v>1.0185444331172115</v>
      </c>
      <c r="K90" s="20">
        <f t="shared" si="16"/>
        <v>0.98179320163730399</v>
      </c>
      <c r="L90" s="20">
        <f>IF('DESIGN INPUTS AND CALCULATIONS'!$C$90="Integrated Leakage",'Integrated Leakage'!I90,'tables and calculations'!$S136)</f>
        <v>0.48291680423433553</v>
      </c>
      <c r="M90" s="20">
        <f>IF('DESIGN INPUTS AND CALCULATIONS'!$C$90="Integrated Leakage",'Integrated Leakage'!K90,'tables and calculations'!$AO136)</f>
        <v>0.8544140788008574</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0.56999999999999995</v>
      </c>
      <c r="C91" s="20">
        <f t="shared" si="1"/>
        <v>5.33</v>
      </c>
      <c r="D91" s="20">
        <f t="shared" si="17"/>
        <v>3.3499999999999961</v>
      </c>
      <c r="E91" s="20">
        <f t="shared" si="10"/>
        <v>11.222499999999973</v>
      </c>
      <c r="F91" s="20">
        <f t="shared" si="11"/>
        <v>1.0376811672317763</v>
      </c>
      <c r="G91" s="20">
        <f t="shared" si="12"/>
        <v>3.1640024818953174</v>
      </c>
      <c r="H91" s="20">
        <f t="shared" si="13"/>
        <v>2.0498008803606007</v>
      </c>
      <c r="I91" s="20">
        <f t="shared" si="14"/>
        <v>0.48785226388627567</v>
      </c>
      <c r="J91" s="20">
        <f t="shared" si="15"/>
        <v>1.0186663669876297</v>
      </c>
      <c r="K91" s="20">
        <f t="shared" si="16"/>
        <v>0.9816756814669072</v>
      </c>
      <c r="L91" s="20">
        <f>IF('DESIGN INPUTS AND CALCULATIONS'!$C$90="Integrated Leakage",'Integrated Leakage'!I91,'tables and calculations'!$S137)</f>
        <v>0.47692935895585264</v>
      </c>
      <c r="M91" s="20">
        <f>IF('DESIGN INPUTS AND CALCULATIONS'!$C$90="Integrated Leakage",'Integrated Leakage'!K91,'tables and calculations'!$AO137)</f>
        <v>0.85404150467169748</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0.56999999999999995</v>
      </c>
      <c r="C92" s="20">
        <f t="shared" si="1"/>
        <v>5.33</v>
      </c>
      <c r="D92" s="20">
        <f t="shared" si="17"/>
        <v>3.3999999999999959</v>
      </c>
      <c r="E92" s="20">
        <f t="shared" si="10"/>
        <v>11.559999999999972</v>
      </c>
      <c r="F92" s="20">
        <f t="shared" si="11"/>
        <v>1.0379187217795882</v>
      </c>
      <c r="G92" s="20">
        <f t="shared" si="12"/>
        <v>3.2777980567473946</v>
      </c>
      <c r="H92" s="20">
        <f t="shared" si="13"/>
        <v>2.0774303306072581</v>
      </c>
      <c r="I92" s="20">
        <f t="shared" si="14"/>
        <v>0.48136391640517151</v>
      </c>
      <c r="J92" s="20">
        <f t="shared" si="15"/>
        <v>1.0187829610763954</v>
      </c>
      <c r="K92" s="20">
        <f t="shared" si="16"/>
        <v>0.98156333410155361</v>
      </c>
      <c r="L92" s="20">
        <f>IF('DESIGN INPUTS AND CALCULATIONS'!$C$90="Integrated Leakage",'Integrated Leakage'!I92,'tables and calculations'!$S138)</f>
        <v>0.47107499017554044</v>
      </c>
      <c r="M92" s="20">
        <f>IF('DESIGN INPUTS AND CALCULATIONS'!$C$90="Integrated Leakage",'Integrated Leakage'!K92,'tables and calculations'!$AO138)</f>
        <v>0.8536855442390574</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0.56999999999999995</v>
      </c>
      <c r="C93" s="20">
        <f t="shared" si="1"/>
        <v>5.33</v>
      </c>
      <c r="D93" s="20">
        <f t="shared" si="17"/>
        <v>3.4499999999999957</v>
      </c>
      <c r="E93" s="20">
        <f t="shared" si="10"/>
        <v>11.902499999999971</v>
      </c>
      <c r="F93" s="20">
        <f t="shared" si="11"/>
        <v>1.0381460483509175</v>
      </c>
      <c r="G93" s="20">
        <f t="shared" si="12"/>
        <v>3.3933307422239176</v>
      </c>
      <c r="H93" s="20">
        <f t="shared" si="13"/>
        <v>2.105107310940427</v>
      </c>
      <c r="I93" s="20">
        <f t="shared" si="14"/>
        <v>0.47503516557227865</v>
      </c>
      <c r="J93" s="20">
        <f t="shared" si="15"/>
        <v>1.0188945226817727</v>
      </c>
      <c r="K93" s="20">
        <f t="shared" si="16"/>
        <v>0.98145585999221829</v>
      </c>
      <c r="L93" s="20">
        <f>IF('DESIGN INPUTS AND CALCULATIONS'!$C$90="Integrated Leakage",'Integrated Leakage'!I93,'tables and calculations'!$S139)</f>
        <v>0.46534980239841822</v>
      </c>
      <c r="M93" s="20">
        <f>IF('DESIGN INPUTS AND CALCULATIONS'!$C$90="Integrated Leakage",'Integrated Leakage'!K93,'tables and calculations'!$AO139)</f>
        <v>0.85334521960166687</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0.56999999999999995</v>
      </c>
      <c r="C94" s="20">
        <f t="shared" si="1"/>
        <v>5.33</v>
      </c>
      <c r="D94" s="20">
        <f t="shared" si="17"/>
        <v>3.4999999999999956</v>
      </c>
      <c r="E94" s="20">
        <f t="shared" si="10"/>
        <v>12.249999999999968</v>
      </c>
      <c r="F94" s="20">
        <f t="shared" si="11"/>
        <v>1.0383637254397653</v>
      </c>
      <c r="G94" s="20">
        <f t="shared" si="12"/>
        <v>3.5105983737244788</v>
      </c>
      <c r="H94" s="20">
        <f t="shared" si="13"/>
        <v>2.1328295991860777</v>
      </c>
      <c r="I94" s="20">
        <f t="shared" si="14"/>
        <v>0.46886070991401102</v>
      </c>
      <c r="J94" s="20">
        <f t="shared" si="15"/>
        <v>1.0190013373100966</v>
      </c>
      <c r="K94" s="20">
        <f t="shared" si="16"/>
        <v>0.98135298098797863</v>
      </c>
      <c r="L94" s="20">
        <f>IF('DESIGN INPUTS AND CALCULATIONS'!$C$90="Integrated Leakage",'Integrated Leakage'!I94,'tables and calculations'!$S140)</f>
        <v>0.45975002653709224</v>
      </c>
      <c r="M94" s="20">
        <f>IF('DESIGN INPUTS AND CALCULATIONS'!$C$90="Integrated Leakage",'Integrated Leakage'!K94,'tables and calculations'!$AO140)</f>
        <v>0.85301962404793585</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0.56999999999999995</v>
      </c>
      <c r="C95" s="20">
        <f t="shared" si="1"/>
        <v>5.33</v>
      </c>
      <c r="D95" s="20">
        <f t="shared" si="17"/>
        <v>3.5499999999999954</v>
      </c>
      <c r="E95" s="20">
        <f t="shared" si="10"/>
        <v>12.602499999999967</v>
      </c>
      <c r="F95" s="20">
        <f t="shared" si="11"/>
        <v>1.03857229123523</v>
      </c>
      <c r="G95" s="20">
        <f t="shared" si="12"/>
        <v>3.6295989380039804</v>
      </c>
      <c r="H95" s="20">
        <f t="shared" si="13"/>
        <v>2.1605951099729932</v>
      </c>
      <c r="I95" s="20">
        <f t="shared" si="14"/>
        <v>0.46283544537527888</v>
      </c>
      <c r="J95" s="20">
        <f t="shared" si="15"/>
        <v>1.0191036705042475</v>
      </c>
      <c r="K95" s="20">
        <f t="shared" si="16"/>
        <v>0.98125443852557692</v>
      </c>
      <c r="L95" s="20">
        <f>IF('DESIGN INPUTS AND CALCULATIONS'!$C$90="Integrated Leakage",'Integrated Leakage'!I95,'tables and calculations'!$S141)</f>
        <v>0.45427201635642034</v>
      </c>
      <c r="M95" s="20">
        <f>IF('DESIGN INPUTS AND CALCULATIONS'!$C$90="Integrated Leakage",'Integrated Leakage'!K95,'tables and calculations'!$AO141)</f>
        <v>0.85270791590249118</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topLeftCell="A3" zoomScale="85" zoomScaleNormal="85" workbookViewId="0">
      <selection activeCell="D10" sqref="D10"/>
    </sheetView>
  </sheetViews>
  <sheetFormatPr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8" t="s">
        <v>636</v>
      </c>
      <c r="D3" s="448"/>
      <c r="E3" s="448"/>
      <c r="F3" s="448"/>
      <c r="G3" s="448"/>
      <c r="H3" s="448"/>
      <c r="I3" s="448"/>
      <c r="J3" s="448"/>
      <c r="K3" s="448"/>
      <c r="L3" s="448"/>
      <c r="M3" s="448"/>
      <c r="N3" s="448"/>
      <c r="O3" s="448"/>
      <c r="P3" s="448"/>
      <c r="Q3" s="448"/>
      <c r="R3" s="448"/>
      <c r="S3" s="448"/>
    </row>
    <row r="4" spans="2:21" ht="15.75" thickBot="1"/>
    <row r="5" spans="2:21">
      <c r="B5" s="452" t="s">
        <v>637</v>
      </c>
      <c r="C5" s="453"/>
      <c r="D5" s="453"/>
      <c r="E5" s="453"/>
      <c r="F5" s="191"/>
      <c r="G5" s="454" t="s">
        <v>638</v>
      </c>
      <c r="H5" s="455"/>
      <c r="I5" s="455"/>
      <c r="J5" s="456"/>
      <c r="K5" s="221"/>
      <c r="L5" s="452" t="s">
        <v>639</v>
      </c>
      <c r="M5" s="453"/>
      <c r="N5" s="453"/>
      <c r="O5" s="453"/>
      <c r="P5" s="453"/>
      <c r="Q5" s="453"/>
      <c r="R5" s="191"/>
      <c r="S5" s="191"/>
      <c r="T5" s="191"/>
      <c r="U5" s="190"/>
    </row>
    <row r="6" spans="2:21">
      <c r="B6" s="212" t="s">
        <v>640</v>
      </c>
      <c r="C6" s="210" t="s">
        <v>641</v>
      </c>
      <c r="D6" s="310">
        <v>48</v>
      </c>
      <c r="E6" s="210" t="s">
        <v>642</v>
      </c>
      <c r="G6" s="212" t="s">
        <v>643</v>
      </c>
      <c r="H6" s="210" t="s">
        <v>644</v>
      </c>
      <c r="I6" s="204">
        <f>'DESIGN INPUTS AND CALCULATIONS'!C172</f>
        <v>47</v>
      </c>
      <c r="J6" s="220" t="s">
        <v>645</v>
      </c>
      <c r="K6" s="457"/>
      <c r="L6" s="439" t="s">
        <v>899</v>
      </c>
      <c r="M6" s="440"/>
      <c r="N6" s="440"/>
      <c r="O6" s="210" t="s">
        <v>646</v>
      </c>
      <c r="P6" s="318">
        <v>50</v>
      </c>
      <c r="Q6" s="210" t="s">
        <v>557</v>
      </c>
      <c r="U6" s="180"/>
    </row>
    <row r="7" spans="2:21">
      <c r="B7" s="212" t="s">
        <v>647</v>
      </c>
      <c r="C7" s="210" t="s">
        <v>648</v>
      </c>
      <c r="D7" s="301">
        <f>Vloss</f>
        <v>0.7</v>
      </c>
      <c r="E7" s="210" t="s">
        <v>642</v>
      </c>
      <c r="G7" s="212" t="s">
        <v>649</v>
      </c>
      <c r="H7" s="210" t="s">
        <v>650</v>
      </c>
      <c r="I7" s="204">
        <f>'DESIGN INPUTS AND CALCULATIONS'!C170/1000</f>
        <v>3.3</v>
      </c>
      <c r="J7" s="220" t="s">
        <v>651</v>
      </c>
      <c r="K7" s="457"/>
      <c r="L7" s="439" t="s">
        <v>652</v>
      </c>
      <c r="M7" s="440"/>
      <c r="N7" s="440"/>
      <c r="O7" s="210" t="s">
        <v>653</v>
      </c>
      <c r="P7" s="312">
        <v>9.09</v>
      </c>
      <c r="Q7" s="210" t="s">
        <v>557</v>
      </c>
      <c r="U7" s="180"/>
    </row>
    <row r="8" spans="2:21">
      <c r="B8" s="212" t="s">
        <v>654</v>
      </c>
      <c r="C8" s="210" t="s">
        <v>655</v>
      </c>
      <c r="D8" s="301">
        <f>Vout</f>
        <v>24</v>
      </c>
      <c r="E8" s="210" t="s">
        <v>642</v>
      </c>
      <c r="G8" s="212" t="s">
        <v>656</v>
      </c>
      <c r="H8" s="210" t="s">
        <v>657</v>
      </c>
      <c r="I8" s="219">
        <f>CdivH2*picoF2*CdivL2*nanoF2*1000000000000/(CdivH2*picoF2+CdivL2*nanoF2)</f>
        <v>46.340005975500446</v>
      </c>
      <c r="J8" s="220" t="s">
        <v>645</v>
      </c>
      <c r="K8" s="457"/>
      <c r="L8" s="439" t="s">
        <v>658</v>
      </c>
      <c r="M8" s="440"/>
      <c r="N8" s="440"/>
      <c r="O8" s="210" t="s">
        <v>659</v>
      </c>
      <c r="P8" s="312">
        <v>0.4</v>
      </c>
      <c r="Q8" s="210"/>
      <c r="U8" s="180"/>
    </row>
    <row r="9" spans="2:21">
      <c r="B9" s="212" t="s">
        <v>660</v>
      </c>
      <c r="C9" s="210" t="s">
        <v>661</v>
      </c>
      <c r="D9" s="310">
        <v>10</v>
      </c>
      <c r="E9" s="210" t="s">
        <v>662</v>
      </c>
      <c r="G9" s="212" t="s">
        <v>663</v>
      </c>
      <c r="H9" s="210" t="s">
        <v>664</v>
      </c>
      <c r="I9" s="219">
        <f>(CdivH2*picoF2+CdivL2*nanoF2)*1000000000</f>
        <v>3.347</v>
      </c>
      <c r="J9" s="220" t="s">
        <v>651</v>
      </c>
      <c r="K9" s="457"/>
      <c r="L9" s="439" t="s">
        <v>665</v>
      </c>
      <c r="M9" s="440"/>
      <c r="N9" s="440"/>
      <c r="O9" s="210" t="s">
        <v>666</v>
      </c>
      <c r="P9" s="312">
        <v>8</v>
      </c>
      <c r="Q9" s="210" t="s">
        <v>667</v>
      </c>
      <c r="U9" s="180"/>
    </row>
    <row r="10" spans="2:21">
      <c r="B10" s="212" t="s">
        <v>668</v>
      </c>
      <c r="C10" s="210" t="s">
        <v>669</v>
      </c>
      <c r="D10" s="310">
        <v>1880</v>
      </c>
      <c r="E10" s="210" t="s">
        <v>670</v>
      </c>
      <c r="G10" s="212" t="s">
        <v>671</v>
      </c>
      <c r="H10" s="210" t="s">
        <v>672</v>
      </c>
      <c r="I10" s="219">
        <f>CdivH2*picoF2/(CdivH2*picoF2+CdivL2*nanoF2)</f>
        <v>1.4042426053181954E-2</v>
      </c>
      <c r="J10" s="220"/>
      <c r="K10" s="457"/>
      <c r="L10" s="439" t="s">
        <v>673</v>
      </c>
      <c r="M10" s="440"/>
      <c r="N10" s="440"/>
      <c r="O10" s="210" t="s">
        <v>674</v>
      </c>
      <c r="P10" s="312">
        <v>1210</v>
      </c>
      <c r="Q10" s="216" t="s">
        <v>675</v>
      </c>
      <c r="U10" s="180"/>
    </row>
    <row r="11" spans="2:21" ht="15.75" thickBot="1">
      <c r="B11" s="212" t="s">
        <v>676</v>
      </c>
      <c r="C11" s="210" t="s">
        <v>677</v>
      </c>
      <c r="D11" s="310">
        <v>2</v>
      </c>
      <c r="E11" s="210" t="s">
        <v>564</v>
      </c>
      <c r="G11" s="212" t="s">
        <v>678</v>
      </c>
      <c r="H11" s="210" t="s">
        <v>679</v>
      </c>
      <c r="I11" s="311">
        <v>0.188</v>
      </c>
      <c r="J11" s="220" t="s">
        <v>651</v>
      </c>
      <c r="K11" s="457"/>
      <c r="L11" s="439" t="s">
        <v>680</v>
      </c>
      <c r="M11" s="440"/>
      <c r="N11" s="440"/>
      <c r="O11" s="210" t="s">
        <v>681</v>
      </c>
      <c r="P11" s="219">
        <f>0.9*1000000000/((Rzero2+Rfeedforward2*kiliOhm2)*2*PI()*F_roll2*kilihertz2)</f>
        <v>1.7383428250328374</v>
      </c>
      <c r="Q11" s="216" t="s">
        <v>682</v>
      </c>
      <c r="U11" s="180"/>
    </row>
    <row r="12" spans="2:21">
      <c r="B12" s="212" t="s">
        <v>683</v>
      </c>
      <c r="C12" s="210" t="s">
        <v>684</v>
      </c>
      <c r="D12" s="301">
        <f>Lm</f>
        <v>48</v>
      </c>
      <c r="E12" s="210" t="s">
        <v>685</v>
      </c>
      <c r="G12" s="449" t="s">
        <v>686</v>
      </c>
      <c r="H12" s="450"/>
      <c r="I12" s="450"/>
      <c r="J12" s="451"/>
      <c r="K12" s="457"/>
      <c r="L12" s="439" t="s">
        <v>687</v>
      </c>
      <c r="M12" s="440"/>
      <c r="N12" s="440"/>
      <c r="O12" s="210" t="s">
        <v>688</v>
      </c>
      <c r="P12" s="313">
        <v>4.7</v>
      </c>
      <c r="Q12" s="210" t="s">
        <v>689</v>
      </c>
      <c r="U12" s="180"/>
    </row>
    <row r="13" spans="2:21">
      <c r="B13" s="212" t="s">
        <v>690</v>
      </c>
      <c r="C13" s="210" t="s">
        <v>691</v>
      </c>
      <c r="D13" s="301">
        <f>Lr</f>
        <v>9</v>
      </c>
      <c r="E13" s="210" t="s">
        <v>685</v>
      </c>
      <c r="G13" s="209" t="s">
        <v>563</v>
      </c>
      <c r="H13" s="208" t="s">
        <v>692</v>
      </c>
      <c r="I13" s="217">
        <v>15</v>
      </c>
      <c r="J13" s="206" t="s">
        <v>10</v>
      </c>
      <c r="K13" s="457"/>
      <c r="L13" s="439" t="s">
        <v>693</v>
      </c>
      <c r="M13" s="440"/>
      <c r="N13" s="440"/>
      <c r="O13" s="210" t="s">
        <v>694</v>
      </c>
      <c r="P13" s="313">
        <v>33.200000000000003</v>
      </c>
      <c r="Q13" s="210" t="s">
        <v>557</v>
      </c>
      <c r="U13" s="180"/>
    </row>
    <row r="14" spans="2:21">
      <c r="B14" s="212" t="s">
        <v>695</v>
      </c>
      <c r="C14" s="210" t="s">
        <v>696</v>
      </c>
      <c r="D14" s="301">
        <f>Cr*1000</f>
        <v>177</v>
      </c>
      <c r="E14" s="210" t="s">
        <v>697</v>
      </c>
      <c r="G14" s="209" t="s">
        <v>562</v>
      </c>
      <c r="H14" s="208" t="s">
        <v>698</v>
      </c>
      <c r="I14" s="217">
        <v>0.5</v>
      </c>
      <c r="J14" s="215"/>
      <c r="K14" s="457"/>
      <c r="L14" s="439" t="s">
        <v>699</v>
      </c>
      <c r="M14" s="440"/>
      <c r="N14" s="440"/>
      <c r="O14" s="210" t="s">
        <v>700</v>
      </c>
      <c r="P14" s="313">
        <v>10</v>
      </c>
      <c r="Q14" s="210" t="s">
        <v>701</v>
      </c>
      <c r="U14" s="180"/>
    </row>
    <row r="15" spans="2:21">
      <c r="B15" s="212" t="s">
        <v>702</v>
      </c>
      <c r="C15" s="210" t="s">
        <v>703</v>
      </c>
      <c r="D15" s="210">
        <f>Nps</f>
        <v>0.83384102725025577</v>
      </c>
      <c r="E15" s="210"/>
      <c r="G15" s="209" t="s">
        <v>561</v>
      </c>
      <c r="H15" s="218" t="s">
        <v>704</v>
      </c>
      <c r="I15" s="217">
        <v>0.2</v>
      </c>
      <c r="J15" s="206" t="s">
        <v>560</v>
      </c>
      <c r="K15" s="457"/>
      <c r="L15" s="439" t="s">
        <v>705</v>
      </c>
      <c r="M15" s="440"/>
      <c r="N15" s="440"/>
      <c r="O15" s="210" t="s">
        <v>706</v>
      </c>
      <c r="P15" s="313">
        <v>150</v>
      </c>
      <c r="Q15" s="210" t="s">
        <v>707</v>
      </c>
      <c r="U15" s="180"/>
    </row>
    <row r="16" spans="2:21">
      <c r="B16" s="212" t="s">
        <v>708</v>
      </c>
      <c r="C16" s="210" t="s">
        <v>709</v>
      </c>
      <c r="D16" s="217">
        <v>100</v>
      </c>
      <c r="E16" s="210" t="s">
        <v>710</v>
      </c>
      <c r="G16" s="209" t="s">
        <v>559</v>
      </c>
      <c r="H16" s="208" t="s">
        <v>711</v>
      </c>
      <c r="I16" s="217">
        <v>20</v>
      </c>
      <c r="J16" s="206" t="s">
        <v>558</v>
      </c>
      <c r="K16" s="457"/>
      <c r="L16" s="439" t="s">
        <v>712</v>
      </c>
      <c r="M16" s="440"/>
      <c r="N16" s="440"/>
      <c r="O16" s="210" t="s">
        <v>713</v>
      </c>
      <c r="P16" s="313">
        <v>147</v>
      </c>
      <c r="Q16" s="210" t="s">
        <v>557</v>
      </c>
      <c r="U16" s="180"/>
    </row>
    <row r="17" spans="2:21">
      <c r="B17" s="212" t="s">
        <v>714</v>
      </c>
      <c r="C17" s="210" t="s">
        <v>715</v>
      </c>
      <c r="D17" s="211">
        <f>(Vo_set2+Vfeed2)/Ioutput2</f>
        <v>2.4699999999999998</v>
      </c>
      <c r="E17" s="216" t="s">
        <v>716</v>
      </c>
      <c r="G17" s="209" t="s">
        <v>556</v>
      </c>
      <c r="H17" s="208" t="s">
        <v>717</v>
      </c>
      <c r="I17" s="214">
        <f>I_step2/(kslewrate2*1/microsecond2)</f>
        <v>7.5000000000000002E-7</v>
      </c>
      <c r="J17" s="215" t="s">
        <v>553</v>
      </c>
      <c r="K17" s="457"/>
      <c r="L17" s="345" t="s">
        <v>718</v>
      </c>
      <c r="M17" s="346"/>
      <c r="N17" s="346"/>
      <c r="O17" s="346"/>
      <c r="P17" s="346"/>
      <c r="Q17" s="347"/>
      <c r="U17" s="180"/>
    </row>
    <row r="18" spans="2:21">
      <c r="B18" s="212" t="s">
        <v>719</v>
      </c>
      <c r="C18" s="210" t="s">
        <v>720</v>
      </c>
      <c r="D18" s="211">
        <f>Vo_set2+Vfeed2</f>
        <v>24.7</v>
      </c>
      <c r="E18" s="210" t="s">
        <v>642</v>
      </c>
      <c r="G18" s="209" t="s">
        <v>555</v>
      </c>
      <c r="H18" s="210" t="s">
        <v>721</v>
      </c>
      <c r="I18" s="214">
        <f>2*transient2+duty_step2/(freq_load2*kilihertz2)</f>
        <v>2.5015000000000003E-3</v>
      </c>
      <c r="J18" s="213" t="s">
        <v>553</v>
      </c>
      <c r="K18" s="457"/>
      <c r="L18" s="441" t="s">
        <v>722</v>
      </c>
      <c r="M18" s="442"/>
      <c r="N18" s="442"/>
      <c r="O18" s="442"/>
      <c r="P18" s="205" t="s">
        <v>723</v>
      </c>
      <c r="Q18" s="313">
        <v>1</v>
      </c>
      <c r="U18" s="180"/>
    </row>
    <row r="19" spans="2:21">
      <c r="B19" s="319" t="s">
        <v>724</v>
      </c>
      <c r="C19" s="320" t="s">
        <v>725</v>
      </c>
      <c r="D19" s="321">
        <f>1*0.001/(2*PI()*(Lseries2*res_cap2*microhenry2*nanoF2)^0.5)</f>
        <v>126.0991745694986</v>
      </c>
      <c r="E19" s="320" t="s">
        <v>726</v>
      </c>
      <c r="G19" s="209" t="s">
        <v>554</v>
      </c>
      <c r="H19" s="208" t="s">
        <v>727</v>
      </c>
      <c r="I19" s="207">
        <f>1/(freq_load2*kilihertz2)</f>
        <v>5.0000000000000001E-3</v>
      </c>
      <c r="J19" s="206" t="s">
        <v>553</v>
      </c>
      <c r="K19" s="457"/>
      <c r="L19" s="439" t="s">
        <v>728</v>
      </c>
      <c r="M19" s="440"/>
      <c r="N19" s="440"/>
      <c r="O19" s="440"/>
      <c r="P19" s="205" t="s">
        <v>729</v>
      </c>
      <c r="Q19" s="313">
        <v>1</v>
      </c>
      <c r="U19" s="180"/>
    </row>
    <row r="20" spans="2:21" ht="15.75" thickBot="1">
      <c r="B20" s="319" t="s">
        <v>730</v>
      </c>
      <c r="C20" s="320" t="s">
        <v>731</v>
      </c>
      <c r="D20" s="201">
        <v>10</v>
      </c>
      <c r="E20" s="320" t="s">
        <v>732</v>
      </c>
      <c r="G20" s="203" t="s">
        <v>733</v>
      </c>
      <c r="H20" s="202" t="s">
        <v>734</v>
      </c>
      <c r="I20" s="201">
        <v>5</v>
      </c>
      <c r="J20" s="200" t="s">
        <v>735</v>
      </c>
      <c r="K20" s="457"/>
      <c r="L20" s="443" t="s">
        <v>736</v>
      </c>
      <c r="M20" s="444"/>
      <c r="N20" s="444"/>
      <c r="O20" s="444"/>
      <c r="P20" s="199" t="s">
        <v>737</v>
      </c>
      <c r="Q20" s="350">
        <v>1</v>
      </c>
      <c r="R20" s="198"/>
      <c r="U20" s="180"/>
    </row>
    <row r="21" spans="2:21" ht="15.75" thickBot="1">
      <c r="B21" s="322" t="s">
        <v>738</v>
      </c>
      <c r="C21" s="323" t="s">
        <v>739</v>
      </c>
      <c r="D21" s="349">
        <v>50</v>
      </c>
      <c r="E21" s="323" t="s">
        <v>740</v>
      </c>
      <c r="G21" s="197"/>
      <c r="H21" s="196"/>
      <c r="I21" s="195"/>
      <c r="J21" s="194"/>
      <c r="K21" s="193"/>
      <c r="P21" s="184"/>
      <c r="Q21" s="192"/>
      <c r="R21" s="191"/>
      <c r="S21" s="191"/>
      <c r="T21" s="191"/>
      <c r="U21" s="190"/>
    </row>
    <row r="22" spans="2:21" ht="15.75" thickBot="1">
      <c r="B22" s="185"/>
      <c r="C22" s="317"/>
      <c r="D22" s="317"/>
      <c r="E22" s="317"/>
      <c r="G22" s="188"/>
      <c r="H22" s="187"/>
      <c r="I22" s="348"/>
      <c r="J22" s="193"/>
      <c r="K22" s="193"/>
      <c r="P22" s="184"/>
      <c r="Q22" s="192"/>
      <c r="U22" s="180"/>
    </row>
    <row r="23" spans="2:21">
      <c r="B23" s="351" t="s">
        <v>588</v>
      </c>
      <c r="C23" s="352"/>
      <c r="D23" s="352">
        <f>Data!X20/1000</f>
        <v>1</v>
      </c>
      <c r="E23" s="353" t="s">
        <v>11</v>
      </c>
      <c r="G23" s="188"/>
      <c r="H23" s="187"/>
      <c r="I23" s="348"/>
      <c r="J23" s="193"/>
      <c r="K23" s="193"/>
      <c r="P23" s="184"/>
      <c r="Q23" s="192"/>
      <c r="U23" s="180"/>
    </row>
    <row r="24" spans="2:21" ht="15.75" thickBot="1">
      <c r="B24" s="322" t="s">
        <v>589</v>
      </c>
      <c r="C24" s="323"/>
      <c r="D24" s="323">
        <f>Data!X21</f>
        <v>106.58382013912917</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45" t="s">
        <v>741</v>
      </c>
      <c r="C26" s="446"/>
      <c r="D26" s="446"/>
      <c r="E26" s="446"/>
      <c r="F26" s="446"/>
      <c r="G26" s="446"/>
      <c r="H26" s="446"/>
      <c r="I26" s="446"/>
      <c r="J26" s="446"/>
      <c r="K26" s="446"/>
      <c r="L26" s="446"/>
      <c r="M26" s="446"/>
      <c r="N26" s="446"/>
      <c r="O26" s="446"/>
      <c r="P26" s="446"/>
      <c r="Q26" s="446"/>
      <c r="R26" s="446"/>
      <c r="S26" s="446"/>
      <c r="T26" s="446"/>
      <c r="U26" s="447"/>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Jeroen van de Mortel</cp:lastModifiedBy>
  <dcterms:created xsi:type="dcterms:W3CDTF">2014-10-10T14:52:07Z</dcterms:created>
  <dcterms:modified xsi:type="dcterms:W3CDTF">2024-09-17T13:40:16Z</dcterms:modified>
</cp:coreProperties>
</file>