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580" yWindow="165" windowWidth="19395" windowHeight="10035"/>
  </bookViews>
  <sheets>
    <sheet name="Example" sheetId="5" r:id="rId1"/>
  </sheets>
  <calcPr calcId="145621"/>
</workbook>
</file>

<file path=xl/calcChain.xml><?xml version="1.0" encoding="utf-8"?>
<calcChain xmlns="http://schemas.openxmlformats.org/spreadsheetml/2006/main">
  <c r="D14" i="5" l="1"/>
  <c r="I10" i="5" l="1"/>
  <c r="D15" i="5"/>
  <c r="D18" i="5"/>
  <c r="D5" i="5"/>
  <c r="I13" i="5"/>
  <c r="D11" i="5"/>
  <c r="M8" i="5" l="1"/>
  <c r="Q7" i="5" s="1"/>
  <c r="D16" i="5"/>
  <c r="I15" i="5"/>
  <c r="M7" i="5"/>
  <c r="I7" i="5"/>
  <c r="I11" i="5" s="1"/>
  <c r="M5" i="5" s="1"/>
  <c r="M11" i="5" l="1"/>
  <c r="M12" i="5" s="1"/>
  <c r="Q8" i="5"/>
  <c r="Q12" i="5" s="1"/>
  <c r="D9" i="5"/>
  <c r="Q11" i="5" l="1"/>
</calcChain>
</file>

<file path=xl/sharedStrings.xml><?xml version="1.0" encoding="utf-8"?>
<sst xmlns="http://schemas.openxmlformats.org/spreadsheetml/2006/main" count="85" uniqueCount="62">
  <si>
    <t>I.</t>
  </si>
  <si>
    <t>IV.</t>
  </si>
  <si>
    <t>VI.</t>
  </si>
  <si>
    <r>
      <t>D</t>
    </r>
    <r>
      <rPr>
        <b/>
        <vertAlign val="subscript"/>
        <sz val="11"/>
        <color indexed="8"/>
        <rFont val="Calibri"/>
        <family val="2"/>
      </rPr>
      <t>MAX</t>
    </r>
    <r>
      <rPr>
        <b/>
        <sz val="11"/>
        <color indexed="8"/>
        <rFont val="Calibri"/>
        <family val="2"/>
      </rPr>
      <t xml:space="preserve"> = </t>
    </r>
  </si>
  <si>
    <t>X.</t>
  </si>
  <si>
    <r>
      <t>V</t>
    </r>
    <r>
      <rPr>
        <b/>
        <vertAlign val="subscript"/>
        <sz val="11"/>
        <color indexed="8"/>
        <rFont val="Calibri"/>
        <family val="2"/>
      </rPr>
      <t>RIPPLE(C)</t>
    </r>
    <r>
      <rPr>
        <b/>
        <sz val="11"/>
        <color indexed="8"/>
        <rFont val="Calibri"/>
        <family val="2"/>
      </rPr>
      <t xml:space="preserve">, V = </t>
    </r>
  </si>
  <si>
    <r>
      <t>f</t>
    </r>
    <r>
      <rPr>
        <b/>
        <vertAlign val="subscript"/>
        <sz val="11"/>
        <color indexed="8"/>
        <rFont val="Calibri"/>
        <family val="2"/>
      </rPr>
      <t>CO</t>
    </r>
    <r>
      <rPr>
        <b/>
        <sz val="11"/>
        <color indexed="8"/>
        <rFont val="Calibri"/>
        <family val="2"/>
      </rPr>
      <t xml:space="preserve"> = </t>
    </r>
  </si>
  <si>
    <t>II.</t>
  </si>
  <si>
    <t>VII.</t>
  </si>
  <si>
    <r>
      <t>V</t>
    </r>
    <r>
      <rPr>
        <b/>
        <vertAlign val="subscript"/>
        <sz val="11"/>
        <color indexed="8"/>
        <rFont val="Calibri"/>
        <family val="2"/>
      </rPr>
      <t>OUT</t>
    </r>
    <r>
      <rPr>
        <b/>
        <sz val="11"/>
        <color indexed="8"/>
        <rFont val="Calibri"/>
        <family val="2"/>
      </rPr>
      <t xml:space="preserve">, V = </t>
    </r>
  </si>
  <si>
    <r>
      <t>V</t>
    </r>
    <r>
      <rPr>
        <b/>
        <vertAlign val="subscript"/>
        <sz val="11"/>
        <color indexed="8"/>
        <rFont val="Calibri"/>
        <family val="2"/>
      </rPr>
      <t>IN</t>
    </r>
    <r>
      <rPr>
        <b/>
        <sz val="11"/>
        <color indexed="8"/>
        <rFont val="Calibri"/>
        <family val="2"/>
      </rPr>
      <t xml:space="preserve">, V = </t>
    </r>
  </si>
  <si>
    <r>
      <t>R</t>
    </r>
    <r>
      <rPr>
        <b/>
        <vertAlign val="subscript"/>
        <sz val="11"/>
        <color indexed="8"/>
        <rFont val="Calibri"/>
        <family val="2"/>
      </rPr>
      <t>8</t>
    </r>
    <r>
      <rPr>
        <b/>
        <sz val="11"/>
        <color indexed="8"/>
        <rFont val="Calibri"/>
        <family val="2"/>
      </rPr>
      <t xml:space="preserve">, Ω = </t>
    </r>
  </si>
  <si>
    <r>
      <t>V</t>
    </r>
    <r>
      <rPr>
        <b/>
        <vertAlign val="subscript"/>
        <sz val="11"/>
        <color indexed="8"/>
        <rFont val="Calibri"/>
        <family val="2"/>
      </rPr>
      <t>OVP</t>
    </r>
    <r>
      <rPr>
        <b/>
        <sz val="11"/>
        <color indexed="8"/>
        <rFont val="Calibri"/>
        <family val="2"/>
      </rPr>
      <t xml:space="preserve">, V = </t>
    </r>
  </si>
  <si>
    <t>ɳ =</t>
  </si>
  <si>
    <r>
      <t>I</t>
    </r>
    <r>
      <rPr>
        <b/>
        <vertAlign val="subscript"/>
        <sz val="11"/>
        <color indexed="8"/>
        <rFont val="Calibri"/>
        <family val="2"/>
      </rPr>
      <t>L(DC)</t>
    </r>
    <r>
      <rPr>
        <b/>
        <sz val="11"/>
        <color indexed="8"/>
        <rFont val="Calibri"/>
        <family val="2"/>
      </rPr>
      <t>, A=</t>
    </r>
  </si>
  <si>
    <r>
      <t>R</t>
    </r>
    <r>
      <rPr>
        <b/>
        <vertAlign val="subscript"/>
        <sz val="11"/>
        <color indexed="8"/>
        <rFont val="Calibri"/>
        <family val="2"/>
      </rPr>
      <t>11</t>
    </r>
    <r>
      <rPr>
        <b/>
        <sz val="11"/>
        <color indexed="8"/>
        <rFont val="Calibri"/>
        <family val="2"/>
      </rPr>
      <t xml:space="preserve">, Ω = </t>
    </r>
  </si>
  <si>
    <t>V.</t>
  </si>
  <si>
    <t>IX.</t>
  </si>
  <si>
    <r>
      <t>R</t>
    </r>
    <r>
      <rPr>
        <b/>
        <vertAlign val="subscript"/>
        <sz val="11"/>
        <color indexed="8"/>
        <rFont val="Calibri"/>
        <family val="2"/>
      </rPr>
      <t>ESR</t>
    </r>
    <r>
      <rPr>
        <b/>
        <sz val="11"/>
        <color indexed="8"/>
        <rFont val="Calibri"/>
        <family val="2"/>
      </rPr>
      <t xml:space="preserve"> , Ω =</t>
    </r>
  </si>
  <si>
    <r>
      <t>V</t>
    </r>
    <r>
      <rPr>
        <b/>
        <vertAlign val="subscript"/>
        <sz val="11"/>
        <color indexed="8"/>
        <rFont val="Calibri"/>
        <family val="2"/>
      </rPr>
      <t>RIPPLE(ESR)</t>
    </r>
    <r>
      <rPr>
        <b/>
        <sz val="11"/>
        <color indexed="8"/>
        <rFont val="Calibri"/>
        <family val="2"/>
      </rPr>
      <t xml:space="preserve">, V = </t>
    </r>
  </si>
  <si>
    <r>
      <t>I</t>
    </r>
    <r>
      <rPr>
        <b/>
        <vertAlign val="subscript"/>
        <sz val="11"/>
        <color indexed="8"/>
        <rFont val="Calibri"/>
        <family val="2"/>
      </rPr>
      <t>OUT</t>
    </r>
    <r>
      <rPr>
        <b/>
        <sz val="11"/>
        <color indexed="8"/>
        <rFont val="Calibri"/>
        <family val="2"/>
      </rPr>
      <t>, A=</t>
    </r>
  </si>
  <si>
    <r>
      <t>R</t>
    </r>
    <r>
      <rPr>
        <b/>
        <vertAlign val="subscript"/>
        <sz val="11"/>
        <color indexed="8"/>
        <rFont val="Calibri"/>
        <family val="2"/>
      </rPr>
      <t>10</t>
    </r>
    <r>
      <rPr>
        <b/>
        <sz val="11"/>
        <color indexed="8"/>
        <rFont val="Calibri"/>
        <family val="2"/>
      </rPr>
      <t xml:space="preserve">, Ω = </t>
    </r>
  </si>
  <si>
    <r>
      <t>R</t>
    </r>
    <r>
      <rPr>
        <b/>
        <vertAlign val="subscript"/>
        <sz val="11"/>
        <color indexed="8"/>
        <rFont val="Calibri"/>
        <family val="2"/>
      </rPr>
      <t>12</t>
    </r>
    <r>
      <rPr>
        <b/>
        <sz val="11"/>
        <color indexed="8"/>
        <rFont val="Calibri"/>
        <family val="2"/>
      </rPr>
      <t xml:space="preserve">, Ω = </t>
    </r>
  </si>
  <si>
    <r>
      <t>R</t>
    </r>
    <r>
      <rPr>
        <b/>
        <vertAlign val="subscript"/>
        <sz val="11"/>
        <color indexed="8"/>
        <rFont val="Calibri"/>
        <family val="2"/>
      </rPr>
      <t>7</t>
    </r>
    <r>
      <rPr>
        <b/>
        <sz val="11"/>
        <color indexed="8"/>
        <rFont val="Calibri"/>
        <family val="2"/>
      </rPr>
      <t xml:space="preserve">, Ω = </t>
    </r>
  </si>
  <si>
    <r>
      <t>V</t>
    </r>
    <r>
      <rPr>
        <b/>
        <vertAlign val="subscript"/>
        <sz val="11"/>
        <color indexed="8"/>
        <rFont val="Calibri"/>
        <family val="2"/>
      </rPr>
      <t>OVPTH</t>
    </r>
    <r>
      <rPr>
        <b/>
        <sz val="11"/>
        <color indexed="8"/>
        <rFont val="Calibri"/>
        <family val="2"/>
      </rPr>
      <t xml:space="preserve">, V = </t>
    </r>
  </si>
  <si>
    <t>VIII.</t>
  </si>
  <si>
    <r>
      <t>R</t>
    </r>
    <r>
      <rPr>
        <b/>
        <vertAlign val="subscript"/>
        <sz val="11"/>
        <color indexed="8"/>
        <rFont val="Calibri"/>
        <family val="2"/>
      </rPr>
      <t>4</t>
    </r>
    <r>
      <rPr>
        <b/>
        <sz val="11"/>
        <color indexed="8"/>
        <rFont val="Calibri"/>
        <family val="2"/>
      </rPr>
      <t xml:space="preserve">, Ω = </t>
    </r>
  </si>
  <si>
    <r>
      <t>R</t>
    </r>
    <r>
      <rPr>
        <b/>
        <vertAlign val="subscript"/>
        <sz val="11"/>
        <color indexed="8"/>
        <rFont val="Calibri"/>
        <family val="2"/>
      </rPr>
      <t>3</t>
    </r>
    <r>
      <rPr>
        <b/>
        <sz val="11"/>
        <color indexed="8"/>
        <rFont val="Calibri"/>
        <family val="2"/>
      </rPr>
      <t xml:space="preserve">, Ω = 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</si>
  <si>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ISNS</t>
    </r>
    <r>
      <rPr>
        <b/>
        <sz val="11"/>
        <color theme="1"/>
        <rFont val="Calibri"/>
        <family val="2"/>
        <scheme val="minor"/>
      </rPr>
      <t>, V =</t>
    </r>
  </si>
  <si>
    <t>III.</t>
  </si>
  <si>
    <t>XI.</t>
  </si>
  <si>
    <t xml:space="preserve"># of strings = </t>
  </si>
  <si>
    <r>
      <t>V</t>
    </r>
    <r>
      <rPr>
        <b/>
        <vertAlign val="subscript"/>
        <sz val="11"/>
        <color indexed="8"/>
        <rFont val="Calibri"/>
        <family val="2"/>
      </rPr>
      <t>LED_SHORT</t>
    </r>
    <r>
      <rPr>
        <b/>
        <sz val="11"/>
        <color indexed="8"/>
        <rFont val="Calibri"/>
        <family val="2"/>
      </rPr>
      <t xml:space="preserve">, V = </t>
    </r>
  </si>
  <si>
    <r>
      <t>I</t>
    </r>
    <r>
      <rPr>
        <b/>
        <vertAlign val="subscript"/>
        <sz val="11"/>
        <color indexed="8"/>
        <rFont val="Calibri"/>
        <family val="2"/>
      </rPr>
      <t>LEDX,</t>
    </r>
    <r>
      <rPr>
        <b/>
        <sz val="11"/>
        <color indexed="8"/>
        <rFont val="Calibri"/>
        <family val="2"/>
      </rPr>
      <t xml:space="preserve"> A =</t>
    </r>
  </si>
  <si>
    <t>kHz</t>
  </si>
  <si>
    <r>
      <t>f</t>
    </r>
    <r>
      <rPr>
        <b/>
        <vertAlign val="subscript"/>
        <sz val="11"/>
        <color indexed="8"/>
        <rFont val="Calibri"/>
        <family val="2"/>
      </rPr>
      <t>SW</t>
    </r>
    <r>
      <rPr>
        <b/>
        <sz val="11"/>
        <color indexed="8"/>
        <rFont val="Calibri"/>
        <family val="2"/>
      </rPr>
      <t>, kHz =</t>
    </r>
  </si>
  <si>
    <t>Write</t>
  </si>
  <si>
    <t>Cal</t>
  </si>
  <si>
    <r>
      <t>V</t>
    </r>
    <r>
      <rPr>
        <b/>
        <vertAlign val="subscript"/>
        <sz val="11"/>
        <color indexed="8"/>
        <rFont val="Calibri"/>
        <family val="2"/>
      </rPr>
      <t>IFB</t>
    </r>
    <r>
      <rPr>
        <b/>
        <sz val="11"/>
        <color indexed="8"/>
        <rFont val="Calibri"/>
        <family val="2"/>
      </rPr>
      <t xml:space="preserve">, mV = </t>
    </r>
  </si>
  <si>
    <r>
      <t>R</t>
    </r>
    <r>
      <rPr>
        <b/>
        <vertAlign val="subscript"/>
        <sz val="11"/>
        <color indexed="8"/>
        <rFont val="Calibri"/>
        <family val="2"/>
      </rPr>
      <t>9</t>
    </r>
    <r>
      <rPr>
        <b/>
        <sz val="11"/>
        <color indexed="8"/>
        <rFont val="Calibri"/>
        <family val="2"/>
      </rPr>
      <t>, kΩ =</t>
    </r>
  </si>
  <si>
    <t>L, uH =</t>
  </si>
  <si>
    <r>
      <rPr>
        <b/>
        <sz val="11"/>
        <color indexed="8"/>
        <rFont val="Calibri"/>
        <family val="2"/>
      </rPr>
      <t>∆I</t>
    </r>
    <r>
      <rPr>
        <b/>
        <vertAlign val="subscript"/>
        <sz val="11"/>
        <color indexed="8"/>
        <rFont val="Calibri"/>
        <family val="2"/>
      </rPr>
      <t>L(P-P)</t>
    </r>
    <r>
      <rPr>
        <b/>
        <sz val="11"/>
        <color indexed="8"/>
        <rFont val="Calibri"/>
        <family val="2"/>
      </rPr>
      <t xml:space="preserve"> A= </t>
    </r>
  </si>
  <si>
    <r>
      <t>I</t>
    </r>
    <r>
      <rPr>
        <b/>
        <vertAlign val="subscript"/>
        <sz val="11"/>
        <color indexed="8"/>
        <rFont val="Calibri"/>
        <family val="2"/>
      </rPr>
      <t>L(Peak)</t>
    </r>
    <r>
      <rPr>
        <b/>
        <sz val="11"/>
        <color indexed="8"/>
        <rFont val="Calibri"/>
        <family val="2"/>
      </rPr>
      <t xml:space="preserve"> A= </t>
    </r>
  </si>
  <si>
    <r>
      <t>C</t>
    </r>
    <r>
      <rPr>
        <b/>
        <vertAlign val="subscript"/>
        <sz val="11"/>
        <color indexed="8"/>
        <rFont val="Calibri"/>
        <family val="2"/>
      </rPr>
      <t>OUT</t>
    </r>
    <r>
      <rPr>
        <b/>
        <sz val="11"/>
        <color indexed="8"/>
        <rFont val="Calibri"/>
        <family val="2"/>
      </rPr>
      <t xml:space="preserve">, uF= </t>
    </r>
  </si>
  <si>
    <r>
      <t>f</t>
    </r>
    <r>
      <rPr>
        <b/>
        <vertAlign val="subscript"/>
        <sz val="11"/>
        <color indexed="8"/>
        <rFont val="Calibri"/>
        <family val="2"/>
      </rPr>
      <t>P</t>
    </r>
    <r>
      <rPr>
        <b/>
        <sz val="11"/>
        <color indexed="8"/>
        <rFont val="Calibri"/>
        <family val="2"/>
      </rPr>
      <t xml:space="preserve"> Hz= </t>
    </r>
  </si>
  <si>
    <r>
      <t>f</t>
    </r>
    <r>
      <rPr>
        <b/>
        <vertAlign val="subscript"/>
        <sz val="11"/>
        <color indexed="8"/>
        <rFont val="Calibri"/>
        <family val="2"/>
      </rPr>
      <t>ZRHP</t>
    </r>
    <r>
      <rPr>
        <b/>
        <sz val="11"/>
        <color indexed="8"/>
        <rFont val="Calibri"/>
        <family val="2"/>
      </rPr>
      <t xml:space="preserve"> Hz= </t>
    </r>
  </si>
  <si>
    <t>Hz</t>
  </si>
  <si>
    <t>V</t>
  </si>
  <si>
    <t>ohm</t>
  </si>
  <si>
    <t>kohm</t>
  </si>
  <si>
    <t>A</t>
  </si>
  <si>
    <t>mV</t>
  </si>
  <si>
    <t>uH</t>
  </si>
  <si>
    <t>uF</t>
  </si>
  <si>
    <t>us</t>
  </si>
  <si>
    <r>
      <t>Gm</t>
    </r>
    <r>
      <rPr>
        <b/>
        <vertAlign val="subscript"/>
        <sz val="11"/>
        <color indexed="8"/>
        <rFont val="Calibri"/>
        <family val="2"/>
      </rPr>
      <t>EA</t>
    </r>
    <r>
      <rPr>
        <b/>
        <sz val="11"/>
        <color indexed="8"/>
        <rFont val="Calibri"/>
        <family val="2"/>
      </rPr>
      <t xml:space="preserve">, uS= </t>
    </r>
  </si>
  <si>
    <t>nF</t>
  </si>
  <si>
    <r>
      <t>C</t>
    </r>
    <r>
      <rPr>
        <b/>
        <vertAlign val="subscript"/>
        <sz val="11"/>
        <color indexed="8"/>
        <rFont val="Calibri"/>
        <family val="2"/>
      </rPr>
      <t>6</t>
    </r>
    <r>
      <rPr>
        <b/>
        <sz val="11"/>
        <color indexed="8"/>
        <rFont val="Calibri"/>
        <family val="2"/>
      </rPr>
      <t>, nF =</t>
    </r>
  </si>
  <si>
    <r>
      <t>C</t>
    </r>
    <r>
      <rPr>
        <b/>
        <vertAlign val="subscript"/>
        <sz val="11"/>
        <color indexed="8"/>
        <rFont val="Calibri"/>
        <family val="2"/>
      </rPr>
      <t>8</t>
    </r>
    <r>
      <rPr>
        <b/>
        <sz val="11"/>
        <color indexed="8"/>
        <rFont val="Calibri"/>
        <family val="2"/>
      </rPr>
      <t>, pF =</t>
    </r>
  </si>
  <si>
    <t>pF</t>
  </si>
  <si>
    <t>ISET</t>
  </si>
  <si>
    <r>
      <t>I</t>
    </r>
    <r>
      <rPr>
        <b/>
        <vertAlign val="subscript"/>
        <sz val="11"/>
        <color theme="1"/>
        <rFont val="Calibri"/>
        <family val="2"/>
        <scheme val="minor"/>
      </rPr>
      <t>LIMIT</t>
    </r>
    <r>
      <rPr>
        <b/>
        <sz val="11"/>
        <color theme="1"/>
        <rFont val="Calibri"/>
        <family val="2"/>
        <scheme val="minor"/>
      </rPr>
      <t>, A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</si>
</sst>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/>
  </cellStyleXfs>
  <cellXfs count="63">
    <xf numFmtId="0" fontId="0" fillId="0" borderId="0" xfId="0"/>
    <xf numFmtId="0" fontId="2" fillId="3" borderId="0" xfId="0" applyFont="1" applyFill="1" applyAlignment="1">
      <alignment horizontal="center"/>
    </xf>
    <xf numFmtId="0" fontId="2" fillId="3" borderId="0" xfId="0" applyFont="1" applyFill="1" applyAlignment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0" fillId="3" borderId="2" xfId="0" applyFill="1" applyBorder="1"/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2" fillId="3" borderId="0" xfId="0" applyFont="1" applyFill="1" applyBorder="1"/>
    <xf numFmtId="0" fontId="0" fillId="3" borderId="0" xfId="0" applyFont="1" applyFill="1" applyBorder="1" applyAlignment="1">
      <alignment horizontal="right"/>
    </xf>
    <xf numFmtId="164" fontId="0" fillId="3" borderId="0" xfId="0" applyNumberFormat="1" applyFon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0" fillId="3" borderId="7" xfId="0" applyFill="1" applyBorder="1"/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0" xfId="0" applyFont="1" applyFill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1" xfId="0" applyFill="1" applyBorder="1"/>
    <xf numFmtId="0" fontId="2" fillId="3" borderId="2" xfId="0" applyFont="1" applyFill="1" applyBorder="1"/>
    <xf numFmtId="0" fontId="0" fillId="3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right"/>
    </xf>
    <xf numFmtId="0" fontId="0" fillId="3" borderId="5" xfId="0" applyFill="1" applyBorder="1" applyAlignment="1">
      <alignment horizontal="center"/>
    </xf>
    <xf numFmtId="0" fontId="0" fillId="3" borderId="4" xfId="0" applyFill="1" applyBorder="1"/>
    <xf numFmtId="0" fontId="0" fillId="3" borderId="6" xfId="0" applyFill="1" applyBorder="1"/>
    <xf numFmtId="0" fontId="2" fillId="3" borderId="7" xfId="0" applyFont="1" applyFill="1" applyBorder="1"/>
    <xf numFmtId="0" fontId="0" fillId="3" borderId="7" xfId="0" applyFill="1" applyBorder="1" applyAlignment="1">
      <alignment horizontal="center"/>
    </xf>
    <xf numFmtId="0" fontId="0" fillId="3" borderId="7" xfId="0" applyFont="1" applyFill="1" applyBorder="1" applyAlignment="1">
      <alignment horizontal="right"/>
    </xf>
    <xf numFmtId="0" fontId="0" fillId="3" borderId="8" xfId="0" applyFill="1" applyBorder="1" applyAlignment="1">
      <alignment horizontal="center"/>
    </xf>
    <xf numFmtId="0" fontId="0" fillId="0" borderId="0" xfId="0" applyAlignment="1">
      <alignment vertical="center"/>
    </xf>
    <xf numFmtId="0" fontId="2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3" borderId="9" xfId="0" applyFont="1" applyFill="1" applyBorder="1" applyAlignment="1"/>
    <xf numFmtId="0" fontId="0" fillId="3" borderId="9" xfId="0" applyFill="1" applyBorder="1"/>
    <xf numFmtId="0" fontId="2" fillId="5" borderId="9" xfId="0" applyFont="1" applyFill="1" applyBorder="1" applyAlignment="1"/>
    <xf numFmtId="0" fontId="2" fillId="4" borderId="9" xfId="0" applyFont="1" applyFill="1" applyBorder="1" applyAlignment="1"/>
    <xf numFmtId="0" fontId="5" fillId="4" borderId="9" xfId="0" applyFont="1" applyFill="1" applyBorder="1"/>
    <xf numFmtId="0" fontId="2" fillId="3" borderId="9" xfId="0" applyFont="1" applyFill="1" applyBorder="1"/>
    <xf numFmtId="0" fontId="4" fillId="5" borderId="9" xfId="0" applyFont="1" applyFill="1" applyBorder="1" applyAlignment="1"/>
    <xf numFmtId="0" fontId="2" fillId="5" borderId="9" xfId="0" applyFont="1" applyFill="1" applyBorder="1"/>
    <xf numFmtId="0" fontId="2" fillId="4" borderId="9" xfId="0" applyFont="1" applyFill="1" applyBorder="1"/>
    <xf numFmtId="2" fontId="2" fillId="5" borderId="9" xfId="0" applyNumberFormat="1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166" fontId="2" fillId="5" borderId="9" xfId="0" applyNumberFormat="1" applyFont="1" applyFill="1" applyBorder="1"/>
    <xf numFmtId="164" fontId="2" fillId="4" borderId="9" xfId="0" applyNumberFormat="1" applyFont="1" applyFill="1" applyBorder="1"/>
    <xf numFmtId="164" fontId="2" fillId="5" borderId="9" xfId="0" applyNumberFormat="1" applyFont="1" applyFill="1" applyBorder="1"/>
    <xf numFmtId="2" fontId="2" fillId="5" borderId="9" xfId="0" applyNumberFormat="1" applyFont="1" applyFill="1" applyBorder="1"/>
    <xf numFmtId="165" fontId="2" fillId="4" borderId="9" xfId="0" applyNumberFormat="1" applyFont="1" applyFill="1" applyBorder="1"/>
    <xf numFmtId="2" fontId="8" fillId="5" borderId="9" xfId="1" applyNumberFormat="1" applyFont="1" applyFill="1" applyBorder="1"/>
    <xf numFmtId="2" fontId="2" fillId="3" borderId="9" xfId="0" applyNumberFormat="1" applyFont="1" applyFill="1" applyBorder="1" applyAlignment="1">
      <alignment horizontal="right"/>
    </xf>
    <xf numFmtId="164" fontId="2" fillId="5" borderId="9" xfId="0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166" fontId="2" fillId="5" borderId="9" xfId="0" applyNumberFormat="1" applyFont="1" applyFill="1" applyBorder="1" applyAlignment="1">
      <alignment horizontal="right"/>
    </xf>
    <xf numFmtId="0" fontId="0" fillId="3" borderId="9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166" fontId="2" fillId="4" borderId="9" xfId="0" applyNumberFormat="1" applyFont="1" applyFill="1" applyBorder="1"/>
  </cellXfs>
  <cellStyles count="3">
    <cellStyle name="Bad" xfId="1" builtinId="27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26313</xdr:colOff>
      <xdr:row>18</xdr:row>
      <xdr:rowOff>8699</xdr:rowOff>
    </xdr:from>
    <xdr:to>
      <xdr:col>14</xdr:col>
      <xdr:colOff>397949</xdr:colOff>
      <xdr:row>44</xdr:row>
      <xdr:rowOff>120513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0138" y="3542474"/>
          <a:ext cx="6110449" cy="481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tabSelected="1" zoomScaleNormal="100" workbookViewId="0">
      <selection activeCell="F10" sqref="F10"/>
    </sheetView>
  </sheetViews>
  <sheetFormatPr defaultColWidth="9.1328125" defaultRowHeight="14.25" x14ac:dyDescent="0.45"/>
  <cols>
    <col min="1" max="1" width="5.46484375" style="3" customWidth="1"/>
    <col min="2" max="2" width="9.1328125" style="1"/>
    <col min="3" max="3" width="12.6640625" style="2" bestFit="1" customWidth="1"/>
    <col min="4" max="4" width="9.53125" style="3" customWidth="1"/>
    <col min="5" max="5" width="9.1328125" style="18"/>
    <col min="6" max="7" width="9.1328125" style="3"/>
    <col min="8" max="8" width="11.53125" style="19" bestFit="1" customWidth="1"/>
    <col min="9" max="9" width="10.6640625" style="3" customWidth="1"/>
    <col min="10" max="10" width="9.1328125" style="18"/>
    <col min="11" max="11" width="9.1328125" style="3"/>
    <col min="12" max="12" width="12.46484375" style="2" customWidth="1"/>
    <col min="13" max="13" width="9.1328125" style="20"/>
    <col min="14" max="15" width="9.1328125" style="3"/>
    <col min="16" max="16" width="9.6640625" style="3" customWidth="1"/>
    <col min="17" max="17" width="12" style="3" bestFit="1" customWidth="1"/>
    <col min="18" max="18" width="9.1328125" style="18"/>
    <col min="19" max="24" width="9.1328125" style="3"/>
    <col min="25" max="25" width="9.33203125" style="3" customWidth="1"/>
    <col min="26" max="26" width="3.6640625" style="3" customWidth="1"/>
    <col min="27" max="16384" width="9.1328125" style="3"/>
  </cols>
  <sheetData>
    <row r="1" spans="2:18" x14ac:dyDescent="0.45">
      <c r="B1" s="35" t="s">
        <v>36</v>
      </c>
    </row>
    <row r="2" spans="2:18" ht="14.65" thickBot="1" x14ac:dyDescent="0.5">
      <c r="B2" s="34" t="s">
        <v>37</v>
      </c>
    </row>
    <row r="3" spans="2:18" x14ac:dyDescent="0.45">
      <c r="B3" s="4"/>
      <c r="C3" s="5"/>
      <c r="D3" s="6"/>
      <c r="E3" s="21"/>
      <c r="G3" s="22"/>
      <c r="H3" s="23"/>
      <c r="I3" s="6"/>
      <c r="J3" s="24"/>
      <c r="K3" s="6"/>
      <c r="L3" s="5"/>
      <c r="M3" s="25"/>
      <c r="N3" s="6"/>
      <c r="O3" s="6"/>
      <c r="P3" s="6"/>
      <c r="Q3" s="6"/>
      <c r="R3" s="21"/>
    </row>
    <row r="4" spans="2:18" ht="15.75" x14ac:dyDescent="0.55000000000000004">
      <c r="B4" s="7" t="s">
        <v>0</v>
      </c>
      <c r="C4" s="36" t="s">
        <v>35</v>
      </c>
      <c r="D4" s="46">
        <v>400</v>
      </c>
      <c r="E4" s="59" t="s">
        <v>34</v>
      </c>
      <c r="G4" s="7" t="s">
        <v>1</v>
      </c>
      <c r="H4" s="41" t="s">
        <v>9</v>
      </c>
      <c r="I4" s="46">
        <v>60</v>
      </c>
      <c r="J4" s="60" t="s">
        <v>47</v>
      </c>
      <c r="K4" s="10" t="s">
        <v>8</v>
      </c>
      <c r="L4" s="36" t="s">
        <v>18</v>
      </c>
      <c r="M4" s="48">
        <v>0.15</v>
      </c>
      <c r="N4" s="39" t="s">
        <v>48</v>
      </c>
      <c r="O4" s="10" t="s">
        <v>4</v>
      </c>
      <c r="P4" s="36" t="s">
        <v>23</v>
      </c>
      <c r="Q4" s="48">
        <v>0.1</v>
      </c>
      <c r="R4" s="60" t="s">
        <v>48</v>
      </c>
    </row>
    <row r="5" spans="2:18" ht="15.75" x14ac:dyDescent="0.55000000000000004">
      <c r="B5" s="7"/>
      <c r="C5" s="37" t="s">
        <v>39</v>
      </c>
      <c r="D5" s="45">
        <f>40000/D4</f>
        <v>100</v>
      </c>
      <c r="E5" s="60" t="s">
        <v>49</v>
      </c>
      <c r="G5" s="27"/>
      <c r="H5" s="41" t="s">
        <v>10</v>
      </c>
      <c r="I5" s="46">
        <v>8</v>
      </c>
      <c r="J5" s="60" t="s">
        <v>47</v>
      </c>
      <c r="K5" s="9"/>
      <c r="L5" s="40" t="s">
        <v>19</v>
      </c>
      <c r="M5" s="47">
        <f>I11*M4</f>
        <v>0.4524117647058824</v>
      </c>
      <c r="N5" s="39" t="s">
        <v>47</v>
      </c>
      <c r="O5" s="9"/>
      <c r="P5" s="38" t="s">
        <v>24</v>
      </c>
      <c r="Q5" s="57">
        <v>3.02</v>
      </c>
      <c r="R5" s="60" t="s">
        <v>47</v>
      </c>
    </row>
    <row r="6" spans="2:18" ht="15.75" x14ac:dyDescent="0.55000000000000004">
      <c r="B6" s="7"/>
      <c r="C6" s="38"/>
      <c r="D6" s="43"/>
      <c r="E6" s="61"/>
      <c r="G6" s="27"/>
      <c r="H6" s="42" t="s">
        <v>13</v>
      </c>
      <c r="I6" s="46">
        <v>0.85</v>
      </c>
      <c r="J6" s="60"/>
      <c r="K6" s="9"/>
      <c r="L6" s="38"/>
      <c r="M6" s="55"/>
      <c r="N6" s="39"/>
      <c r="O6" s="9"/>
      <c r="P6" s="38" t="s">
        <v>55</v>
      </c>
      <c r="Q6" s="57">
        <v>120</v>
      </c>
      <c r="R6" s="60" t="s">
        <v>54</v>
      </c>
    </row>
    <row r="7" spans="2:18" ht="15.75" x14ac:dyDescent="0.55000000000000004">
      <c r="B7" s="7" t="s">
        <v>7</v>
      </c>
      <c r="C7" s="41" t="s">
        <v>12</v>
      </c>
      <c r="D7" s="46">
        <v>75</v>
      </c>
      <c r="E7" s="60" t="s">
        <v>47</v>
      </c>
      <c r="G7" s="27"/>
      <c r="H7" s="40" t="s">
        <v>14</v>
      </c>
      <c r="I7" s="52">
        <f>(I4*D11)/(I5*I6)</f>
        <v>2.9294117647058826</v>
      </c>
      <c r="J7" s="60" t="s">
        <v>50</v>
      </c>
      <c r="K7" s="10" t="s">
        <v>25</v>
      </c>
      <c r="L7" s="40" t="s">
        <v>44</v>
      </c>
      <c r="M7" s="56">
        <f>((2*D11)/(2*3.1415*I4*I14/1000000))</f>
        <v>22.017083134383785</v>
      </c>
      <c r="N7" s="39" t="s">
        <v>46</v>
      </c>
      <c r="O7" s="9"/>
      <c r="P7" s="45" t="s">
        <v>6</v>
      </c>
      <c r="Q7" s="56">
        <f>M8/5</f>
        <v>1022.7125276531875</v>
      </c>
      <c r="R7" s="60" t="s">
        <v>46</v>
      </c>
    </row>
    <row r="8" spans="2:18" ht="15.75" x14ac:dyDescent="0.55000000000000004">
      <c r="B8" s="7"/>
      <c r="C8" s="41" t="s">
        <v>26</v>
      </c>
      <c r="D8" s="46">
        <v>10000</v>
      </c>
      <c r="E8" s="60" t="s">
        <v>48</v>
      </c>
      <c r="G8" s="27"/>
      <c r="H8" s="43"/>
      <c r="I8" s="43"/>
      <c r="J8" s="60"/>
      <c r="K8" s="9"/>
      <c r="L8" s="40" t="s">
        <v>45</v>
      </c>
      <c r="M8" s="56">
        <f>((I4*(1-I13)^2)/(2*3.1415*I9/1000000*D11))</f>
        <v>5113.5626382659375</v>
      </c>
      <c r="N8" s="39" t="s">
        <v>46</v>
      </c>
      <c r="O8" s="9"/>
      <c r="P8" s="37" t="s">
        <v>11</v>
      </c>
      <c r="Q8" s="56">
        <f>((Q4*2*3.1415*Q7*I14/1000000*D7)/((1-I13)*Q6/1000000*Q5))</f>
        <v>79789.356099896278</v>
      </c>
      <c r="R8" s="59" t="s">
        <v>48</v>
      </c>
    </row>
    <row r="9" spans="2:18" ht="15.75" x14ac:dyDescent="0.55000000000000004">
      <c r="B9" s="7"/>
      <c r="C9" s="40" t="s">
        <v>27</v>
      </c>
      <c r="D9" s="45">
        <f>(D7/3.02-1)*D8</f>
        <v>238344.37086092716</v>
      </c>
      <c r="E9" s="60" t="s">
        <v>48</v>
      </c>
      <c r="G9" s="7" t="s">
        <v>16</v>
      </c>
      <c r="H9" s="41" t="s">
        <v>40</v>
      </c>
      <c r="I9" s="53">
        <v>100</v>
      </c>
      <c r="J9" s="60" t="s">
        <v>52</v>
      </c>
      <c r="K9" s="9"/>
      <c r="L9" s="43"/>
      <c r="M9" s="57"/>
      <c r="N9" s="39"/>
      <c r="O9" s="9"/>
      <c r="P9" s="39"/>
      <c r="Q9" s="43"/>
      <c r="R9" s="61"/>
    </row>
    <row r="10" spans="2:18" ht="15.75" x14ac:dyDescent="0.55000000000000004">
      <c r="B10" s="7"/>
      <c r="C10" s="38"/>
      <c r="D10" s="43"/>
      <c r="E10" s="61"/>
      <c r="G10" s="27"/>
      <c r="H10" s="44" t="s">
        <v>41</v>
      </c>
      <c r="I10" s="52">
        <f>((I5*(I4-I5))/(I9/1000000*D4*1000*I4))</f>
        <v>0.17333333333333334</v>
      </c>
      <c r="J10" s="60" t="s">
        <v>50</v>
      </c>
      <c r="K10" s="10" t="s">
        <v>17</v>
      </c>
      <c r="L10" s="43" t="s">
        <v>28</v>
      </c>
      <c r="M10" s="43">
        <v>0.376</v>
      </c>
      <c r="N10" s="39" t="s">
        <v>47</v>
      </c>
      <c r="O10" s="9"/>
      <c r="P10" s="39"/>
      <c r="Q10" s="43"/>
      <c r="R10" s="61"/>
    </row>
    <row r="11" spans="2:18" ht="15.75" x14ac:dyDescent="0.55000000000000004">
      <c r="B11" s="7" t="s">
        <v>29</v>
      </c>
      <c r="C11" s="40" t="s">
        <v>20</v>
      </c>
      <c r="D11" s="47">
        <f>D13*D12</f>
        <v>0.33200000000000002</v>
      </c>
      <c r="E11" s="60" t="s">
        <v>50</v>
      </c>
      <c r="G11" s="27"/>
      <c r="H11" s="40" t="s">
        <v>42</v>
      </c>
      <c r="I11" s="54">
        <f>I7+(I10/2)</f>
        <v>3.0160784313725495</v>
      </c>
      <c r="J11" s="60" t="s">
        <v>50</v>
      </c>
      <c r="K11" s="9"/>
      <c r="L11" s="40" t="s">
        <v>61</v>
      </c>
      <c r="M11" s="58">
        <f>I11/0.8</f>
        <v>3.7700980392156866</v>
      </c>
      <c r="N11" s="39" t="s">
        <v>50</v>
      </c>
      <c r="O11" s="10" t="s">
        <v>30</v>
      </c>
      <c r="P11" s="45" t="s">
        <v>57</v>
      </c>
      <c r="Q11" s="45">
        <f>1/(2*3.1415*M7*Q8)*1000000000</f>
        <v>90.59999999999998</v>
      </c>
      <c r="R11" s="59" t="s">
        <v>56</v>
      </c>
    </row>
    <row r="12" spans="2:18" ht="15.75" x14ac:dyDescent="0.55000000000000004">
      <c r="B12" s="7"/>
      <c r="C12" s="41" t="s">
        <v>31</v>
      </c>
      <c r="D12" s="48">
        <v>4</v>
      </c>
      <c r="E12" s="60"/>
      <c r="G12" s="27"/>
      <c r="H12" s="43"/>
      <c r="I12" s="43"/>
      <c r="J12" s="60"/>
      <c r="K12" s="9"/>
      <c r="L12" s="37" t="s">
        <v>23</v>
      </c>
      <c r="M12" s="58">
        <f>M10/M11</f>
        <v>9.9732154466259257E-2</v>
      </c>
      <c r="N12" s="39" t="s">
        <v>48</v>
      </c>
      <c r="O12" s="9"/>
      <c r="P12" s="45" t="s">
        <v>58</v>
      </c>
      <c r="Q12" s="45">
        <f>(I14/1000000*M4)/Q8*1000000000000</f>
        <v>150.39599999999999</v>
      </c>
      <c r="R12" s="59" t="s">
        <v>59</v>
      </c>
    </row>
    <row r="13" spans="2:18" ht="15.75" x14ac:dyDescent="0.55000000000000004">
      <c r="B13" s="7"/>
      <c r="C13" s="41" t="s">
        <v>33</v>
      </c>
      <c r="D13" s="62">
        <v>8.3000000000000004E-2</v>
      </c>
      <c r="E13" s="60" t="s">
        <v>50</v>
      </c>
      <c r="G13" s="7" t="s">
        <v>2</v>
      </c>
      <c r="H13" s="40" t="s">
        <v>3</v>
      </c>
      <c r="I13" s="45">
        <f>(I4-I5)/I4</f>
        <v>0.8666666666666667</v>
      </c>
      <c r="J13" s="60"/>
      <c r="K13" s="9"/>
      <c r="L13" s="12"/>
      <c r="M13" s="14"/>
      <c r="N13" s="9"/>
      <c r="O13" s="9"/>
      <c r="P13" s="9"/>
      <c r="Q13" s="9"/>
      <c r="R13" s="26"/>
    </row>
    <row r="14" spans="2:18" ht="15.75" x14ac:dyDescent="0.55000000000000004">
      <c r="B14" s="7" t="s">
        <v>60</v>
      </c>
      <c r="C14" s="40" t="s">
        <v>15</v>
      </c>
      <c r="D14" s="51">
        <f>1.229*3992/D13</f>
        <v>59110.457831325308</v>
      </c>
      <c r="E14" s="60" t="s">
        <v>48</v>
      </c>
      <c r="G14" s="27"/>
      <c r="H14" s="36" t="s">
        <v>43</v>
      </c>
      <c r="I14" s="41">
        <v>80</v>
      </c>
      <c r="J14" s="60" t="s">
        <v>53</v>
      </c>
      <c r="K14" s="9"/>
      <c r="L14" s="8"/>
      <c r="M14" s="14"/>
      <c r="N14" s="9"/>
      <c r="O14" s="9"/>
      <c r="P14" s="9"/>
      <c r="Q14" s="9"/>
      <c r="R14" s="26"/>
    </row>
    <row r="15" spans="2:18" ht="15.75" x14ac:dyDescent="0.55000000000000004">
      <c r="B15" s="7"/>
      <c r="C15" s="40" t="s">
        <v>38</v>
      </c>
      <c r="D15" s="49">
        <f>(2*D13*1000+100)</f>
        <v>266</v>
      </c>
      <c r="E15" s="60" t="s">
        <v>51</v>
      </c>
      <c r="G15" s="27"/>
      <c r="H15" s="40" t="s">
        <v>5</v>
      </c>
      <c r="I15" s="45">
        <f>(D11*I13)/(D4*1000*I14/1000000)</f>
        <v>8.9916666666666669E-3</v>
      </c>
      <c r="J15" s="60" t="s">
        <v>47</v>
      </c>
      <c r="K15" s="9"/>
      <c r="L15" s="11"/>
      <c r="M15" s="13"/>
      <c r="N15" s="9"/>
      <c r="O15" s="9"/>
      <c r="P15" s="9"/>
      <c r="Q15" s="9"/>
      <c r="R15" s="26"/>
    </row>
    <row r="16" spans="2:18" ht="16.149999999999999" thickBot="1" x14ac:dyDescent="0.6">
      <c r="B16" s="7"/>
      <c r="C16" s="40" t="s">
        <v>21</v>
      </c>
      <c r="D16" s="51">
        <f>D15/307.3*D14</f>
        <v>51166.227735543551</v>
      </c>
      <c r="E16" s="60" t="s">
        <v>48</v>
      </c>
      <c r="G16" s="28"/>
      <c r="H16" s="29"/>
      <c r="I16" s="17"/>
      <c r="J16" s="30"/>
      <c r="K16" s="17"/>
      <c r="L16" s="16"/>
      <c r="M16" s="31"/>
      <c r="N16" s="17"/>
      <c r="O16" s="17"/>
      <c r="P16" s="17"/>
      <c r="Q16" s="17"/>
      <c r="R16" s="32"/>
    </row>
    <row r="17" spans="2:5" ht="15.75" x14ac:dyDescent="0.55000000000000004">
      <c r="B17" s="7"/>
      <c r="C17" s="40" t="s">
        <v>32</v>
      </c>
      <c r="D17" s="51">
        <v>5</v>
      </c>
      <c r="E17" s="60" t="s">
        <v>47</v>
      </c>
    </row>
    <row r="18" spans="2:5" ht="15.75" x14ac:dyDescent="0.55000000000000004">
      <c r="B18" s="7"/>
      <c r="C18" s="41" t="s">
        <v>22</v>
      </c>
      <c r="D18" s="50">
        <f>D17*D14/1.229</f>
        <v>240481.92771084339</v>
      </c>
      <c r="E18" s="60" t="s">
        <v>48</v>
      </c>
    </row>
    <row r="19" spans="2:5" x14ac:dyDescent="0.45">
      <c r="B19" s="7"/>
      <c r="C19" s="11"/>
      <c r="D19" s="9"/>
      <c r="E19" s="26"/>
    </row>
    <row r="20" spans="2:5" ht="14.65" thickBot="1" x14ac:dyDescent="0.5">
      <c r="B20" s="15"/>
      <c r="C20" s="16"/>
      <c r="D20" s="17"/>
      <c r="E20" s="32"/>
    </row>
    <row r="24" spans="2:5" x14ac:dyDescent="0.45">
      <c r="B24" s="33"/>
    </row>
    <row r="25" spans="2:5" x14ac:dyDescent="0.45">
      <c r="B25" s="3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Sankabattula, Harini</dc:creator>
  <cp:lastModifiedBy>Windows User</cp:lastModifiedBy>
  <dcterms:created xsi:type="dcterms:W3CDTF">2017-02-16T01:26:44Z</dcterms:created>
  <dcterms:modified xsi:type="dcterms:W3CDTF">2020-01-10T06:52:11Z</dcterms:modified>
</cp:coreProperties>
</file>