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505200\Desktop\"/>
    </mc:Choice>
  </mc:AlternateContent>
  <xr:revisionPtr revIDLastSave="0" documentId="8_{2083170D-12D9-414F-9BCD-7982A8BE6F48}" xr6:coauthVersionLast="36" xr6:coauthVersionMax="36" xr10:uidLastSave="{00000000-0000-0000-0000-000000000000}"/>
  <bookViews>
    <workbookView xWindow="0" yWindow="0" windowWidth="28800" windowHeight="10965" xr2:uid="{FA39820A-3C66-4F06-B7EB-D374A185B56A}"/>
  </bookViews>
  <sheets>
    <sheet name="bq24610_bq246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92" i="1" s="1"/>
  <c r="C89" i="1"/>
  <c r="C82" i="1"/>
  <c r="C74" i="1"/>
  <c r="C60" i="1"/>
  <c r="C58" i="1"/>
  <c r="C52" i="1"/>
  <c r="C50" i="1"/>
  <c r="C42" i="1"/>
  <c r="C44" i="1" s="1"/>
  <c r="C36" i="1"/>
  <c r="C34" i="1"/>
  <c r="C64" i="1" s="1"/>
  <c r="C65" i="1" l="1"/>
  <c r="C69" i="1"/>
  <c r="C68" i="1"/>
  <c r="C91" i="1"/>
</calcChain>
</file>

<file path=xl/sharedStrings.xml><?xml version="1.0" encoding="utf-8"?>
<sst xmlns="http://schemas.openxmlformats.org/spreadsheetml/2006/main" count="132" uniqueCount="95">
  <si>
    <t>Li-ion charger bq24610 typical application circuit</t>
  </si>
  <si>
    <t>User Input</t>
  </si>
  <si>
    <t>Fixed Value</t>
  </si>
  <si>
    <t>Calculated Value</t>
  </si>
  <si>
    <t>Battery charge voltage setting</t>
  </si>
  <si>
    <t>Cell count</t>
    <phoneticPr fontId="0" type="noConversion"/>
  </si>
  <si>
    <t>cell</t>
    <phoneticPr fontId="0" type="noConversion"/>
  </si>
  <si>
    <t>Vcell</t>
  </si>
  <si>
    <t>V/cell</t>
  </si>
  <si>
    <t>Vbat</t>
    <phoneticPr fontId="0" type="noConversion"/>
  </si>
  <si>
    <t>V</t>
    <phoneticPr fontId="0" type="noConversion"/>
  </si>
  <si>
    <t>R1</t>
  </si>
  <si>
    <t>k-ohm</t>
    <phoneticPr fontId="0" type="noConversion"/>
  </si>
  <si>
    <t>R2</t>
  </si>
  <si>
    <t>Adaptor regulation current</t>
    <phoneticPr fontId="0" type="noConversion"/>
  </si>
  <si>
    <t>Iadp</t>
    <phoneticPr fontId="0" type="noConversion"/>
  </si>
  <si>
    <t>A</t>
    <phoneticPr fontId="0" type="noConversion"/>
  </si>
  <si>
    <r>
      <t>R</t>
    </r>
    <r>
      <rPr>
        <vertAlign val="subscript"/>
        <sz val="12"/>
        <rFont val="Times New Roman"/>
        <family val="1"/>
      </rPr>
      <t>AC</t>
    </r>
  </si>
  <si>
    <t>m-ohm</t>
    <phoneticPr fontId="0" type="noConversion"/>
  </si>
  <si>
    <t>VREF</t>
  </si>
  <si>
    <t>V_ACSET</t>
  </si>
  <si>
    <t>R3</t>
  </si>
  <si>
    <t>R4</t>
  </si>
  <si>
    <t>Battery pre-charge/termination current setting</t>
  </si>
  <si>
    <t>Iprechg (Iterm)</t>
  </si>
  <si>
    <r>
      <t>R</t>
    </r>
    <r>
      <rPr>
        <vertAlign val="subscript"/>
        <sz val="12"/>
        <rFont val="Times New Roman"/>
        <family val="1"/>
      </rPr>
      <t>SR</t>
    </r>
  </si>
  <si>
    <t>V_ISET2</t>
  </si>
  <si>
    <t>R5</t>
  </si>
  <si>
    <t>R6</t>
  </si>
  <si>
    <t>Battery fast-charge current setting</t>
  </si>
  <si>
    <t>Ichg</t>
    <phoneticPr fontId="0" type="noConversion"/>
  </si>
  <si>
    <t>V_ISET1</t>
  </si>
  <si>
    <t>R7</t>
  </si>
  <si>
    <t>R8</t>
  </si>
  <si>
    <t>Iripple_Lout_Vripple</t>
  </si>
  <si>
    <t>Typical Inductor, Capacitor, and Sense Resistor Values as a function of charge current</t>
  </si>
  <si>
    <t>Vin</t>
    <phoneticPr fontId="0" type="noConversion"/>
  </si>
  <si>
    <t>Charge Current</t>
  </si>
  <si>
    <t>2A</t>
  </si>
  <si>
    <t>4A</t>
  </si>
  <si>
    <t>6A</t>
  </si>
  <si>
    <t>8A</t>
  </si>
  <si>
    <t>10A</t>
  </si>
  <si>
    <t>Vout  (Vbat)</t>
  </si>
  <si>
    <t>Output Inductor Lo</t>
  </si>
  <si>
    <r>
      <t>6.8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H</t>
    </r>
  </si>
  <si>
    <r>
      <t>4.7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H</t>
    </r>
  </si>
  <si>
    <r>
      <t>3.3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H</t>
    </r>
  </si>
  <si>
    <t>Duty</t>
  </si>
  <si>
    <t>Output Capacitor Co</t>
  </si>
  <si>
    <r>
      <t>20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F</t>
    </r>
  </si>
  <si>
    <r>
      <t>30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F</t>
    </r>
  </si>
  <si>
    <r>
      <t>40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F</t>
    </r>
  </si>
  <si>
    <t>Fs</t>
  </si>
  <si>
    <t>(kHz)</t>
  </si>
  <si>
    <t>Sense Resistor</t>
  </si>
  <si>
    <r>
      <t>10m</t>
    </r>
    <r>
      <rPr>
        <sz val="10"/>
        <rFont val="Symbol"/>
        <family val="1"/>
        <charset val="2"/>
      </rPr>
      <t>W</t>
    </r>
  </si>
  <si>
    <t>Lout</t>
    <phoneticPr fontId="0" type="noConversion"/>
  </si>
  <si>
    <t>(uH)</t>
    <phoneticPr fontId="0" type="noConversion"/>
  </si>
  <si>
    <r>
      <t>I</t>
    </r>
    <r>
      <rPr>
        <vertAlign val="subscript"/>
        <sz val="12"/>
        <color indexed="8"/>
        <rFont val="Times New Roman"/>
        <family val="1"/>
      </rPr>
      <t>RIPPLE</t>
    </r>
  </si>
  <si>
    <r>
      <t>V</t>
    </r>
    <r>
      <rPr>
        <vertAlign val="subscript"/>
        <sz val="12"/>
        <color indexed="8"/>
        <rFont val="Times New Roman"/>
        <family val="1"/>
      </rPr>
      <t>RIPPLE</t>
    </r>
  </si>
  <si>
    <t>mV</t>
  </si>
  <si>
    <t>LC output filter resonant frequency</t>
  </si>
  <si>
    <t>Cout</t>
    <phoneticPr fontId="0" type="noConversion"/>
  </si>
  <si>
    <t>(uF)</t>
    <phoneticPr fontId="0" type="noConversion"/>
  </si>
  <si>
    <r>
      <t>f</t>
    </r>
    <r>
      <rPr>
        <vertAlign val="subscript"/>
        <sz val="12"/>
        <color indexed="8"/>
        <rFont val="Times New Roman"/>
        <family val="1"/>
      </rPr>
      <t>0</t>
    </r>
  </si>
  <si>
    <t>kHz</t>
    <phoneticPr fontId="0" type="noConversion"/>
  </si>
  <si>
    <t>recommended range 12~17 kHz</t>
  </si>
  <si>
    <t>Precharge timer (fixed)</t>
  </si>
  <si>
    <t>Tprecharge</t>
  </si>
  <si>
    <t>min</t>
  </si>
  <si>
    <t>Fastcharge timer</t>
  </si>
  <si>
    <t>Kttc</t>
  </si>
  <si>
    <t>min/nF</t>
  </si>
  <si>
    <t>Cttc</t>
  </si>
  <si>
    <t>nF</t>
  </si>
  <si>
    <t>Tcharge</t>
  </si>
  <si>
    <t>hr</t>
  </si>
  <si>
    <t>TS resistor network</t>
  </si>
  <si>
    <t>RTH (semitech)</t>
  </si>
  <si>
    <t>103AT-2,3</t>
  </si>
  <si>
    <t>(0-45C)</t>
  </si>
  <si>
    <t>R_COLD (0C)</t>
  </si>
  <si>
    <t>k-ohm</t>
  </si>
  <si>
    <t>R_HOT (45C)</t>
  </si>
  <si>
    <t>V</t>
  </si>
  <si>
    <t>VLTF</t>
  </si>
  <si>
    <t>VTCO</t>
  </si>
  <si>
    <t>R9</t>
  </si>
  <si>
    <t>9.31 k-ohm</t>
  </si>
  <si>
    <t>R10</t>
  </si>
  <si>
    <t>430 k-ohm</t>
  </si>
  <si>
    <t>ACOV</t>
  </si>
  <si>
    <t>bq24610</t>
  </si>
  <si>
    <t>bq24617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</si>
</sst>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 "/>
    <numFmt numFmtId="165" formatCode="0.000_ "/>
    <numFmt numFmtId="166" formatCode="0.0"/>
    <numFmt numFmtId="167" formatCode="0.00_ "/>
    <numFmt numFmtId="168" formatCode="0.00_);[Red]\(0.00\)"/>
    <numFmt numFmtId="169" formatCode="0.000"/>
  </numFmts>
  <fonts count="20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2"/>
      <color indexed="12"/>
      <name val="Times New Roman"/>
      <family val="1"/>
    </font>
    <font>
      <vertAlign val="subscript"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新細明體"/>
      <family val="1"/>
      <charset val="136"/>
    </font>
    <font>
      <b/>
      <sz val="10"/>
      <name val="Helvetica"/>
      <family val="2"/>
    </font>
    <font>
      <sz val="10"/>
      <name val="Helvetica"/>
      <family val="2"/>
    </font>
    <font>
      <sz val="10"/>
      <name val="Symbol"/>
      <family val="1"/>
      <charset val="2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vertAlign val="subscript"/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1" xfId="0" applyFont="1" applyFill="1" applyBorder="1"/>
    <xf numFmtId="0" fontId="6" fillId="4" borderId="1" xfId="0" applyFont="1" applyFill="1" applyBorder="1"/>
    <xf numFmtId="0" fontId="6" fillId="2" borderId="1" xfId="0" applyFont="1" applyFill="1" applyBorder="1"/>
    <xf numFmtId="0" fontId="2" fillId="0" borderId="0" xfId="0" applyFont="1" applyBorder="1"/>
    <xf numFmtId="164" fontId="7" fillId="0" borderId="0" xfId="0" applyNumberFormat="1" applyFont="1" applyBorder="1"/>
    <xf numFmtId="0" fontId="1" fillId="5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2" borderId="1" xfId="0" applyFont="1" applyFill="1" applyBorder="1"/>
    <xf numFmtId="164" fontId="7" fillId="3" borderId="1" xfId="0" applyNumberFormat="1" applyFont="1" applyFill="1" applyBorder="1"/>
    <xf numFmtId="165" fontId="7" fillId="2" borderId="1" xfId="0" applyNumberFormat="1" applyFont="1" applyFill="1" applyBorder="1"/>
    <xf numFmtId="166" fontId="2" fillId="3" borderId="1" xfId="0" applyNumberFormat="1" applyFont="1" applyFill="1" applyBorder="1"/>
    <xf numFmtId="2" fontId="7" fillId="2" borderId="1" xfId="0" applyNumberFormat="1" applyFont="1" applyFill="1" applyBorder="1"/>
    <xf numFmtId="167" fontId="7" fillId="2" borderId="1" xfId="0" applyNumberFormat="1" applyFont="1" applyFill="1" applyBorder="1"/>
    <xf numFmtId="168" fontId="9" fillId="0" borderId="2" xfId="0" applyNumberFormat="1" applyFont="1" applyBorder="1" applyAlignment="1">
      <alignment vertical="center"/>
    </xf>
    <xf numFmtId="168" fontId="10" fillId="0" borderId="2" xfId="0" applyNumberFormat="1" applyFont="1" applyBorder="1" applyAlignment="1">
      <alignment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1" fillId="0" borderId="0" xfId="0" applyFont="1"/>
    <xf numFmtId="0" fontId="2" fillId="6" borderId="1" xfId="0" applyFont="1" applyFill="1" applyBorder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169" fontId="2" fillId="2" borderId="1" xfId="0" applyNumberFormat="1" applyFont="1" applyFill="1" applyBorder="1"/>
    <xf numFmtId="0" fontId="14" fillId="6" borderId="1" xfId="0" applyFont="1" applyFill="1" applyBorder="1"/>
    <xf numFmtId="0" fontId="14" fillId="4" borderId="1" xfId="0" applyFont="1" applyFill="1" applyBorder="1"/>
    <xf numFmtId="0" fontId="15" fillId="6" borderId="1" xfId="0" applyFont="1" applyFill="1" applyBorder="1"/>
    <xf numFmtId="167" fontId="7" fillId="3" borderId="1" xfId="0" applyNumberFormat="1" applyFont="1" applyFill="1" applyBorder="1"/>
    <xf numFmtId="49" fontId="2" fillId="6" borderId="1" xfId="0" applyNumberFormat="1" applyFont="1" applyFill="1" applyBorder="1"/>
    <xf numFmtId="0" fontId="17" fillId="6" borderId="6" xfId="0" applyFont="1" applyFill="1" applyBorder="1"/>
    <xf numFmtId="167" fontId="18" fillId="6" borderId="6" xfId="0" applyNumberFormat="1" applyFont="1" applyFill="1" applyBorder="1"/>
    <xf numFmtId="0" fontId="0" fillId="6" borderId="6" xfId="0" applyFill="1" applyBorder="1"/>
    <xf numFmtId="0" fontId="1" fillId="5" borderId="1" xfId="0" applyFont="1" applyFill="1" applyBorder="1" applyAlignment="1">
      <alignment horizontal="left" vertical="center"/>
    </xf>
    <xf numFmtId="167" fontId="15" fillId="3" borderId="1" xfId="0" applyNumberFormat="1" applyFont="1" applyFill="1" applyBorder="1"/>
    <xf numFmtId="0" fontId="19" fillId="0" borderId="0" xfId="0" applyFont="1" applyBorder="1" applyAlignment="1">
      <alignment vertical="center"/>
    </xf>
    <xf numFmtId="167" fontId="15" fillId="4" borderId="1" xfId="0" applyNumberFormat="1" applyFont="1" applyFill="1" applyBorder="1"/>
    <xf numFmtId="1" fontId="15" fillId="3" borderId="1" xfId="0" applyNumberFormat="1" applyFont="1" applyFill="1" applyBorder="1"/>
    <xf numFmtId="167" fontId="15" fillId="3" borderId="1" xfId="0" applyNumberFormat="1" applyFont="1" applyFill="1" applyBorder="1" applyAlignment="1">
      <alignment horizontal="right"/>
    </xf>
    <xf numFmtId="167" fontId="15" fillId="2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/>
    <xf numFmtId="167" fontId="1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7</xdr:col>
          <xdr:colOff>308610</xdr:colOff>
          <xdr:row>56</xdr:row>
          <xdr:rowOff>2963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52E1D2-E4F4-444A-8878-AB1ABB5F2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38100</xdr:rowOff>
        </xdr:from>
        <xdr:to>
          <xdr:col>7</xdr:col>
          <xdr:colOff>647700</xdr:colOff>
          <xdr:row>33</xdr:row>
          <xdr:rowOff>3387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2A94F5D-7E08-4080-A5CE-A74AFA4B0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66</xdr:row>
          <xdr:rowOff>142875</xdr:rowOff>
        </xdr:from>
        <xdr:to>
          <xdr:col>8</xdr:col>
          <xdr:colOff>76200</xdr:colOff>
          <xdr:row>71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411D886-5888-473C-A530-B66AA84FF8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19050</xdr:rowOff>
        </xdr:from>
        <xdr:to>
          <xdr:col>7</xdr:col>
          <xdr:colOff>727710</xdr:colOff>
          <xdr:row>48</xdr:row>
          <xdr:rowOff>2963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3EE1AE9-F904-4642-82AC-13A3BA55E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38100</xdr:rowOff>
        </xdr:from>
        <xdr:to>
          <xdr:col>7</xdr:col>
          <xdr:colOff>339090</xdr:colOff>
          <xdr:row>40</xdr:row>
          <xdr:rowOff>2963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04EE0C7-F7D4-480F-BA97-4EABB265C8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78</xdr:row>
          <xdr:rowOff>19050</xdr:rowOff>
        </xdr:from>
        <xdr:to>
          <xdr:col>6</xdr:col>
          <xdr:colOff>228600</xdr:colOff>
          <xdr:row>79</xdr:row>
          <xdr:rowOff>57150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7B639E3-4DDD-4518-8AF5-7EEA28AF8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80</xdr:row>
          <xdr:rowOff>19050</xdr:rowOff>
        </xdr:from>
        <xdr:to>
          <xdr:col>10</xdr:col>
          <xdr:colOff>523875</xdr:colOff>
          <xdr:row>86</xdr:row>
          <xdr:rowOff>180975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D0C4C73-3CA5-45E4-ABC2-576AC67D7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93</xdr:row>
      <xdr:rowOff>22860</xdr:rowOff>
    </xdr:from>
    <xdr:to>
      <xdr:col>12</xdr:col>
      <xdr:colOff>0</xdr:colOff>
      <xdr:row>107</xdr:row>
      <xdr:rowOff>0</xdr:rowOff>
    </xdr:to>
    <xdr:grpSp>
      <xdr:nvGrpSpPr>
        <xdr:cNvPr id="9" name="Group 29">
          <a:extLst>
            <a:ext uri="{FF2B5EF4-FFF2-40B4-BE49-F238E27FC236}">
              <a16:creationId xmlns:a16="http://schemas.microsoft.com/office/drawing/2014/main" id="{02402332-D6D2-4BFB-924E-B6590C19DA7C}"/>
            </a:ext>
          </a:extLst>
        </xdr:cNvPr>
        <xdr:cNvGrpSpPr>
          <a:grpSpLocks/>
        </xdr:cNvGrpSpPr>
      </xdr:nvGrpSpPr>
      <xdr:grpSpPr bwMode="auto">
        <a:xfrm>
          <a:off x="4250267" y="18534803"/>
          <a:ext cx="5105400" cy="2699597"/>
          <a:chOff x="447" y="1760"/>
          <a:chExt cx="518" cy="31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Object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BAF6A593-B8E7-4112-A5BA-4C4C11ECACA7}"/>
                  </a:ext>
                </a:extLst>
              </xdr:cNvPr>
              <xdr:cNvSpPr/>
            </xdr:nvSpPr>
            <xdr:spPr bwMode="auto">
              <a:xfrm>
                <a:off x="448" y="1760"/>
                <a:ext cx="517" cy="3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</mc:Choice>
        <mc:Fallback/>
      </mc:AlternateContent>
      <xdr:sp macro="" textlink="">
        <xdr:nvSpPr>
          <xdr:cNvPr id="11" name="Text Box 24">
            <a:extLst>
              <a:ext uri="{FF2B5EF4-FFF2-40B4-BE49-F238E27FC236}">
                <a16:creationId xmlns:a16="http://schemas.microsoft.com/office/drawing/2014/main" id="{9AE54B61-4C77-4994-BFBF-E44B02788D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7" y="1832"/>
            <a:ext cx="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0°C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" name="Text Box 25">
            <a:extLst>
              <a:ext uri="{FF2B5EF4-FFF2-40B4-BE49-F238E27FC236}">
                <a16:creationId xmlns:a16="http://schemas.microsoft.com/office/drawing/2014/main" id="{D4829556-7A51-4A93-B61B-C93DC2DF08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7" y="1968"/>
            <a:ext cx="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45°C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3" name="Text Box 28">
            <a:extLst>
              <a:ext uri="{FF2B5EF4-FFF2-40B4-BE49-F238E27FC236}">
                <a16:creationId xmlns:a16="http://schemas.microsoft.com/office/drawing/2014/main" id="{41020071-07B5-4A62-9B15-4F17B07FCB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" y="1955"/>
            <a:ext cx="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40°C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66</xdr:row>
          <xdr:rowOff>104775</xdr:rowOff>
        </xdr:from>
        <xdr:to>
          <xdr:col>12</xdr:col>
          <xdr:colOff>723900</xdr:colOff>
          <xdr:row>71</xdr:row>
          <xdr:rowOff>9525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8AF6651-6881-49D0-8EF9-16AABFFCF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1</xdr:row>
      <xdr:rowOff>152400</xdr:rowOff>
    </xdr:from>
    <xdr:to>
      <xdr:col>9</xdr:col>
      <xdr:colOff>110490</xdr:colOff>
      <xdr:row>25</xdr:row>
      <xdr:rowOff>72390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29FACC36-2AD8-401F-BFF6-0FEE4F06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0520"/>
          <a:ext cx="7631430" cy="480441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86</xdr:row>
          <xdr:rowOff>238125</xdr:rowOff>
        </xdr:from>
        <xdr:to>
          <xdr:col>9</xdr:col>
          <xdr:colOff>523875</xdr:colOff>
          <xdr:row>92</xdr:row>
          <xdr:rowOff>200025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CFA7881-864C-4731-877A-FED246108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72</xdr:row>
          <xdr:rowOff>95250</xdr:rowOff>
        </xdr:from>
        <xdr:to>
          <xdr:col>10</xdr:col>
          <xdr:colOff>666750</xdr:colOff>
          <xdr:row>75</xdr:row>
          <xdr:rowOff>209550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5389CCF-5794-4734-8E5F-01BE826EC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57</xdr:row>
          <xdr:rowOff>123825</xdr:rowOff>
        </xdr:from>
        <xdr:to>
          <xdr:col>7</xdr:col>
          <xdr:colOff>846</xdr:colOff>
          <xdr:row>60</xdr:row>
          <xdr:rowOff>3387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A271C7D-956D-4493-AA1A-2CA463D23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Microsoft_Visio_2003-2010_Drawing.vsd"/><Relationship Id="rId26" Type="http://schemas.openxmlformats.org/officeDocument/2006/relationships/oleObject" Target="../embeddings/oleObject11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0.bin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9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FFA6-B420-46BC-86E8-1E98020E55B8}">
  <dimension ref="B1:K96"/>
  <sheetViews>
    <sheetView tabSelected="1" topLeftCell="A11" zoomScale="90" workbookViewId="0">
      <selection activeCell="C39" sqref="C39"/>
    </sheetView>
  </sheetViews>
  <sheetFormatPr defaultColWidth="9" defaultRowHeight="15.75" x14ac:dyDescent="0.25"/>
  <cols>
    <col min="1" max="1" width="9.140625" style="3" customWidth="1"/>
    <col min="2" max="2" width="18.140625" style="3" customWidth="1"/>
    <col min="3" max="3" width="10.7109375" style="3" customWidth="1"/>
    <col min="4" max="4" width="16.7109375" style="3" customWidth="1"/>
    <col min="5" max="5" width="9" style="3" customWidth="1"/>
    <col min="6" max="6" width="19.140625" style="3" customWidth="1"/>
    <col min="7" max="7" width="9" style="3" customWidth="1"/>
    <col min="8" max="8" width="13.42578125" style="3" customWidth="1"/>
    <col min="9" max="9" width="7.85546875" style="3" customWidth="1"/>
    <col min="10" max="16" width="9" style="3" customWidth="1"/>
    <col min="17" max="17" width="11.140625" style="3" customWidth="1"/>
    <col min="18" max="256" width="9" style="3"/>
    <col min="257" max="257" width="9.140625" style="3" customWidth="1"/>
    <col min="258" max="258" width="18.140625" style="3" customWidth="1"/>
    <col min="259" max="259" width="10.7109375" style="3" customWidth="1"/>
    <col min="260" max="260" width="16.7109375" style="3" customWidth="1"/>
    <col min="261" max="261" width="9" style="3"/>
    <col min="262" max="262" width="19.140625" style="3" customWidth="1"/>
    <col min="263" max="263" width="9" style="3"/>
    <col min="264" max="264" width="13.42578125" style="3" customWidth="1"/>
    <col min="265" max="265" width="7.85546875" style="3" customWidth="1"/>
    <col min="266" max="272" width="9" style="3"/>
    <col min="273" max="273" width="11.140625" style="3" customWidth="1"/>
    <col min="274" max="512" width="9" style="3"/>
    <col min="513" max="513" width="9.140625" style="3" customWidth="1"/>
    <col min="514" max="514" width="18.140625" style="3" customWidth="1"/>
    <col min="515" max="515" width="10.7109375" style="3" customWidth="1"/>
    <col min="516" max="516" width="16.7109375" style="3" customWidth="1"/>
    <col min="517" max="517" width="9" style="3"/>
    <col min="518" max="518" width="19.140625" style="3" customWidth="1"/>
    <col min="519" max="519" width="9" style="3"/>
    <col min="520" max="520" width="13.42578125" style="3" customWidth="1"/>
    <col min="521" max="521" width="7.85546875" style="3" customWidth="1"/>
    <col min="522" max="528" width="9" style="3"/>
    <col min="529" max="529" width="11.140625" style="3" customWidth="1"/>
    <col min="530" max="768" width="9" style="3"/>
    <col min="769" max="769" width="9.140625" style="3" customWidth="1"/>
    <col min="770" max="770" width="18.140625" style="3" customWidth="1"/>
    <col min="771" max="771" width="10.7109375" style="3" customWidth="1"/>
    <col min="772" max="772" width="16.7109375" style="3" customWidth="1"/>
    <col min="773" max="773" width="9" style="3"/>
    <col min="774" max="774" width="19.140625" style="3" customWidth="1"/>
    <col min="775" max="775" width="9" style="3"/>
    <col min="776" max="776" width="13.42578125" style="3" customWidth="1"/>
    <col min="777" max="777" width="7.85546875" style="3" customWidth="1"/>
    <col min="778" max="784" width="9" style="3"/>
    <col min="785" max="785" width="11.140625" style="3" customWidth="1"/>
    <col min="786" max="1024" width="9" style="3"/>
    <col min="1025" max="1025" width="9.140625" style="3" customWidth="1"/>
    <col min="1026" max="1026" width="18.140625" style="3" customWidth="1"/>
    <col min="1027" max="1027" width="10.7109375" style="3" customWidth="1"/>
    <col min="1028" max="1028" width="16.7109375" style="3" customWidth="1"/>
    <col min="1029" max="1029" width="9" style="3"/>
    <col min="1030" max="1030" width="19.140625" style="3" customWidth="1"/>
    <col min="1031" max="1031" width="9" style="3"/>
    <col min="1032" max="1032" width="13.42578125" style="3" customWidth="1"/>
    <col min="1033" max="1033" width="7.85546875" style="3" customWidth="1"/>
    <col min="1034" max="1040" width="9" style="3"/>
    <col min="1041" max="1041" width="11.140625" style="3" customWidth="1"/>
    <col min="1042" max="1280" width="9" style="3"/>
    <col min="1281" max="1281" width="9.140625" style="3" customWidth="1"/>
    <col min="1282" max="1282" width="18.140625" style="3" customWidth="1"/>
    <col min="1283" max="1283" width="10.7109375" style="3" customWidth="1"/>
    <col min="1284" max="1284" width="16.7109375" style="3" customWidth="1"/>
    <col min="1285" max="1285" width="9" style="3"/>
    <col min="1286" max="1286" width="19.140625" style="3" customWidth="1"/>
    <col min="1287" max="1287" width="9" style="3"/>
    <col min="1288" max="1288" width="13.42578125" style="3" customWidth="1"/>
    <col min="1289" max="1289" width="7.85546875" style="3" customWidth="1"/>
    <col min="1290" max="1296" width="9" style="3"/>
    <col min="1297" max="1297" width="11.140625" style="3" customWidth="1"/>
    <col min="1298" max="1536" width="9" style="3"/>
    <col min="1537" max="1537" width="9.140625" style="3" customWidth="1"/>
    <col min="1538" max="1538" width="18.140625" style="3" customWidth="1"/>
    <col min="1539" max="1539" width="10.7109375" style="3" customWidth="1"/>
    <col min="1540" max="1540" width="16.7109375" style="3" customWidth="1"/>
    <col min="1541" max="1541" width="9" style="3"/>
    <col min="1542" max="1542" width="19.140625" style="3" customWidth="1"/>
    <col min="1543" max="1543" width="9" style="3"/>
    <col min="1544" max="1544" width="13.42578125" style="3" customWidth="1"/>
    <col min="1545" max="1545" width="7.85546875" style="3" customWidth="1"/>
    <col min="1546" max="1552" width="9" style="3"/>
    <col min="1553" max="1553" width="11.140625" style="3" customWidth="1"/>
    <col min="1554" max="1792" width="9" style="3"/>
    <col min="1793" max="1793" width="9.140625" style="3" customWidth="1"/>
    <col min="1794" max="1794" width="18.140625" style="3" customWidth="1"/>
    <col min="1795" max="1795" width="10.7109375" style="3" customWidth="1"/>
    <col min="1796" max="1796" width="16.7109375" style="3" customWidth="1"/>
    <col min="1797" max="1797" width="9" style="3"/>
    <col min="1798" max="1798" width="19.140625" style="3" customWidth="1"/>
    <col min="1799" max="1799" width="9" style="3"/>
    <col min="1800" max="1800" width="13.42578125" style="3" customWidth="1"/>
    <col min="1801" max="1801" width="7.85546875" style="3" customWidth="1"/>
    <col min="1802" max="1808" width="9" style="3"/>
    <col min="1809" max="1809" width="11.140625" style="3" customWidth="1"/>
    <col min="1810" max="2048" width="9" style="3"/>
    <col min="2049" max="2049" width="9.140625" style="3" customWidth="1"/>
    <col min="2050" max="2050" width="18.140625" style="3" customWidth="1"/>
    <col min="2051" max="2051" width="10.7109375" style="3" customWidth="1"/>
    <col min="2052" max="2052" width="16.7109375" style="3" customWidth="1"/>
    <col min="2053" max="2053" width="9" style="3"/>
    <col min="2054" max="2054" width="19.140625" style="3" customWidth="1"/>
    <col min="2055" max="2055" width="9" style="3"/>
    <col min="2056" max="2056" width="13.42578125" style="3" customWidth="1"/>
    <col min="2057" max="2057" width="7.85546875" style="3" customWidth="1"/>
    <col min="2058" max="2064" width="9" style="3"/>
    <col min="2065" max="2065" width="11.140625" style="3" customWidth="1"/>
    <col min="2066" max="2304" width="9" style="3"/>
    <col min="2305" max="2305" width="9.140625" style="3" customWidth="1"/>
    <col min="2306" max="2306" width="18.140625" style="3" customWidth="1"/>
    <col min="2307" max="2307" width="10.7109375" style="3" customWidth="1"/>
    <col min="2308" max="2308" width="16.7109375" style="3" customWidth="1"/>
    <col min="2309" max="2309" width="9" style="3"/>
    <col min="2310" max="2310" width="19.140625" style="3" customWidth="1"/>
    <col min="2311" max="2311" width="9" style="3"/>
    <col min="2312" max="2312" width="13.42578125" style="3" customWidth="1"/>
    <col min="2313" max="2313" width="7.85546875" style="3" customWidth="1"/>
    <col min="2314" max="2320" width="9" style="3"/>
    <col min="2321" max="2321" width="11.140625" style="3" customWidth="1"/>
    <col min="2322" max="2560" width="9" style="3"/>
    <col min="2561" max="2561" width="9.140625" style="3" customWidth="1"/>
    <col min="2562" max="2562" width="18.140625" style="3" customWidth="1"/>
    <col min="2563" max="2563" width="10.7109375" style="3" customWidth="1"/>
    <col min="2564" max="2564" width="16.7109375" style="3" customWidth="1"/>
    <col min="2565" max="2565" width="9" style="3"/>
    <col min="2566" max="2566" width="19.140625" style="3" customWidth="1"/>
    <col min="2567" max="2567" width="9" style="3"/>
    <col min="2568" max="2568" width="13.42578125" style="3" customWidth="1"/>
    <col min="2569" max="2569" width="7.85546875" style="3" customWidth="1"/>
    <col min="2570" max="2576" width="9" style="3"/>
    <col min="2577" max="2577" width="11.140625" style="3" customWidth="1"/>
    <col min="2578" max="2816" width="9" style="3"/>
    <col min="2817" max="2817" width="9.140625" style="3" customWidth="1"/>
    <col min="2818" max="2818" width="18.140625" style="3" customWidth="1"/>
    <col min="2819" max="2819" width="10.7109375" style="3" customWidth="1"/>
    <col min="2820" max="2820" width="16.7109375" style="3" customWidth="1"/>
    <col min="2821" max="2821" width="9" style="3"/>
    <col min="2822" max="2822" width="19.140625" style="3" customWidth="1"/>
    <col min="2823" max="2823" width="9" style="3"/>
    <col min="2824" max="2824" width="13.42578125" style="3" customWidth="1"/>
    <col min="2825" max="2825" width="7.85546875" style="3" customWidth="1"/>
    <col min="2826" max="2832" width="9" style="3"/>
    <col min="2833" max="2833" width="11.140625" style="3" customWidth="1"/>
    <col min="2834" max="3072" width="9" style="3"/>
    <col min="3073" max="3073" width="9.140625" style="3" customWidth="1"/>
    <col min="3074" max="3074" width="18.140625" style="3" customWidth="1"/>
    <col min="3075" max="3075" width="10.7109375" style="3" customWidth="1"/>
    <col min="3076" max="3076" width="16.7109375" style="3" customWidth="1"/>
    <col min="3077" max="3077" width="9" style="3"/>
    <col min="3078" max="3078" width="19.140625" style="3" customWidth="1"/>
    <col min="3079" max="3079" width="9" style="3"/>
    <col min="3080" max="3080" width="13.42578125" style="3" customWidth="1"/>
    <col min="3081" max="3081" width="7.85546875" style="3" customWidth="1"/>
    <col min="3082" max="3088" width="9" style="3"/>
    <col min="3089" max="3089" width="11.140625" style="3" customWidth="1"/>
    <col min="3090" max="3328" width="9" style="3"/>
    <col min="3329" max="3329" width="9.140625" style="3" customWidth="1"/>
    <col min="3330" max="3330" width="18.140625" style="3" customWidth="1"/>
    <col min="3331" max="3331" width="10.7109375" style="3" customWidth="1"/>
    <col min="3332" max="3332" width="16.7109375" style="3" customWidth="1"/>
    <col min="3333" max="3333" width="9" style="3"/>
    <col min="3334" max="3334" width="19.140625" style="3" customWidth="1"/>
    <col min="3335" max="3335" width="9" style="3"/>
    <col min="3336" max="3336" width="13.42578125" style="3" customWidth="1"/>
    <col min="3337" max="3337" width="7.85546875" style="3" customWidth="1"/>
    <col min="3338" max="3344" width="9" style="3"/>
    <col min="3345" max="3345" width="11.140625" style="3" customWidth="1"/>
    <col min="3346" max="3584" width="9" style="3"/>
    <col min="3585" max="3585" width="9.140625" style="3" customWidth="1"/>
    <col min="3586" max="3586" width="18.140625" style="3" customWidth="1"/>
    <col min="3587" max="3587" width="10.7109375" style="3" customWidth="1"/>
    <col min="3588" max="3588" width="16.7109375" style="3" customWidth="1"/>
    <col min="3589" max="3589" width="9" style="3"/>
    <col min="3590" max="3590" width="19.140625" style="3" customWidth="1"/>
    <col min="3591" max="3591" width="9" style="3"/>
    <col min="3592" max="3592" width="13.42578125" style="3" customWidth="1"/>
    <col min="3593" max="3593" width="7.85546875" style="3" customWidth="1"/>
    <col min="3594" max="3600" width="9" style="3"/>
    <col min="3601" max="3601" width="11.140625" style="3" customWidth="1"/>
    <col min="3602" max="3840" width="9" style="3"/>
    <col min="3841" max="3841" width="9.140625" style="3" customWidth="1"/>
    <col min="3842" max="3842" width="18.140625" style="3" customWidth="1"/>
    <col min="3843" max="3843" width="10.7109375" style="3" customWidth="1"/>
    <col min="3844" max="3844" width="16.7109375" style="3" customWidth="1"/>
    <col min="3845" max="3845" width="9" style="3"/>
    <col min="3846" max="3846" width="19.140625" style="3" customWidth="1"/>
    <col min="3847" max="3847" width="9" style="3"/>
    <col min="3848" max="3848" width="13.42578125" style="3" customWidth="1"/>
    <col min="3849" max="3849" width="7.85546875" style="3" customWidth="1"/>
    <col min="3850" max="3856" width="9" style="3"/>
    <col min="3857" max="3857" width="11.140625" style="3" customWidth="1"/>
    <col min="3858" max="4096" width="9" style="3"/>
    <col min="4097" max="4097" width="9.140625" style="3" customWidth="1"/>
    <col min="4098" max="4098" width="18.140625" style="3" customWidth="1"/>
    <col min="4099" max="4099" width="10.7109375" style="3" customWidth="1"/>
    <col min="4100" max="4100" width="16.7109375" style="3" customWidth="1"/>
    <col min="4101" max="4101" width="9" style="3"/>
    <col min="4102" max="4102" width="19.140625" style="3" customWidth="1"/>
    <col min="4103" max="4103" width="9" style="3"/>
    <col min="4104" max="4104" width="13.42578125" style="3" customWidth="1"/>
    <col min="4105" max="4105" width="7.85546875" style="3" customWidth="1"/>
    <col min="4106" max="4112" width="9" style="3"/>
    <col min="4113" max="4113" width="11.140625" style="3" customWidth="1"/>
    <col min="4114" max="4352" width="9" style="3"/>
    <col min="4353" max="4353" width="9.140625" style="3" customWidth="1"/>
    <col min="4354" max="4354" width="18.140625" style="3" customWidth="1"/>
    <col min="4355" max="4355" width="10.7109375" style="3" customWidth="1"/>
    <col min="4356" max="4356" width="16.7109375" style="3" customWidth="1"/>
    <col min="4357" max="4357" width="9" style="3"/>
    <col min="4358" max="4358" width="19.140625" style="3" customWidth="1"/>
    <col min="4359" max="4359" width="9" style="3"/>
    <col min="4360" max="4360" width="13.42578125" style="3" customWidth="1"/>
    <col min="4361" max="4361" width="7.85546875" style="3" customWidth="1"/>
    <col min="4362" max="4368" width="9" style="3"/>
    <col min="4369" max="4369" width="11.140625" style="3" customWidth="1"/>
    <col min="4370" max="4608" width="9" style="3"/>
    <col min="4609" max="4609" width="9.140625" style="3" customWidth="1"/>
    <col min="4610" max="4610" width="18.140625" style="3" customWidth="1"/>
    <col min="4611" max="4611" width="10.7109375" style="3" customWidth="1"/>
    <col min="4612" max="4612" width="16.7109375" style="3" customWidth="1"/>
    <col min="4613" max="4613" width="9" style="3"/>
    <col min="4614" max="4614" width="19.140625" style="3" customWidth="1"/>
    <col min="4615" max="4615" width="9" style="3"/>
    <col min="4616" max="4616" width="13.42578125" style="3" customWidth="1"/>
    <col min="4617" max="4617" width="7.85546875" style="3" customWidth="1"/>
    <col min="4618" max="4624" width="9" style="3"/>
    <col min="4625" max="4625" width="11.140625" style="3" customWidth="1"/>
    <col min="4626" max="4864" width="9" style="3"/>
    <col min="4865" max="4865" width="9.140625" style="3" customWidth="1"/>
    <col min="4866" max="4866" width="18.140625" style="3" customWidth="1"/>
    <col min="4867" max="4867" width="10.7109375" style="3" customWidth="1"/>
    <col min="4868" max="4868" width="16.7109375" style="3" customWidth="1"/>
    <col min="4869" max="4869" width="9" style="3"/>
    <col min="4870" max="4870" width="19.140625" style="3" customWidth="1"/>
    <col min="4871" max="4871" width="9" style="3"/>
    <col min="4872" max="4872" width="13.42578125" style="3" customWidth="1"/>
    <col min="4873" max="4873" width="7.85546875" style="3" customWidth="1"/>
    <col min="4874" max="4880" width="9" style="3"/>
    <col min="4881" max="4881" width="11.140625" style="3" customWidth="1"/>
    <col min="4882" max="5120" width="9" style="3"/>
    <col min="5121" max="5121" width="9.140625" style="3" customWidth="1"/>
    <col min="5122" max="5122" width="18.140625" style="3" customWidth="1"/>
    <col min="5123" max="5123" width="10.7109375" style="3" customWidth="1"/>
    <col min="5124" max="5124" width="16.7109375" style="3" customWidth="1"/>
    <col min="5125" max="5125" width="9" style="3"/>
    <col min="5126" max="5126" width="19.140625" style="3" customWidth="1"/>
    <col min="5127" max="5127" width="9" style="3"/>
    <col min="5128" max="5128" width="13.42578125" style="3" customWidth="1"/>
    <col min="5129" max="5129" width="7.85546875" style="3" customWidth="1"/>
    <col min="5130" max="5136" width="9" style="3"/>
    <col min="5137" max="5137" width="11.140625" style="3" customWidth="1"/>
    <col min="5138" max="5376" width="9" style="3"/>
    <col min="5377" max="5377" width="9.140625" style="3" customWidth="1"/>
    <col min="5378" max="5378" width="18.140625" style="3" customWidth="1"/>
    <col min="5379" max="5379" width="10.7109375" style="3" customWidth="1"/>
    <col min="5380" max="5380" width="16.7109375" style="3" customWidth="1"/>
    <col min="5381" max="5381" width="9" style="3"/>
    <col min="5382" max="5382" width="19.140625" style="3" customWidth="1"/>
    <col min="5383" max="5383" width="9" style="3"/>
    <col min="5384" max="5384" width="13.42578125" style="3" customWidth="1"/>
    <col min="5385" max="5385" width="7.85546875" style="3" customWidth="1"/>
    <col min="5386" max="5392" width="9" style="3"/>
    <col min="5393" max="5393" width="11.140625" style="3" customWidth="1"/>
    <col min="5394" max="5632" width="9" style="3"/>
    <col min="5633" max="5633" width="9.140625" style="3" customWidth="1"/>
    <col min="5634" max="5634" width="18.140625" style="3" customWidth="1"/>
    <col min="5635" max="5635" width="10.7109375" style="3" customWidth="1"/>
    <col min="5636" max="5636" width="16.7109375" style="3" customWidth="1"/>
    <col min="5637" max="5637" width="9" style="3"/>
    <col min="5638" max="5638" width="19.140625" style="3" customWidth="1"/>
    <col min="5639" max="5639" width="9" style="3"/>
    <col min="5640" max="5640" width="13.42578125" style="3" customWidth="1"/>
    <col min="5641" max="5641" width="7.85546875" style="3" customWidth="1"/>
    <col min="5642" max="5648" width="9" style="3"/>
    <col min="5649" max="5649" width="11.140625" style="3" customWidth="1"/>
    <col min="5650" max="5888" width="9" style="3"/>
    <col min="5889" max="5889" width="9.140625" style="3" customWidth="1"/>
    <col min="5890" max="5890" width="18.140625" style="3" customWidth="1"/>
    <col min="5891" max="5891" width="10.7109375" style="3" customWidth="1"/>
    <col min="5892" max="5892" width="16.7109375" style="3" customWidth="1"/>
    <col min="5893" max="5893" width="9" style="3"/>
    <col min="5894" max="5894" width="19.140625" style="3" customWidth="1"/>
    <col min="5895" max="5895" width="9" style="3"/>
    <col min="5896" max="5896" width="13.42578125" style="3" customWidth="1"/>
    <col min="5897" max="5897" width="7.85546875" style="3" customWidth="1"/>
    <col min="5898" max="5904" width="9" style="3"/>
    <col min="5905" max="5905" width="11.140625" style="3" customWidth="1"/>
    <col min="5906" max="6144" width="9" style="3"/>
    <col min="6145" max="6145" width="9.140625" style="3" customWidth="1"/>
    <col min="6146" max="6146" width="18.140625" style="3" customWidth="1"/>
    <col min="6147" max="6147" width="10.7109375" style="3" customWidth="1"/>
    <col min="6148" max="6148" width="16.7109375" style="3" customWidth="1"/>
    <col min="6149" max="6149" width="9" style="3"/>
    <col min="6150" max="6150" width="19.140625" style="3" customWidth="1"/>
    <col min="6151" max="6151" width="9" style="3"/>
    <col min="6152" max="6152" width="13.42578125" style="3" customWidth="1"/>
    <col min="6153" max="6153" width="7.85546875" style="3" customWidth="1"/>
    <col min="6154" max="6160" width="9" style="3"/>
    <col min="6161" max="6161" width="11.140625" style="3" customWidth="1"/>
    <col min="6162" max="6400" width="9" style="3"/>
    <col min="6401" max="6401" width="9.140625" style="3" customWidth="1"/>
    <col min="6402" max="6402" width="18.140625" style="3" customWidth="1"/>
    <col min="6403" max="6403" width="10.7109375" style="3" customWidth="1"/>
    <col min="6404" max="6404" width="16.7109375" style="3" customWidth="1"/>
    <col min="6405" max="6405" width="9" style="3"/>
    <col min="6406" max="6406" width="19.140625" style="3" customWidth="1"/>
    <col min="6407" max="6407" width="9" style="3"/>
    <col min="6408" max="6408" width="13.42578125" style="3" customWidth="1"/>
    <col min="6409" max="6409" width="7.85546875" style="3" customWidth="1"/>
    <col min="6410" max="6416" width="9" style="3"/>
    <col min="6417" max="6417" width="11.140625" style="3" customWidth="1"/>
    <col min="6418" max="6656" width="9" style="3"/>
    <col min="6657" max="6657" width="9.140625" style="3" customWidth="1"/>
    <col min="6658" max="6658" width="18.140625" style="3" customWidth="1"/>
    <col min="6659" max="6659" width="10.7109375" style="3" customWidth="1"/>
    <col min="6660" max="6660" width="16.7109375" style="3" customWidth="1"/>
    <col min="6661" max="6661" width="9" style="3"/>
    <col min="6662" max="6662" width="19.140625" style="3" customWidth="1"/>
    <col min="6663" max="6663" width="9" style="3"/>
    <col min="6664" max="6664" width="13.42578125" style="3" customWidth="1"/>
    <col min="6665" max="6665" width="7.85546875" style="3" customWidth="1"/>
    <col min="6666" max="6672" width="9" style="3"/>
    <col min="6673" max="6673" width="11.140625" style="3" customWidth="1"/>
    <col min="6674" max="6912" width="9" style="3"/>
    <col min="6913" max="6913" width="9.140625" style="3" customWidth="1"/>
    <col min="6914" max="6914" width="18.140625" style="3" customWidth="1"/>
    <col min="6915" max="6915" width="10.7109375" style="3" customWidth="1"/>
    <col min="6916" max="6916" width="16.7109375" style="3" customWidth="1"/>
    <col min="6917" max="6917" width="9" style="3"/>
    <col min="6918" max="6918" width="19.140625" style="3" customWidth="1"/>
    <col min="6919" max="6919" width="9" style="3"/>
    <col min="6920" max="6920" width="13.42578125" style="3" customWidth="1"/>
    <col min="6921" max="6921" width="7.85546875" style="3" customWidth="1"/>
    <col min="6922" max="6928" width="9" style="3"/>
    <col min="6929" max="6929" width="11.140625" style="3" customWidth="1"/>
    <col min="6930" max="7168" width="9" style="3"/>
    <col min="7169" max="7169" width="9.140625" style="3" customWidth="1"/>
    <col min="7170" max="7170" width="18.140625" style="3" customWidth="1"/>
    <col min="7171" max="7171" width="10.7109375" style="3" customWidth="1"/>
    <col min="7172" max="7172" width="16.7109375" style="3" customWidth="1"/>
    <col min="7173" max="7173" width="9" style="3"/>
    <col min="7174" max="7174" width="19.140625" style="3" customWidth="1"/>
    <col min="7175" max="7175" width="9" style="3"/>
    <col min="7176" max="7176" width="13.42578125" style="3" customWidth="1"/>
    <col min="7177" max="7177" width="7.85546875" style="3" customWidth="1"/>
    <col min="7178" max="7184" width="9" style="3"/>
    <col min="7185" max="7185" width="11.140625" style="3" customWidth="1"/>
    <col min="7186" max="7424" width="9" style="3"/>
    <col min="7425" max="7425" width="9.140625" style="3" customWidth="1"/>
    <col min="7426" max="7426" width="18.140625" style="3" customWidth="1"/>
    <col min="7427" max="7427" width="10.7109375" style="3" customWidth="1"/>
    <col min="7428" max="7428" width="16.7109375" style="3" customWidth="1"/>
    <col min="7429" max="7429" width="9" style="3"/>
    <col min="7430" max="7430" width="19.140625" style="3" customWidth="1"/>
    <col min="7431" max="7431" width="9" style="3"/>
    <col min="7432" max="7432" width="13.42578125" style="3" customWidth="1"/>
    <col min="7433" max="7433" width="7.85546875" style="3" customWidth="1"/>
    <col min="7434" max="7440" width="9" style="3"/>
    <col min="7441" max="7441" width="11.140625" style="3" customWidth="1"/>
    <col min="7442" max="7680" width="9" style="3"/>
    <col min="7681" max="7681" width="9.140625" style="3" customWidth="1"/>
    <col min="7682" max="7682" width="18.140625" style="3" customWidth="1"/>
    <col min="7683" max="7683" width="10.7109375" style="3" customWidth="1"/>
    <col min="7684" max="7684" width="16.7109375" style="3" customWidth="1"/>
    <col min="7685" max="7685" width="9" style="3"/>
    <col min="7686" max="7686" width="19.140625" style="3" customWidth="1"/>
    <col min="7687" max="7687" width="9" style="3"/>
    <col min="7688" max="7688" width="13.42578125" style="3" customWidth="1"/>
    <col min="7689" max="7689" width="7.85546875" style="3" customWidth="1"/>
    <col min="7690" max="7696" width="9" style="3"/>
    <col min="7697" max="7697" width="11.140625" style="3" customWidth="1"/>
    <col min="7698" max="7936" width="9" style="3"/>
    <col min="7937" max="7937" width="9.140625" style="3" customWidth="1"/>
    <col min="7938" max="7938" width="18.140625" style="3" customWidth="1"/>
    <col min="7939" max="7939" width="10.7109375" style="3" customWidth="1"/>
    <col min="7940" max="7940" width="16.7109375" style="3" customWidth="1"/>
    <col min="7941" max="7941" width="9" style="3"/>
    <col min="7942" max="7942" width="19.140625" style="3" customWidth="1"/>
    <col min="7943" max="7943" width="9" style="3"/>
    <col min="7944" max="7944" width="13.42578125" style="3" customWidth="1"/>
    <col min="7945" max="7945" width="7.85546875" style="3" customWidth="1"/>
    <col min="7946" max="7952" width="9" style="3"/>
    <col min="7953" max="7953" width="11.140625" style="3" customWidth="1"/>
    <col min="7954" max="8192" width="9" style="3"/>
    <col min="8193" max="8193" width="9.140625" style="3" customWidth="1"/>
    <col min="8194" max="8194" width="18.140625" style="3" customWidth="1"/>
    <col min="8195" max="8195" width="10.7109375" style="3" customWidth="1"/>
    <col min="8196" max="8196" width="16.7109375" style="3" customWidth="1"/>
    <col min="8197" max="8197" width="9" style="3"/>
    <col min="8198" max="8198" width="19.140625" style="3" customWidth="1"/>
    <col min="8199" max="8199" width="9" style="3"/>
    <col min="8200" max="8200" width="13.42578125" style="3" customWidth="1"/>
    <col min="8201" max="8201" width="7.85546875" style="3" customWidth="1"/>
    <col min="8202" max="8208" width="9" style="3"/>
    <col min="8209" max="8209" width="11.140625" style="3" customWidth="1"/>
    <col min="8210" max="8448" width="9" style="3"/>
    <col min="8449" max="8449" width="9.140625" style="3" customWidth="1"/>
    <col min="8450" max="8450" width="18.140625" style="3" customWidth="1"/>
    <col min="8451" max="8451" width="10.7109375" style="3" customWidth="1"/>
    <col min="8452" max="8452" width="16.7109375" style="3" customWidth="1"/>
    <col min="8453" max="8453" width="9" style="3"/>
    <col min="8454" max="8454" width="19.140625" style="3" customWidth="1"/>
    <col min="8455" max="8455" width="9" style="3"/>
    <col min="8456" max="8456" width="13.42578125" style="3" customWidth="1"/>
    <col min="8457" max="8457" width="7.85546875" style="3" customWidth="1"/>
    <col min="8458" max="8464" width="9" style="3"/>
    <col min="8465" max="8465" width="11.140625" style="3" customWidth="1"/>
    <col min="8466" max="8704" width="9" style="3"/>
    <col min="8705" max="8705" width="9.140625" style="3" customWidth="1"/>
    <col min="8706" max="8706" width="18.140625" style="3" customWidth="1"/>
    <col min="8707" max="8707" width="10.7109375" style="3" customWidth="1"/>
    <col min="8708" max="8708" width="16.7109375" style="3" customWidth="1"/>
    <col min="8709" max="8709" width="9" style="3"/>
    <col min="8710" max="8710" width="19.140625" style="3" customWidth="1"/>
    <col min="8711" max="8711" width="9" style="3"/>
    <col min="8712" max="8712" width="13.42578125" style="3" customWidth="1"/>
    <col min="8713" max="8713" width="7.85546875" style="3" customWidth="1"/>
    <col min="8714" max="8720" width="9" style="3"/>
    <col min="8721" max="8721" width="11.140625" style="3" customWidth="1"/>
    <col min="8722" max="8960" width="9" style="3"/>
    <col min="8961" max="8961" width="9.140625" style="3" customWidth="1"/>
    <col min="8962" max="8962" width="18.140625" style="3" customWidth="1"/>
    <col min="8963" max="8963" width="10.7109375" style="3" customWidth="1"/>
    <col min="8964" max="8964" width="16.7109375" style="3" customWidth="1"/>
    <col min="8965" max="8965" width="9" style="3"/>
    <col min="8966" max="8966" width="19.140625" style="3" customWidth="1"/>
    <col min="8967" max="8967" width="9" style="3"/>
    <col min="8968" max="8968" width="13.42578125" style="3" customWidth="1"/>
    <col min="8969" max="8969" width="7.85546875" style="3" customWidth="1"/>
    <col min="8970" max="8976" width="9" style="3"/>
    <col min="8977" max="8977" width="11.140625" style="3" customWidth="1"/>
    <col min="8978" max="9216" width="9" style="3"/>
    <col min="9217" max="9217" width="9.140625" style="3" customWidth="1"/>
    <col min="9218" max="9218" width="18.140625" style="3" customWidth="1"/>
    <col min="9219" max="9219" width="10.7109375" style="3" customWidth="1"/>
    <col min="9220" max="9220" width="16.7109375" style="3" customWidth="1"/>
    <col min="9221" max="9221" width="9" style="3"/>
    <col min="9222" max="9222" width="19.140625" style="3" customWidth="1"/>
    <col min="9223" max="9223" width="9" style="3"/>
    <col min="9224" max="9224" width="13.42578125" style="3" customWidth="1"/>
    <col min="9225" max="9225" width="7.85546875" style="3" customWidth="1"/>
    <col min="9226" max="9232" width="9" style="3"/>
    <col min="9233" max="9233" width="11.140625" style="3" customWidth="1"/>
    <col min="9234" max="9472" width="9" style="3"/>
    <col min="9473" max="9473" width="9.140625" style="3" customWidth="1"/>
    <col min="9474" max="9474" width="18.140625" style="3" customWidth="1"/>
    <col min="9475" max="9475" width="10.7109375" style="3" customWidth="1"/>
    <col min="9476" max="9476" width="16.7109375" style="3" customWidth="1"/>
    <col min="9477" max="9477" width="9" style="3"/>
    <col min="9478" max="9478" width="19.140625" style="3" customWidth="1"/>
    <col min="9479" max="9479" width="9" style="3"/>
    <col min="9480" max="9480" width="13.42578125" style="3" customWidth="1"/>
    <col min="9481" max="9481" width="7.85546875" style="3" customWidth="1"/>
    <col min="9482" max="9488" width="9" style="3"/>
    <col min="9489" max="9489" width="11.140625" style="3" customWidth="1"/>
    <col min="9490" max="9728" width="9" style="3"/>
    <col min="9729" max="9729" width="9.140625" style="3" customWidth="1"/>
    <col min="9730" max="9730" width="18.140625" style="3" customWidth="1"/>
    <col min="9731" max="9731" width="10.7109375" style="3" customWidth="1"/>
    <col min="9732" max="9732" width="16.7109375" style="3" customWidth="1"/>
    <col min="9733" max="9733" width="9" style="3"/>
    <col min="9734" max="9734" width="19.140625" style="3" customWidth="1"/>
    <col min="9735" max="9735" width="9" style="3"/>
    <col min="9736" max="9736" width="13.42578125" style="3" customWidth="1"/>
    <col min="9737" max="9737" width="7.85546875" style="3" customWidth="1"/>
    <col min="9738" max="9744" width="9" style="3"/>
    <col min="9745" max="9745" width="11.140625" style="3" customWidth="1"/>
    <col min="9746" max="9984" width="9" style="3"/>
    <col min="9985" max="9985" width="9.140625" style="3" customWidth="1"/>
    <col min="9986" max="9986" width="18.140625" style="3" customWidth="1"/>
    <col min="9987" max="9987" width="10.7109375" style="3" customWidth="1"/>
    <col min="9988" max="9988" width="16.7109375" style="3" customWidth="1"/>
    <col min="9989" max="9989" width="9" style="3"/>
    <col min="9990" max="9990" width="19.140625" style="3" customWidth="1"/>
    <col min="9991" max="9991" width="9" style="3"/>
    <col min="9992" max="9992" width="13.42578125" style="3" customWidth="1"/>
    <col min="9993" max="9993" width="7.85546875" style="3" customWidth="1"/>
    <col min="9994" max="10000" width="9" style="3"/>
    <col min="10001" max="10001" width="11.140625" style="3" customWidth="1"/>
    <col min="10002" max="10240" width="9" style="3"/>
    <col min="10241" max="10241" width="9.140625" style="3" customWidth="1"/>
    <col min="10242" max="10242" width="18.140625" style="3" customWidth="1"/>
    <col min="10243" max="10243" width="10.7109375" style="3" customWidth="1"/>
    <col min="10244" max="10244" width="16.7109375" style="3" customWidth="1"/>
    <col min="10245" max="10245" width="9" style="3"/>
    <col min="10246" max="10246" width="19.140625" style="3" customWidth="1"/>
    <col min="10247" max="10247" width="9" style="3"/>
    <col min="10248" max="10248" width="13.42578125" style="3" customWidth="1"/>
    <col min="10249" max="10249" width="7.85546875" style="3" customWidth="1"/>
    <col min="10250" max="10256" width="9" style="3"/>
    <col min="10257" max="10257" width="11.140625" style="3" customWidth="1"/>
    <col min="10258" max="10496" width="9" style="3"/>
    <col min="10497" max="10497" width="9.140625" style="3" customWidth="1"/>
    <col min="10498" max="10498" width="18.140625" style="3" customWidth="1"/>
    <col min="10499" max="10499" width="10.7109375" style="3" customWidth="1"/>
    <col min="10500" max="10500" width="16.7109375" style="3" customWidth="1"/>
    <col min="10501" max="10501" width="9" style="3"/>
    <col min="10502" max="10502" width="19.140625" style="3" customWidth="1"/>
    <col min="10503" max="10503" width="9" style="3"/>
    <col min="10504" max="10504" width="13.42578125" style="3" customWidth="1"/>
    <col min="10505" max="10505" width="7.85546875" style="3" customWidth="1"/>
    <col min="10506" max="10512" width="9" style="3"/>
    <col min="10513" max="10513" width="11.140625" style="3" customWidth="1"/>
    <col min="10514" max="10752" width="9" style="3"/>
    <col min="10753" max="10753" width="9.140625" style="3" customWidth="1"/>
    <col min="10754" max="10754" width="18.140625" style="3" customWidth="1"/>
    <col min="10755" max="10755" width="10.7109375" style="3" customWidth="1"/>
    <col min="10756" max="10756" width="16.7109375" style="3" customWidth="1"/>
    <col min="10757" max="10757" width="9" style="3"/>
    <col min="10758" max="10758" width="19.140625" style="3" customWidth="1"/>
    <col min="10759" max="10759" width="9" style="3"/>
    <col min="10760" max="10760" width="13.42578125" style="3" customWidth="1"/>
    <col min="10761" max="10761" width="7.85546875" style="3" customWidth="1"/>
    <col min="10762" max="10768" width="9" style="3"/>
    <col min="10769" max="10769" width="11.140625" style="3" customWidth="1"/>
    <col min="10770" max="11008" width="9" style="3"/>
    <col min="11009" max="11009" width="9.140625" style="3" customWidth="1"/>
    <col min="11010" max="11010" width="18.140625" style="3" customWidth="1"/>
    <col min="11011" max="11011" width="10.7109375" style="3" customWidth="1"/>
    <col min="11012" max="11012" width="16.7109375" style="3" customWidth="1"/>
    <col min="11013" max="11013" width="9" style="3"/>
    <col min="11014" max="11014" width="19.140625" style="3" customWidth="1"/>
    <col min="11015" max="11015" width="9" style="3"/>
    <col min="11016" max="11016" width="13.42578125" style="3" customWidth="1"/>
    <col min="11017" max="11017" width="7.85546875" style="3" customWidth="1"/>
    <col min="11018" max="11024" width="9" style="3"/>
    <col min="11025" max="11025" width="11.140625" style="3" customWidth="1"/>
    <col min="11026" max="11264" width="9" style="3"/>
    <col min="11265" max="11265" width="9.140625" style="3" customWidth="1"/>
    <col min="11266" max="11266" width="18.140625" style="3" customWidth="1"/>
    <col min="11267" max="11267" width="10.7109375" style="3" customWidth="1"/>
    <col min="11268" max="11268" width="16.7109375" style="3" customWidth="1"/>
    <col min="11269" max="11269" width="9" style="3"/>
    <col min="11270" max="11270" width="19.140625" style="3" customWidth="1"/>
    <col min="11271" max="11271" width="9" style="3"/>
    <col min="11272" max="11272" width="13.42578125" style="3" customWidth="1"/>
    <col min="11273" max="11273" width="7.85546875" style="3" customWidth="1"/>
    <col min="11274" max="11280" width="9" style="3"/>
    <col min="11281" max="11281" width="11.140625" style="3" customWidth="1"/>
    <col min="11282" max="11520" width="9" style="3"/>
    <col min="11521" max="11521" width="9.140625" style="3" customWidth="1"/>
    <col min="11522" max="11522" width="18.140625" style="3" customWidth="1"/>
    <col min="11523" max="11523" width="10.7109375" style="3" customWidth="1"/>
    <col min="11524" max="11524" width="16.7109375" style="3" customWidth="1"/>
    <col min="11525" max="11525" width="9" style="3"/>
    <col min="11526" max="11526" width="19.140625" style="3" customWidth="1"/>
    <col min="11527" max="11527" width="9" style="3"/>
    <col min="11528" max="11528" width="13.42578125" style="3" customWidth="1"/>
    <col min="11529" max="11529" width="7.85546875" style="3" customWidth="1"/>
    <col min="11530" max="11536" width="9" style="3"/>
    <col min="11537" max="11537" width="11.140625" style="3" customWidth="1"/>
    <col min="11538" max="11776" width="9" style="3"/>
    <col min="11777" max="11777" width="9.140625" style="3" customWidth="1"/>
    <col min="11778" max="11778" width="18.140625" style="3" customWidth="1"/>
    <col min="11779" max="11779" width="10.7109375" style="3" customWidth="1"/>
    <col min="11780" max="11780" width="16.7109375" style="3" customWidth="1"/>
    <col min="11781" max="11781" width="9" style="3"/>
    <col min="11782" max="11782" width="19.140625" style="3" customWidth="1"/>
    <col min="11783" max="11783" width="9" style="3"/>
    <col min="11784" max="11784" width="13.42578125" style="3" customWidth="1"/>
    <col min="11785" max="11785" width="7.85546875" style="3" customWidth="1"/>
    <col min="11786" max="11792" width="9" style="3"/>
    <col min="11793" max="11793" width="11.140625" style="3" customWidth="1"/>
    <col min="11794" max="12032" width="9" style="3"/>
    <col min="12033" max="12033" width="9.140625" style="3" customWidth="1"/>
    <col min="12034" max="12034" width="18.140625" style="3" customWidth="1"/>
    <col min="12035" max="12035" width="10.7109375" style="3" customWidth="1"/>
    <col min="12036" max="12036" width="16.7109375" style="3" customWidth="1"/>
    <col min="12037" max="12037" width="9" style="3"/>
    <col min="12038" max="12038" width="19.140625" style="3" customWidth="1"/>
    <col min="12039" max="12039" width="9" style="3"/>
    <col min="12040" max="12040" width="13.42578125" style="3" customWidth="1"/>
    <col min="12041" max="12041" width="7.85546875" style="3" customWidth="1"/>
    <col min="12042" max="12048" width="9" style="3"/>
    <col min="12049" max="12049" width="11.140625" style="3" customWidth="1"/>
    <col min="12050" max="12288" width="9" style="3"/>
    <col min="12289" max="12289" width="9.140625" style="3" customWidth="1"/>
    <col min="12290" max="12290" width="18.140625" style="3" customWidth="1"/>
    <col min="12291" max="12291" width="10.7109375" style="3" customWidth="1"/>
    <col min="12292" max="12292" width="16.7109375" style="3" customWidth="1"/>
    <col min="12293" max="12293" width="9" style="3"/>
    <col min="12294" max="12294" width="19.140625" style="3" customWidth="1"/>
    <col min="12295" max="12295" width="9" style="3"/>
    <col min="12296" max="12296" width="13.42578125" style="3" customWidth="1"/>
    <col min="12297" max="12297" width="7.85546875" style="3" customWidth="1"/>
    <col min="12298" max="12304" width="9" style="3"/>
    <col min="12305" max="12305" width="11.140625" style="3" customWidth="1"/>
    <col min="12306" max="12544" width="9" style="3"/>
    <col min="12545" max="12545" width="9.140625" style="3" customWidth="1"/>
    <col min="12546" max="12546" width="18.140625" style="3" customWidth="1"/>
    <col min="12547" max="12547" width="10.7109375" style="3" customWidth="1"/>
    <col min="12548" max="12548" width="16.7109375" style="3" customWidth="1"/>
    <col min="12549" max="12549" width="9" style="3"/>
    <col min="12550" max="12550" width="19.140625" style="3" customWidth="1"/>
    <col min="12551" max="12551" width="9" style="3"/>
    <col min="12552" max="12552" width="13.42578125" style="3" customWidth="1"/>
    <col min="12553" max="12553" width="7.85546875" style="3" customWidth="1"/>
    <col min="12554" max="12560" width="9" style="3"/>
    <col min="12561" max="12561" width="11.140625" style="3" customWidth="1"/>
    <col min="12562" max="12800" width="9" style="3"/>
    <col min="12801" max="12801" width="9.140625" style="3" customWidth="1"/>
    <col min="12802" max="12802" width="18.140625" style="3" customWidth="1"/>
    <col min="12803" max="12803" width="10.7109375" style="3" customWidth="1"/>
    <col min="12804" max="12804" width="16.7109375" style="3" customWidth="1"/>
    <col min="12805" max="12805" width="9" style="3"/>
    <col min="12806" max="12806" width="19.140625" style="3" customWidth="1"/>
    <col min="12807" max="12807" width="9" style="3"/>
    <col min="12808" max="12808" width="13.42578125" style="3" customWidth="1"/>
    <col min="12809" max="12809" width="7.85546875" style="3" customWidth="1"/>
    <col min="12810" max="12816" width="9" style="3"/>
    <col min="12817" max="12817" width="11.140625" style="3" customWidth="1"/>
    <col min="12818" max="13056" width="9" style="3"/>
    <col min="13057" max="13057" width="9.140625" style="3" customWidth="1"/>
    <col min="13058" max="13058" width="18.140625" style="3" customWidth="1"/>
    <col min="13059" max="13059" width="10.7109375" style="3" customWidth="1"/>
    <col min="13060" max="13060" width="16.7109375" style="3" customWidth="1"/>
    <col min="13061" max="13061" width="9" style="3"/>
    <col min="13062" max="13062" width="19.140625" style="3" customWidth="1"/>
    <col min="13063" max="13063" width="9" style="3"/>
    <col min="13064" max="13064" width="13.42578125" style="3" customWidth="1"/>
    <col min="13065" max="13065" width="7.85546875" style="3" customWidth="1"/>
    <col min="13066" max="13072" width="9" style="3"/>
    <col min="13073" max="13073" width="11.140625" style="3" customWidth="1"/>
    <col min="13074" max="13312" width="9" style="3"/>
    <col min="13313" max="13313" width="9.140625" style="3" customWidth="1"/>
    <col min="13314" max="13314" width="18.140625" style="3" customWidth="1"/>
    <col min="13315" max="13315" width="10.7109375" style="3" customWidth="1"/>
    <col min="13316" max="13316" width="16.7109375" style="3" customWidth="1"/>
    <col min="13317" max="13317" width="9" style="3"/>
    <col min="13318" max="13318" width="19.140625" style="3" customWidth="1"/>
    <col min="13319" max="13319" width="9" style="3"/>
    <col min="13320" max="13320" width="13.42578125" style="3" customWidth="1"/>
    <col min="13321" max="13321" width="7.85546875" style="3" customWidth="1"/>
    <col min="13322" max="13328" width="9" style="3"/>
    <col min="13329" max="13329" width="11.140625" style="3" customWidth="1"/>
    <col min="13330" max="13568" width="9" style="3"/>
    <col min="13569" max="13569" width="9.140625" style="3" customWidth="1"/>
    <col min="13570" max="13570" width="18.140625" style="3" customWidth="1"/>
    <col min="13571" max="13571" width="10.7109375" style="3" customWidth="1"/>
    <col min="13572" max="13572" width="16.7109375" style="3" customWidth="1"/>
    <col min="13573" max="13573" width="9" style="3"/>
    <col min="13574" max="13574" width="19.140625" style="3" customWidth="1"/>
    <col min="13575" max="13575" width="9" style="3"/>
    <col min="13576" max="13576" width="13.42578125" style="3" customWidth="1"/>
    <col min="13577" max="13577" width="7.85546875" style="3" customWidth="1"/>
    <col min="13578" max="13584" width="9" style="3"/>
    <col min="13585" max="13585" width="11.140625" style="3" customWidth="1"/>
    <col min="13586" max="13824" width="9" style="3"/>
    <col min="13825" max="13825" width="9.140625" style="3" customWidth="1"/>
    <col min="13826" max="13826" width="18.140625" style="3" customWidth="1"/>
    <col min="13827" max="13827" width="10.7109375" style="3" customWidth="1"/>
    <col min="13828" max="13828" width="16.7109375" style="3" customWidth="1"/>
    <col min="13829" max="13829" width="9" style="3"/>
    <col min="13830" max="13830" width="19.140625" style="3" customWidth="1"/>
    <col min="13831" max="13831" width="9" style="3"/>
    <col min="13832" max="13832" width="13.42578125" style="3" customWidth="1"/>
    <col min="13833" max="13833" width="7.85546875" style="3" customWidth="1"/>
    <col min="13834" max="13840" width="9" style="3"/>
    <col min="13841" max="13841" width="11.140625" style="3" customWidth="1"/>
    <col min="13842" max="14080" width="9" style="3"/>
    <col min="14081" max="14081" width="9.140625" style="3" customWidth="1"/>
    <col min="14082" max="14082" width="18.140625" style="3" customWidth="1"/>
    <col min="14083" max="14083" width="10.7109375" style="3" customWidth="1"/>
    <col min="14084" max="14084" width="16.7109375" style="3" customWidth="1"/>
    <col min="14085" max="14085" width="9" style="3"/>
    <col min="14086" max="14086" width="19.140625" style="3" customWidth="1"/>
    <col min="14087" max="14087" width="9" style="3"/>
    <col min="14088" max="14088" width="13.42578125" style="3" customWidth="1"/>
    <col min="14089" max="14089" width="7.85546875" style="3" customWidth="1"/>
    <col min="14090" max="14096" width="9" style="3"/>
    <col min="14097" max="14097" width="11.140625" style="3" customWidth="1"/>
    <col min="14098" max="14336" width="9" style="3"/>
    <col min="14337" max="14337" width="9.140625" style="3" customWidth="1"/>
    <col min="14338" max="14338" width="18.140625" style="3" customWidth="1"/>
    <col min="14339" max="14339" width="10.7109375" style="3" customWidth="1"/>
    <col min="14340" max="14340" width="16.7109375" style="3" customWidth="1"/>
    <col min="14341" max="14341" width="9" style="3"/>
    <col min="14342" max="14342" width="19.140625" style="3" customWidth="1"/>
    <col min="14343" max="14343" width="9" style="3"/>
    <col min="14344" max="14344" width="13.42578125" style="3" customWidth="1"/>
    <col min="14345" max="14345" width="7.85546875" style="3" customWidth="1"/>
    <col min="14346" max="14352" width="9" style="3"/>
    <col min="14353" max="14353" width="11.140625" style="3" customWidth="1"/>
    <col min="14354" max="14592" width="9" style="3"/>
    <col min="14593" max="14593" width="9.140625" style="3" customWidth="1"/>
    <col min="14594" max="14594" width="18.140625" style="3" customWidth="1"/>
    <col min="14595" max="14595" width="10.7109375" style="3" customWidth="1"/>
    <col min="14596" max="14596" width="16.7109375" style="3" customWidth="1"/>
    <col min="14597" max="14597" width="9" style="3"/>
    <col min="14598" max="14598" width="19.140625" style="3" customWidth="1"/>
    <col min="14599" max="14599" width="9" style="3"/>
    <col min="14600" max="14600" width="13.42578125" style="3" customWidth="1"/>
    <col min="14601" max="14601" width="7.85546875" style="3" customWidth="1"/>
    <col min="14602" max="14608" width="9" style="3"/>
    <col min="14609" max="14609" width="11.140625" style="3" customWidth="1"/>
    <col min="14610" max="14848" width="9" style="3"/>
    <col min="14849" max="14849" width="9.140625" style="3" customWidth="1"/>
    <col min="14850" max="14850" width="18.140625" style="3" customWidth="1"/>
    <col min="14851" max="14851" width="10.7109375" style="3" customWidth="1"/>
    <col min="14852" max="14852" width="16.7109375" style="3" customWidth="1"/>
    <col min="14853" max="14853" width="9" style="3"/>
    <col min="14854" max="14854" width="19.140625" style="3" customWidth="1"/>
    <col min="14855" max="14855" width="9" style="3"/>
    <col min="14856" max="14856" width="13.42578125" style="3" customWidth="1"/>
    <col min="14857" max="14857" width="7.85546875" style="3" customWidth="1"/>
    <col min="14858" max="14864" width="9" style="3"/>
    <col min="14865" max="14865" width="11.140625" style="3" customWidth="1"/>
    <col min="14866" max="15104" width="9" style="3"/>
    <col min="15105" max="15105" width="9.140625" style="3" customWidth="1"/>
    <col min="15106" max="15106" width="18.140625" style="3" customWidth="1"/>
    <col min="15107" max="15107" width="10.7109375" style="3" customWidth="1"/>
    <col min="15108" max="15108" width="16.7109375" style="3" customWidth="1"/>
    <col min="15109" max="15109" width="9" style="3"/>
    <col min="15110" max="15110" width="19.140625" style="3" customWidth="1"/>
    <col min="15111" max="15111" width="9" style="3"/>
    <col min="15112" max="15112" width="13.42578125" style="3" customWidth="1"/>
    <col min="15113" max="15113" width="7.85546875" style="3" customWidth="1"/>
    <col min="15114" max="15120" width="9" style="3"/>
    <col min="15121" max="15121" width="11.140625" style="3" customWidth="1"/>
    <col min="15122" max="15360" width="9" style="3"/>
    <col min="15361" max="15361" width="9.140625" style="3" customWidth="1"/>
    <col min="15362" max="15362" width="18.140625" style="3" customWidth="1"/>
    <col min="15363" max="15363" width="10.7109375" style="3" customWidth="1"/>
    <col min="15364" max="15364" width="16.7109375" style="3" customWidth="1"/>
    <col min="15365" max="15365" width="9" style="3"/>
    <col min="15366" max="15366" width="19.140625" style="3" customWidth="1"/>
    <col min="15367" max="15367" width="9" style="3"/>
    <col min="15368" max="15368" width="13.42578125" style="3" customWidth="1"/>
    <col min="15369" max="15369" width="7.85546875" style="3" customWidth="1"/>
    <col min="15370" max="15376" width="9" style="3"/>
    <col min="15377" max="15377" width="11.140625" style="3" customWidth="1"/>
    <col min="15378" max="15616" width="9" style="3"/>
    <col min="15617" max="15617" width="9.140625" style="3" customWidth="1"/>
    <col min="15618" max="15618" width="18.140625" style="3" customWidth="1"/>
    <col min="15619" max="15619" width="10.7109375" style="3" customWidth="1"/>
    <col min="15620" max="15620" width="16.7109375" style="3" customWidth="1"/>
    <col min="15621" max="15621" width="9" style="3"/>
    <col min="15622" max="15622" width="19.140625" style="3" customWidth="1"/>
    <col min="15623" max="15623" width="9" style="3"/>
    <col min="15624" max="15624" width="13.42578125" style="3" customWidth="1"/>
    <col min="15625" max="15625" width="7.85546875" style="3" customWidth="1"/>
    <col min="15626" max="15632" width="9" style="3"/>
    <col min="15633" max="15633" width="11.140625" style="3" customWidth="1"/>
    <col min="15634" max="15872" width="9" style="3"/>
    <col min="15873" max="15873" width="9.140625" style="3" customWidth="1"/>
    <col min="15874" max="15874" width="18.140625" style="3" customWidth="1"/>
    <col min="15875" max="15875" width="10.7109375" style="3" customWidth="1"/>
    <col min="15876" max="15876" width="16.7109375" style="3" customWidth="1"/>
    <col min="15877" max="15877" width="9" style="3"/>
    <col min="15878" max="15878" width="19.140625" style="3" customWidth="1"/>
    <col min="15879" max="15879" width="9" style="3"/>
    <col min="15880" max="15880" width="13.42578125" style="3" customWidth="1"/>
    <col min="15881" max="15881" width="7.85546875" style="3" customWidth="1"/>
    <col min="15882" max="15888" width="9" style="3"/>
    <col min="15889" max="15889" width="11.140625" style="3" customWidth="1"/>
    <col min="15890" max="16128" width="9" style="3"/>
    <col min="16129" max="16129" width="9.140625" style="3" customWidth="1"/>
    <col min="16130" max="16130" width="18.140625" style="3" customWidth="1"/>
    <col min="16131" max="16131" width="10.7109375" style="3" customWidth="1"/>
    <col min="16132" max="16132" width="16.7109375" style="3" customWidth="1"/>
    <col min="16133" max="16133" width="9" style="3"/>
    <col min="16134" max="16134" width="19.140625" style="3" customWidth="1"/>
    <col min="16135" max="16135" width="9" style="3"/>
    <col min="16136" max="16136" width="13.42578125" style="3" customWidth="1"/>
    <col min="16137" max="16137" width="7.85546875" style="3" customWidth="1"/>
    <col min="16138" max="16144" width="9" style="3"/>
    <col min="16145" max="16145" width="11.140625" style="3" customWidth="1"/>
    <col min="16146" max="16384" width="9" style="3"/>
  </cols>
  <sheetData>
    <row r="1" spans="2:5" x14ac:dyDescent="0.25">
      <c r="B1" s="1" t="s">
        <v>0</v>
      </c>
      <c r="C1" s="1"/>
      <c r="D1" s="1"/>
      <c r="E1" s="2"/>
    </row>
    <row r="3" spans="2:5" x14ac:dyDescent="0.25">
      <c r="B3" s="4"/>
      <c r="C3" s="4"/>
      <c r="D3" s="4"/>
    </row>
    <row r="18" spans="2:4" ht="18.75" x14ac:dyDescent="0.25">
      <c r="B18" s="5"/>
      <c r="C18" s="5"/>
      <c r="D18" s="5"/>
    </row>
    <row r="19" spans="2:4" ht="18.75" x14ac:dyDescent="0.25">
      <c r="B19" s="6"/>
      <c r="C19" s="6"/>
      <c r="D19" s="6"/>
    </row>
    <row r="20" spans="2:4" s="8" customFormat="1" ht="19.5" x14ac:dyDescent="0.25">
      <c r="B20" s="7"/>
      <c r="C20" s="7"/>
      <c r="D20" s="7"/>
    </row>
    <row r="27" spans="2:4" x14ac:dyDescent="0.25">
      <c r="B27" s="9" t="s">
        <v>1</v>
      </c>
    </row>
    <row r="28" spans="2:4" x14ac:dyDescent="0.25">
      <c r="B28" s="10" t="s">
        <v>2</v>
      </c>
    </row>
    <row r="29" spans="2:4" x14ac:dyDescent="0.25">
      <c r="B29" s="11" t="s">
        <v>3</v>
      </c>
    </row>
    <row r="30" spans="2:4" x14ac:dyDescent="0.25">
      <c r="B30" s="12"/>
      <c r="C30" s="13"/>
      <c r="D30" s="12"/>
    </row>
    <row r="31" spans="2:4" x14ac:dyDescent="0.25">
      <c r="B31" s="14" t="s">
        <v>4</v>
      </c>
      <c r="C31" s="14"/>
      <c r="D31" s="14"/>
    </row>
    <row r="32" spans="2:4" x14ac:dyDescent="0.25">
      <c r="B32" s="15" t="s">
        <v>5</v>
      </c>
      <c r="C32" s="16">
        <v>3</v>
      </c>
      <c r="D32" s="15" t="s">
        <v>6</v>
      </c>
    </row>
    <row r="33" spans="2:4" x14ac:dyDescent="0.25">
      <c r="B33" s="15" t="s">
        <v>7</v>
      </c>
      <c r="C33" s="17">
        <v>4.2</v>
      </c>
      <c r="D33" s="15" t="s">
        <v>8</v>
      </c>
    </row>
    <row r="34" spans="2:4" x14ac:dyDescent="0.25">
      <c r="B34" s="15" t="s">
        <v>9</v>
      </c>
      <c r="C34" s="18">
        <f>C32*C33</f>
        <v>12.600000000000001</v>
      </c>
      <c r="D34" s="15" t="s">
        <v>10</v>
      </c>
    </row>
    <row r="35" spans="2:4" x14ac:dyDescent="0.25">
      <c r="B35" s="15" t="s">
        <v>11</v>
      </c>
      <c r="C35" s="19">
        <v>100</v>
      </c>
      <c r="D35" s="15" t="s">
        <v>12</v>
      </c>
    </row>
    <row r="36" spans="2:4" x14ac:dyDescent="0.25">
      <c r="B36" s="15" t="s">
        <v>13</v>
      </c>
      <c r="C36" s="18">
        <f>(2*C32-1)*C35</f>
        <v>500</v>
      </c>
      <c r="D36" s="15" t="s">
        <v>12</v>
      </c>
    </row>
    <row r="38" spans="2:4" x14ac:dyDescent="0.25">
      <c r="B38" s="14" t="s">
        <v>14</v>
      </c>
      <c r="C38" s="14"/>
      <c r="D38" s="14"/>
    </row>
    <row r="39" spans="2:4" x14ac:dyDescent="0.25">
      <c r="B39" s="15" t="s">
        <v>15</v>
      </c>
      <c r="C39" s="16">
        <v>4</v>
      </c>
      <c r="D39" s="15" t="s">
        <v>16</v>
      </c>
    </row>
    <row r="40" spans="2:4" ht="18.75" x14ac:dyDescent="0.35">
      <c r="B40" s="15" t="s">
        <v>17</v>
      </c>
      <c r="C40" s="16">
        <v>10</v>
      </c>
      <c r="D40" s="15" t="s">
        <v>18</v>
      </c>
    </row>
    <row r="41" spans="2:4" x14ac:dyDescent="0.25">
      <c r="B41" s="15" t="s">
        <v>19</v>
      </c>
      <c r="C41" s="17">
        <v>3.3</v>
      </c>
      <c r="D41" s="15" t="s">
        <v>10</v>
      </c>
    </row>
    <row r="42" spans="2:4" x14ac:dyDescent="0.25">
      <c r="B42" s="15" t="s">
        <v>20</v>
      </c>
      <c r="C42" s="20">
        <f>20*C40*C39/1000</f>
        <v>0.8</v>
      </c>
      <c r="D42" s="15" t="s">
        <v>10</v>
      </c>
    </row>
    <row r="43" spans="2:4" x14ac:dyDescent="0.25">
      <c r="B43" s="15" t="s">
        <v>21</v>
      </c>
      <c r="C43" s="21">
        <v>100</v>
      </c>
      <c r="D43" s="15" t="s">
        <v>12</v>
      </c>
    </row>
    <row r="44" spans="2:4" x14ac:dyDescent="0.25">
      <c r="B44" s="15" t="s">
        <v>22</v>
      </c>
      <c r="C44" s="22">
        <f>C43/((C41/C42)-1)</f>
        <v>32.000000000000007</v>
      </c>
      <c r="D44" s="15" t="s">
        <v>12</v>
      </c>
    </row>
    <row r="46" spans="2:4" x14ac:dyDescent="0.25">
      <c r="B46" s="14" t="s">
        <v>23</v>
      </c>
      <c r="C46" s="14"/>
      <c r="D46" s="14"/>
    </row>
    <row r="47" spans="2:4" x14ac:dyDescent="0.25">
      <c r="B47" s="15" t="s">
        <v>24</v>
      </c>
      <c r="C47" s="16">
        <v>0.3</v>
      </c>
      <c r="D47" s="15" t="s">
        <v>16</v>
      </c>
    </row>
    <row r="48" spans="2:4" ht="18.75" x14ac:dyDescent="0.35">
      <c r="B48" s="15" t="s">
        <v>25</v>
      </c>
      <c r="C48" s="16">
        <v>10</v>
      </c>
      <c r="D48" s="15" t="s">
        <v>18</v>
      </c>
    </row>
    <row r="49" spans="2:11" x14ac:dyDescent="0.25">
      <c r="B49" s="15" t="s">
        <v>19</v>
      </c>
      <c r="C49" s="17">
        <v>3.3</v>
      </c>
      <c r="D49" s="15" t="s">
        <v>10</v>
      </c>
    </row>
    <row r="50" spans="2:11" x14ac:dyDescent="0.25">
      <c r="B50" s="15" t="s">
        <v>26</v>
      </c>
      <c r="C50" s="18">
        <f>100*C48*C47/1000</f>
        <v>0.3</v>
      </c>
      <c r="D50" s="15" t="s">
        <v>10</v>
      </c>
    </row>
    <row r="51" spans="2:11" x14ac:dyDescent="0.25">
      <c r="B51" s="15" t="s">
        <v>27</v>
      </c>
      <c r="C51" s="21">
        <v>100</v>
      </c>
      <c r="D51" s="15" t="s">
        <v>12</v>
      </c>
    </row>
    <row r="52" spans="2:11" x14ac:dyDescent="0.25">
      <c r="B52" s="15" t="s">
        <v>28</v>
      </c>
      <c r="C52" s="23">
        <f>C51/((C49/C50)-1)</f>
        <v>10</v>
      </c>
      <c r="D52" s="15" t="s">
        <v>12</v>
      </c>
    </row>
    <row r="53" spans="2:11" x14ac:dyDescent="0.25">
      <c r="B53" s="24"/>
      <c r="C53" s="25"/>
      <c r="D53" s="25"/>
    </row>
    <row r="54" spans="2:11" x14ac:dyDescent="0.25">
      <c r="B54" s="14" t="s">
        <v>29</v>
      </c>
      <c r="C54" s="14"/>
      <c r="D54" s="14"/>
    </row>
    <row r="55" spans="2:11" x14ac:dyDescent="0.25">
      <c r="B55" s="15" t="s">
        <v>30</v>
      </c>
      <c r="C55" s="16">
        <v>3</v>
      </c>
      <c r="D55" s="15" t="s">
        <v>16</v>
      </c>
    </row>
    <row r="56" spans="2:11" ht="18.75" x14ac:dyDescent="0.35">
      <c r="B56" s="15" t="s">
        <v>25</v>
      </c>
      <c r="C56" s="16">
        <v>10</v>
      </c>
      <c r="D56" s="15" t="s">
        <v>18</v>
      </c>
    </row>
    <row r="57" spans="2:11" x14ac:dyDescent="0.25">
      <c r="B57" s="15" t="s">
        <v>19</v>
      </c>
      <c r="C57" s="17">
        <v>3.3</v>
      </c>
      <c r="D57" s="15" t="s">
        <v>10</v>
      </c>
    </row>
    <row r="58" spans="2:11" x14ac:dyDescent="0.25">
      <c r="B58" s="15" t="s">
        <v>31</v>
      </c>
      <c r="C58" s="18">
        <f>20*C56*C55/1000</f>
        <v>0.6</v>
      </c>
      <c r="D58" s="15" t="s">
        <v>10</v>
      </c>
    </row>
    <row r="59" spans="2:11" x14ac:dyDescent="0.25">
      <c r="B59" s="15" t="s">
        <v>32</v>
      </c>
      <c r="C59" s="21">
        <v>100</v>
      </c>
      <c r="D59" s="15" t="s">
        <v>12</v>
      </c>
    </row>
    <row r="60" spans="2:11" x14ac:dyDescent="0.25">
      <c r="B60" s="15" t="s">
        <v>33</v>
      </c>
      <c r="C60" s="23">
        <f>C59/((C57/C58)-1)</f>
        <v>22.222222222222221</v>
      </c>
      <c r="D60" s="15" t="s">
        <v>12</v>
      </c>
    </row>
    <row r="62" spans="2:11" x14ac:dyDescent="0.25">
      <c r="B62" s="26" t="s">
        <v>34</v>
      </c>
      <c r="C62" s="27"/>
      <c r="D62" s="28"/>
      <c r="F62" s="29" t="s">
        <v>35</v>
      </c>
    </row>
    <row r="63" spans="2:11" x14ac:dyDescent="0.25">
      <c r="B63" s="30" t="s">
        <v>36</v>
      </c>
      <c r="C63" s="16">
        <v>15</v>
      </c>
      <c r="D63" s="30" t="s">
        <v>10</v>
      </c>
      <c r="F63" s="31" t="s">
        <v>37</v>
      </c>
      <c r="G63" s="31" t="s">
        <v>38</v>
      </c>
      <c r="H63" s="31" t="s">
        <v>39</v>
      </c>
      <c r="I63" s="31" t="s">
        <v>40</v>
      </c>
      <c r="J63" s="31" t="s">
        <v>41</v>
      </c>
      <c r="K63" s="31" t="s">
        <v>42</v>
      </c>
    </row>
    <row r="64" spans="2:11" x14ac:dyDescent="0.25">
      <c r="B64" s="30" t="s">
        <v>43</v>
      </c>
      <c r="C64" s="18">
        <f>C34</f>
        <v>12.600000000000001</v>
      </c>
      <c r="D64" s="30" t="s">
        <v>10</v>
      </c>
      <c r="F64" s="32" t="s">
        <v>44</v>
      </c>
      <c r="G64" s="33" t="s">
        <v>45</v>
      </c>
      <c r="H64" s="33" t="s">
        <v>45</v>
      </c>
      <c r="I64" s="33" t="s">
        <v>46</v>
      </c>
      <c r="J64" s="33" t="s">
        <v>47</v>
      </c>
      <c r="K64" s="33" t="s">
        <v>47</v>
      </c>
    </row>
    <row r="65" spans="2:11" x14ac:dyDescent="0.25">
      <c r="B65" s="30" t="s">
        <v>48</v>
      </c>
      <c r="C65" s="34">
        <f>C64/C63</f>
        <v>0.84000000000000008</v>
      </c>
      <c r="D65" s="30"/>
      <c r="F65" s="32" t="s">
        <v>49</v>
      </c>
      <c r="G65" s="33" t="s">
        <v>50</v>
      </c>
      <c r="H65" s="33" t="s">
        <v>50</v>
      </c>
      <c r="I65" s="33" t="s">
        <v>51</v>
      </c>
      <c r="J65" s="33" t="s">
        <v>52</v>
      </c>
      <c r="K65" s="33" t="s">
        <v>52</v>
      </c>
    </row>
    <row r="66" spans="2:11" x14ac:dyDescent="0.25">
      <c r="B66" s="35" t="s">
        <v>53</v>
      </c>
      <c r="C66" s="36">
        <v>600</v>
      </c>
      <c r="D66" s="35" t="s">
        <v>54</v>
      </c>
      <c r="F66" s="32" t="s">
        <v>55</v>
      </c>
      <c r="G66" s="33" t="s">
        <v>56</v>
      </c>
      <c r="H66" s="33" t="s">
        <v>56</v>
      </c>
      <c r="I66" s="33" t="s">
        <v>56</v>
      </c>
      <c r="J66" s="33" t="s">
        <v>56</v>
      </c>
      <c r="K66" s="33" t="s">
        <v>56</v>
      </c>
    </row>
    <row r="67" spans="2:11" x14ac:dyDescent="0.25">
      <c r="B67" s="37" t="s">
        <v>57</v>
      </c>
      <c r="C67" s="38">
        <v>10</v>
      </c>
      <c r="D67" s="39" t="s">
        <v>58</v>
      </c>
    </row>
    <row r="68" spans="2:11" ht="18.75" x14ac:dyDescent="0.35">
      <c r="B68" s="37" t="s">
        <v>59</v>
      </c>
      <c r="C68" s="23">
        <f>1000*(C63-C64)*C65/C67/C66</f>
        <v>0.33599999999999985</v>
      </c>
      <c r="D68" s="30" t="s">
        <v>16</v>
      </c>
    </row>
    <row r="69" spans="2:11" ht="18.75" x14ac:dyDescent="0.35">
      <c r="B69" s="37" t="s">
        <v>60</v>
      </c>
      <c r="C69" s="23">
        <f>1000*1000000*(C64-C64*C64/C63)/(8*C72*C73*C66*C66)</f>
        <v>3.4999999999999969</v>
      </c>
      <c r="D69" s="30" t="s">
        <v>61</v>
      </c>
    </row>
    <row r="70" spans="2:11" x14ac:dyDescent="0.25">
      <c r="B70" s="40"/>
      <c r="C70" s="41"/>
      <c r="D70" s="42"/>
    </row>
    <row r="71" spans="2:11" x14ac:dyDescent="0.25">
      <c r="B71" s="43" t="s">
        <v>62</v>
      </c>
      <c r="C71" s="43"/>
      <c r="D71" s="43"/>
    </row>
    <row r="72" spans="2:11" x14ac:dyDescent="0.25">
      <c r="B72" s="37" t="s">
        <v>57</v>
      </c>
      <c r="C72" s="44">
        <v>10</v>
      </c>
      <c r="D72" s="30" t="s">
        <v>58</v>
      </c>
    </row>
    <row r="73" spans="2:11" x14ac:dyDescent="0.25">
      <c r="B73" s="37" t="s">
        <v>63</v>
      </c>
      <c r="C73" s="44">
        <v>20</v>
      </c>
      <c r="D73" s="30" t="s">
        <v>64</v>
      </c>
    </row>
    <row r="74" spans="2:11" ht="18.75" x14ac:dyDescent="0.35">
      <c r="B74" s="37" t="s">
        <v>65</v>
      </c>
      <c r="C74" s="23">
        <f>1000/(SQRT(C72*C73))/2/3.1416</f>
        <v>11.253927635385592</v>
      </c>
      <c r="D74" s="30" t="s">
        <v>66</v>
      </c>
      <c r="F74" s="45" t="s">
        <v>67</v>
      </c>
      <c r="G74" s="45"/>
      <c r="H74" s="45"/>
    </row>
    <row r="75" spans="2:11" x14ac:dyDescent="0.25">
      <c r="B75" s="40"/>
      <c r="C75" s="41"/>
      <c r="D75" s="42"/>
    </row>
    <row r="76" spans="2:11" x14ac:dyDescent="0.25">
      <c r="B76" s="43" t="s">
        <v>68</v>
      </c>
      <c r="C76" s="43"/>
      <c r="D76" s="43"/>
      <c r="F76"/>
    </row>
    <row r="77" spans="2:11" x14ac:dyDescent="0.25">
      <c r="B77" s="37" t="s">
        <v>69</v>
      </c>
      <c r="C77" s="46">
        <v>30</v>
      </c>
      <c r="D77" s="30" t="s">
        <v>70</v>
      </c>
      <c r="E77"/>
    </row>
    <row r="79" spans="2:11" x14ac:dyDescent="0.25">
      <c r="B79" s="43" t="s">
        <v>71</v>
      </c>
      <c r="C79" s="43"/>
      <c r="D79" s="43"/>
    </row>
    <row r="80" spans="2:11" x14ac:dyDescent="0.25">
      <c r="B80" s="37" t="s">
        <v>72</v>
      </c>
      <c r="C80" s="46">
        <v>5.6</v>
      </c>
      <c r="D80" s="30" t="s">
        <v>73</v>
      </c>
      <c r="E80"/>
    </row>
    <row r="81" spans="2:6" x14ac:dyDescent="0.25">
      <c r="B81" s="37" t="s">
        <v>74</v>
      </c>
      <c r="C81" s="47">
        <v>1.7999999999999999E-2</v>
      </c>
      <c r="D81" s="30" t="s">
        <v>75</v>
      </c>
    </row>
    <row r="82" spans="2:6" x14ac:dyDescent="0.25">
      <c r="B82" s="37" t="s">
        <v>76</v>
      </c>
      <c r="C82" s="23">
        <f>C80*C81/60</f>
        <v>1.6799999999999999E-3</v>
      </c>
      <c r="D82" s="30" t="s">
        <v>77</v>
      </c>
    </row>
    <row r="83" spans="2:6" x14ac:dyDescent="0.25">
      <c r="E83"/>
    </row>
    <row r="84" spans="2:6" x14ac:dyDescent="0.25">
      <c r="B84" s="43" t="s">
        <v>78</v>
      </c>
      <c r="C84" s="43"/>
      <c r="D84" s="43"/>
      <c r="F84"/>
    </row>
    <row r="85" spans="2:6" x14ac:dyDescent="0.25">
      <c r="B85" s="37" t="s">
        <v>79</v>
      </c>
      <c r="C85" s="48" t="s">
        <v>80</v>
      </c>
      <c r="D85" s="30" t="s">
        <v>81</v>
      </c>
    </row>
    <row r="86" spans="2:6" x14ac:dyDescent="0.25">
      <c r="B86" s="37" t="s">
        <v>82</v>
      </c>
      <c r="C86" s="48">
        <v>27.28</v>
      </c>
      <c r="D86" s="15" t="s">
        <v>83</v>
      </c>
    </row>
    <row r="87" spans="2:6" x14ac:dyDescent="0.25">
      <c r="B87" s="37" t="s">
        <v>84</v>
      </c>
      <c r="C87" s="48">
        <v>4.9109999999999996</v>
      </c>
      <c r="D87" s="15" t="s">
        <v>83</v>
      </c>
    </row>
    <row r="88" spans="2:6" x14ac:dyDescent="0.25">
      <c r="B88" s="37" t="s">
        <v>19</v>
      </c>
      <c r="C88" s="48">
        <v>3.3</v>
      </c>
      <c r="D88" s="15" t="s">
        <v>85</v>
      </c>
    </row>
    <row r="89" spans="2:6" x14ac:dyDescent="0.25">
      <c r="B89" s="37" t="s">
        <v>86</v>
      </c>
      <c r="C89" s="49">
        <f>C88*D89</f>
        <v>2.4255</v>
      </c>
      <c r="D89" s="50">
        <v>0.73499999999999999</v>
      </c>
    </row>
    <row r="90" spans="2:6" x14ac:dyDescent="0.25">
      <c r="B90" s="37" t="s">
        <v>87</v>
      </c>
      <c r="C90" s="49">
        <f>C88*D90</f>
        <v>1.1351999999999998</v>
      </c>
      <c r="D90" s="50">
        <v>0.34399999999999997</v>
      </c>
    </row>
    <row r="91" spans="2:6" x14ac:dyDescent="0.25">
      <c r="B91" s="37" t="s">
        <v>88</v>
      </c>
      <c r="C91" s="51">
        <f>C88*(1/C89-1/C90)/(1/C86-1/C87)</f>
        <v>9.2618705420323817</v>
      </c>
      <c r="D91" s="15" t="s">
        <v>89</v>
      </c>
      <c r="F91"/>
    </row>
    <row r="92" spans="2:6" x14ac:dyDescent="0.25">
      <c r="B92" s="37" t="s">
        <v>90</v>
      </c>
      <c r="C92" s="23">
        <f>C88*C86*C87*(1/C89-1/C90)/(C87*(C88/C90-1)-C86*(C88/C89-1))</f>
        <v>440.35294825762367</v>
      </c>
      <c r="D92" s="15" t="s">
        <v>91</v>
      </c>
    </row>
    <row r="94" spans="2:6" x14ac:dyDescent="0.25">
      <c r="B94" s="43" t="s">
        <v>92</v>
      </c>
      <c r="C94" s="43"/>
      <c r="D94" s="43"/>
    </row>
    <row r="95" spans="2:6" x14ac:dyDescent="0.25">
      <c r="B95" s="15" t="s">
        <v>93</v>
      </c>
      <c r="C95" s="17">
        <v>32</v>
      </c>
      <c r="D95" s="15" t="s">
        <v>85</v>
      </c>
    </row>
    <row r="96" spans="2:6" x14ac:dyDescent="0.25">
      <c r="B96" s="15" t="s">
        <v>94</v>
      </c>
      <c r="C96" s="17">
        <v>26</v>
      </c>
      <c r="D96" s="15" t="s">
        <v>85</v>
      </c>
    </row>
  </sheetData>
  <mergeCells count="13">
    <mergeCell ref="B94:D94"/>
    <mergeCell ref="B62:D62"/>
    <mergeCell ref="B71:D71"/>
    <mergeCell ref="F74:H74"/>
    <mergeCell ref="B76:D76"/>
    <mergeCell ref="B79:D79"/>
    <mergeCell ref="B84:D84"/>
    <mergeCell ref="B18:D18"/>
    <mergeCell ref="B31:D31"/>
    <mergeCell ref="B38:D38"/>
    <mergeCell ref="B46:D46"/>
    <mergeCell ref="B53:D53"/>
    <mergeCell ref="B54:D54"/>
  </mergeCells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5</xdr:col>
                <xdr:colOff>0</xdr:colOff>
                <xdr:row>53</xdr:row>
                <xdr:rowOff>0</xdr:rowOff>
              </from>
              <to>
                <xdr:col>7</xdr:col>
                <xdr:colOff>304800</xdr:colOff>
                <xdr:row>55</xdr:row>
                <xdr:rowOff>228600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5</xdr:col>
                <xdr:colOff>9525</xdr:colOff>
                <xdr:row>30</xdr:row>
                <xdr:rowOff>38100</xdr:rowOff>
              </from>
              <to>
                <xdr:col>7</xdr:col>
                <xdr:colOff>657225</xdr:colOff>
                <xdr:row>33</xdr:row>
                <xdr:rowOff>9525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5</xdr:col>
                <xdr:colOff>9525</xdr:colOff>
                <xdr:row>66</xdr:row>
                <xdr:rowOff>142875</xdr:rowOff>
              </from>
              <to>
                <xdr:col>8</xdr:col>
                <xdr:colOff>76200</xdr:colOff>
                <xdr:row>71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>
              <from>
                <xdr:col>5</xdr:col>
                <xdr:colOff>19050</xdr:colOff>
                <xdr:row>45</xdr:row>
                <xdr:rowOff>19050</xdr:rowOff>
              </from>
              <to>
                <xdr:col>7</xdr:col>
                <xdr:colOff>733425</xdr:colOff>
                <xdr:row>47</xdr:row>
                <xdr:rowOff>228600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r:id="rId13">
            <anchor moveWithCells="1">
              <from>
                <xdr:col>5</xdr:col>
                <xdr:colOff>19050</xdr:colOff>
                <xdr:row>37</xdr:row>
                <xdr:rowOff>38100</xdr:rowOff>
              </from>
              <to>
                <xdr:col>7</xdr:col>
                <xdr:colOff>352425</xdr:colOff>
                <xdr:row>39</xdr:row>
                <xdr:rowOff>228600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5</xdr:col>
                <xdr:colOff>19050</xdr:colOff>
                <xdr:row>78</xdr:row>
                <xdr:rowOff>19050</xdr:rowOff>
              </from>
              <to>
                <xdr:col>6</xdr:col>
                <xdr:colOff>228600</xdr:colOff>
                <xdr:row>79</xdr:row>
                <xdr:rowOff>57150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5</xdr:col>
                <xdr:colOff>9525</xdr:colOff>
                <xdr:row>80</xdr:row>
                <xdr:rowOff>19050</xdr:rowOff>
              </from>
              <to>
                <xdr:col>10</xdr:col>
                <xdr:colOff>523875</xdr:colOff>
                <xdr:row>86</xdr:row>
                <xdr:rowOff>180975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Visio.Drawing.11" shapeId="1032" r:id="rId18">
          <objectPr defaultSize="0" autoPict="0" r:id="rId19">
            <anchor moveWithCells="1" sizeWithCells="1">
              <from>
                <xdr:col>5</xdr:col>
                <xdr:colOff>9525</xdr:colOff>
                <xdr:row>93</xdr:row>
                <xdr:rowOff>28575</xdr:rowOff>
              </from>
              <to>
                <xdr:col>12</xdr:col>
                <xdr:colOff>0</xdr:colOff>
                <xdr:row>107</xdr:row>
                <xdr:rowOff>0</xdr:rowOff>
              </to>
            </anchor>
          </objectPr>
        </oleObject>
      </mc:Choice>
      <mc:Fallback>
        <oleObject progId="Visio.Drawing.11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8</xdr:col>
                <xdr:colOff>171450</xdr:colOff>
                <xdr:row>66</xdr:row>
                <xdr:rowOff>104775</xdr:rowOff>
              </from>
              <to>
                <xdr:col>12</xdr:col>
                <xdr:colOff>723900</xdr:colOff>
                <xdr:row>71</xdr:row>
                <xdr:rowOff>9525</xdr:rowOff>
              </to>
            </anchor>
          </objectPr>
        </oleObject>
      </mc:Choice>
      <mc:Fallback>
        <oleObject progId="Equation.3" shapeId="1033" r:id="rId20"/>
      </mc:Fallback>
    </mc:AlternateContent>
    <mc:AlternateContent xmlns:mc="http://schemas.openxmlformats.org/markup-compatibility/2006">
      <mc:Choice Requires="x14">
        <oleObject progId="Equation.3" shapeId="1034" r:id="rId22">
          <objectPr defaultSize="0" autoPict="0" r:id="rId23">
            <anchor moveWithCells="1" sizeWithCells="1">
              <from>
                <xdr:col>5</xdr:col>
                <xdr:colOff>9525</xdr:colOff>
                <xdr:row>86</xdr:row>
                <xdr:rowOff>238125</xdr:rowOff>
              </from>
              <to>
                <xdr:col>9</xdr:col>
                <xdr:colOff>523875</xdr:colOff>
                <xdr:row>92</xdr:row>
                <xdr:rowOff>200025</xdr:rowOff>
              </to>
            </anchor>
          </objectPr>
        </oleObject>
      </mc:Choice>
      <mc:Fallback>
        <oleObject progId="Equation.3" shapeId="1034" r:id="rId22"/>
      </mc:Fallback>
    </mc:AlternateContent>
    <mc:AlternateContent xmlns:mc="http://schemas.openxmlformats.org/markup-compatibility/2006">
      <mc:Choice Requires="x14">
        <oleObject progId="Equation.3" shapeId="1035" r:id="rId24">
          <objectPr defaultSize="0" autoPict="0" r:id="rId25">
            <anchor moveWithCells="1" sizeWithCells="1">
              <from>
                <xdr:col>7</xdr:col>
                <xdr:colOff>533400</xdr:colOff>
                <xdr:row>72</xdr:row>
                <xdr:rowOff>95250</xdr:rowOff>
              </from>
              <to>
                <xdr:col>10</xdr:col>
                <xdr:colOff>666750</xdr:colOff>
                <xdr:row>75</xdr:row>
                <xdr:rowOff>209550</xdr:rowOff>
              </to>
            </anchor>
          </objectPr>
        </oleObject>
      </mc:Choice>
      <mc:Fallback>
        <oleObject progId="Equation.3" shapeId="1035" r:id="rId24"/>
      </mc:Fallback>
    </mc:AlternateContent>
    <mc:AlternateContent xmlns:mc="http://schemas.openxmlformats.org/markup-compatibility/2006">
      <mc:Choice Requires="x14">
        <oleObject progId="Equation.3" shapeId="1036" r:id="rId26">
          <objectPr defaultSize="0" autoPict="0" r:id="rId27">
            <anchor moveWithCells="1">
              <from>
                <xdr:col>5</xdr:col>
                <xdr:colOff>38100</xdr:colOff>
                <xdr:row>57</xdr:row>
                <xdr:rowOff>123825</xdr:rowOff>
              </from>
              <to>
                <xdr:col>7</xdr:col>
                <xdr:colOff>0</xdr:colOff>
                <xdr:row>60</xdr:row>
                <xdr:rowOff>9525</xdr:rowOff>
              </to>
            </anchor>
          </objectPr>
        </oleObject>
      </mc:Choice>
      <mc:Fallback>
        <oleObject progId="Equation.3" shapeId="1036" r:id="rId2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bq24610_bq24617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Khedr, Aya</dc:creator>
  <cp:lastModifiedBy>Khedr, Aya</cp:lastModifiedBy>
  <dcterms:created xsi:type="dcterms:W3CDTF">2023-10-18T22:06:03Z</dcterms:created>
  <dcterms:modified xsi:type="dcterms:W3CDTF">2023-10-18T22:08:48Z</dcterms:modified>
</cp:coreProperties>
</file>