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0500" windowHeight="7170"/>
  </bookViews>
  <sheets>
    <sheet name="BQ2560x" sheetId="1" r:id="rId1"/>
    <sheet name="Thermistor 103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8" i="1" l="1"/>
  <c r="C80" i="1" l="1"/>
  <c r="C79" i="1"/>
  <c r="G133" i="1" l="1"/>
  <c r="G130" i="1"/>
  <c r="C133" i="1"/>
  <c r="C130" i="1"/>
  <c r="C61" i="1"/>
  <c r="C60" i="1"/>
  <c r="C59" i="1"/>
  <c r="C58" i="1"/>
  <c r="C63" i="1" s="1"/>
  <c r="C77" i="1" s="1"/>
  <c r="C47" i="1"/>
  <c r="C38" i="1"/>
  <c r="C41" i="1" s="1"/>
  <c r="C62" i="1" l="1"/>
  <c r="C45" i="1"/>
  <c r="C43" i="1"/>
  <c r="C44" i="1"/>
  <c r="C65" i="1" l="1"/>
  <c r="C76" i="1"/>
  <c r="C64" i="1"/>
  <c r="C81" i="1" l="1"/>
  <c r="C82" i="1"/>
</calcChain>
</file>

<file path=xl/sharedStrings.xml><?xml version="1.0" encoding="utf-8"?>
<sst xmlns="http://schemas.openxmlformats.org/spreadsheetml/2006/main" count="123" uniqueCount="88">
  <si>
    <t>The Spreadsheet for BQ2560x Product Family</t>
  </si>
  <si>
    <t>Typical Application Circuit</t>
  </si>
  <si>
    <t>User Input</t>
  </si>
  <si>
    <t>Fixed Value</t>
  </si>
  <si>
    <t>Calculated Value</t>
  </si>
  <si>
    <t>Buck Inductor and Input and Output Capacitor Specs</t>
  </si>
  <si>
    <t>Vin</t>
  </si>
  <si>
    <t>V</t>
  </si>
  <si>
    <t>Vsys</t>
  </si>
  <si>
    <t>Duty cycle D</t>
  </si>
  <si>
    <t>Fs-min</t>
  </si>
  <si>
    <t>kHz</t>
  </si>
  <si>
    <t>Lout</t>
  </si>
  <si>
    <t>uH</t>
  </si>
  <si>
    <r>
      <t>Inductor I</t>
    </r>
    <r>
      <rPr>
        <vertAlign val="subscript"/>
        <sz val="12"/>
        <color indexed="8"/>
        <rFont val="Times New Roman"/>
        <family val="1"/>
      </rPr>
      <t>RIPPLE</t>
    </r>
  </si>
  <si>
    <t>A</t>
  </si>
  <si>
    <t>Ichg max</t>
  </si>
  <si>
    <t>Isat min</t>
  </si>
  <si>
    <t>Icpmid (buck Cin)</t>
  </si>
  <si>
    <r>
      <t>A</t>
    </r>
    <r>
      <rPr>
        <vertAlign val="subscript"/>
        <sz val="12"/>
        <rFont val="Times New Roman"/>
        <family val="1"/>
      </rPr>
      <t>RMS</t>
    </r>
  </si>
  <si>
    <t>Icsys</t>
  </si>
  <si>
    <t>Csys (Cout)</t>
  </si>
  <si>
    <t>uF (effective capacitance)</t>
  </si>
  <si>
    <r>
      <rPr>
        <sz val="12"/>
        <rFont val="Symbol"/>
        <family val="1"/>
        <charset val="2"/>
      </rPr>
      <t>D</t>
    </r>
    <r>
      <rPr>
        <sz val="12"/>
        <rFont val="Times New Roman"/>
        <family val="1"/>
      </rPr>
      <t>Vsys</t>
    </r>
  </si>
  <si>
    <t xml:space="preserve">mV </t>
  </si>
  <si>
    <t>TS resistor network - JEITA</t>
  </si>
  <si>
    <r>
      <t>RTH (</t>
    </r>
    <r>
      <rPr>
        <sz val="12"/>
        <color indexed="10"/>
        <rFont val="Times New Roman"/>
        <family val="1"/>
      </rPr>
      <t>semitech</t>
    </r>
    <r>
      <rPr>
        <sz val="12"/>
        <color indexed="8"/>
        <rFont val="Times New Roman"/>
        <family val="1"/>
      </rPr>
      <t>)</t>
    </r>
  </si>
  <si>
    <t>103AT-2,3</t>
  </si>
  <si>
    <t>R_COLD (0C)</t>
  </si>
  <si>
    <t xml:space="preserve">k-ohm, T1 </t>
  </si>
  <si>
    <t xml:space="preserve">R_HOT </t>
  </si>
  <si>
    <t>k-ohm, T5</t>
  </si>
  <si>
    <t>VREGN</t>
  </si>
  <si>
    <t>VCOLD T1</t>
  </si>
  <si>
    <t>VCOOL T2</t>
  </si>
  <si>
    <t>VWARM T3</t>
  </si>
  <si>
    <t>VHOT T5</t>
  </si>
  <si>
    <t>RT1</t>
  </si>
  <si>
    <t>RT2</t>
  </si>
  <si>
    <t>k-ohm, T2</t>
  </si>
  <si>
    <t>k-ohm, T3</t>
  </si>
  <si>
    <t>VT1</t>
  </si>
  <si>
    <t>VT2</t>
  </si>
  <si>
    <t xml:space="preserve">VT3 </t>
  </si>
  <si>
    <t>VT5</t>
  </si>
  <si>
    <t>[ DATA FOR REFERENCE ]</t>
  </si>
  <si>
    <t>TEMPERATURE VS RESISTANCE CHARACTERISTICS [ITS-90]</t>
  </si>
  <si>
    <t>Resistance: 10k Ohms at 25 deg. C</t>
  </si>
  <si>
    <t>Resistance Tolerance:  + / - 1 %</t>
  </si>
  <si>
    <t>B Value:  3435K at 25/85 deg. C</t>
  </si>
  <si>
    <t>B Value Tolerance:    + / - 1 %</t>
  </si>
  <si>
    <t>Temp. (deg. C)</t>
  </si>
  <si>
    <t>Rmax. (k Ohms)</t>
  </si>
  <si>
    <t>Rst. (k Ohms)</t>
  </si>
  <si>
    <t>Rmin. (k Ohms)</t>
  </si>
  <si>
    <t>Tolerance (deg. C)</t>
  </si>
  <si>
    <t>`</t>
  </si>
  <si>
    <t>RICHG and RILIM Calculator</t>
  </si>
  <si>
    <t>ICHG and ILIM Calculator</t>
  </si>
  <si>
    <t>ICHG</t>
  </si>
  <si>
    <t>RICHG</t>
  </si>
  <si>
    <t>Ω</t>
  </si>
  <si>
    <t>KICHG</t>
  </si>
  <si>
    <t>A×Ω</t>
  </si>
  <si>
    <t>ILIM</t>
  </si>
  <si>
    <t>RILIM</t>
  </si>
  <si>
    <t>KILIM</t>
  </si>
  <si>
    <t xml:space="preserve">ILIM </t>
  </si>
  <si>
    <t>From ICHG to RICHG and ILIM to RILIM</t>
  </si>
  <si>
    <t>From RICHG to ICHG and RILIM to ILIM</t>
  </si>
  <si>
    <t>JEITA profile for BQ2560x</t>
  </si>
  <si>
    <t>BQ25606 RICHG and RILIM Calculator</t>
  </si>
  <si>
    <t>k-ohm, HS resistor divider</t>
  </si>
  <si>
    <t>k-ohm, LS resistor divider</t>
  </si>
  <si>
    <t>Boost temperature calculation</t>
  </si>
  <si>
    <t>Boost Mode Operation Temperature for BQ2560x</t>
  </si>
  <si>
    <t>VBCOLD</t>
  </si>
  <si>
    <t>VBHOT</t>
  </si>
  <si>
    <t>VBCOLD%</t>
  </si>
  <si>
    <t>VBHOT%</t>
  </si>
  <si>
    <t>NTC_BCOLD</t>
  </si>
  <si>
    <t>NTC_BHOT</t>
  </si>
  <si>
    <t>k-ohm, Boost COLD disable</t>
  </si>
  <si>
    <t>k-ohm, Boost HOT disable</t>
  </si>
  <si>
    <t>NTC_COOL</t>
  </si>
  <si>
    <t>NTC_WARM</t>
  </si>
  <si>
    <t>Looking up the COOL and WARM temperatures in the Thermistor 103A sheet based on NTC_COOL and NTC_WARM</t>
  </si>
  <si>
    <t>Looking up the COLD and HOT temperatures in the Thermistor 103A sheet based on NTC_BCOLD and NTC_BHOT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</si>
</sst>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_ "/>
    <numFmt numFmtId="165" formatCode="0.00_ "/>
    <numFmt numFmtId="166" formatCode="0.000"/>
    <numFmt numFmtId="167" formatCode="#,##0.0;\-#,##0.0"/>
    <numFmt numFmtId="168" formatCode="\+0.0_);\-0.0"/>
    <numFmt numFmtId="169" formatCode="mmm\.dd\,yyyy"/>
    <numFmt numFmtId="170" formatCode="yyyy&quot;年&quot;mm&quot;月&quot;dd&quot;日&quot;"/>
    <numFmt numFmtId="171" formatCode="0.0000"/>
    <numFmt numFmtId="172" formatCode="0.0%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ＭＳ Ｐゴシック"/>
      <family val="2"/>
      <charset val="128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vertAlign val="subscript"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name val="ＭＳ 明朝"/>
      <family val="1"/>
      <charset val="128"/>
    </font>
    <font>
      <b/>
      <sz val="11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Times New Roman"/>
      <family val="1"/>
    </font>
    <font>
      <sz val="12"/>
      <name val="Symbol"/>
      <family val="1"/>
      <charset val="2"/>
    </font>
    <font>
      <vertAlign val="subscript"/>
      <sz val="12"/>
      <name val="Times New Roman"/>
      <family val="1"/>
    </font>
    <font>
      <b/>
      <sz val="20"/>
      <name val="Times New Roman"/>
      <family val="1"/>
    </font>
    <font>
      <sz val="12"/>
      <color theme="1"/>
      <name val="Times New Roman"/>
      <family val="1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0" fontId="9" fillId="0" borderId="0"/>
  </cellStyleXfs>
  <cellXfs count="98">
    <xf numFmtId="0" fontId="0" fillId="0" borderId="0" xfId="0"/>
    <xf numFmtId="0" fontId="27" fillId="9" borderId="0" xfId="1" applyFont="1" applyFill="1"/>
    <xf numFmtId="0" fontId="0" fillId="9" borderId="0" xfId="0" applyFill="1"/>
    <xf numFmtId="0" fontId="4" fillId="3" borderId="0" xfId="1" applyFont="1" applyFill="1"/>
    <xf numFmtId="166" fontId="5" fillId="3" borderId="1" xfId="1" applyNumberFormat="1" applyFont="1" applyFill="1" applyBorder="1"/>
    <xf numFmtId="0" fontId="10" fillId="4" borderId="1" xfId="1" applyFont="1" applyFill="1" applyBorder="1"/>
    <xf numFmtId="0" fontId="10" fillId="5" borderId="1" xfId="1" applyFont="1" applyFill="1" applyBorder="1"/>
    <xf numFmtId="0" fontId="10" fillId="3" borderId="1" xfId="1" applyFont="1" applyFill="1" applyBorder="1"/>
    <xf numFmtId="0" fontId="3" fillId="0" borderId="1" xfId="1" applyFont="1" applyBorder="1"/>
    <xf numFmtId="0" fontId="3" fillId="2" borderId="1" xfId="1" applyFont="1" applyFill="1" applyBorder="1"/>
    <xf numFmtId="0" fontId="6" fillId="2" borderId="1" xfId="1" applyFont="1" applyFill="1" applyBorder="1"/>
    <xf numFmtId="49" fontId="3" fillId="2" borderId="1" xfId="1" applyNumberFormat="1" applyFont="1" applyFill="1" applyBorder="1"/>
    <xf numFmtId="165" fontId="5" fillId="3" borderId="1" xfId="1" applyNumberFormat="1" applyFont="1" applyFill="1" applyBorder="1"/>
    <xf numFmtId="0" fontId="3" fillId="5" borderId="1" xfId="1" applyFont="1" applyFill="1" applyBorder="1"/>
    <xf numFmtId="0" fontId="3" fillId="4" borderId="1" xfId="1" applyFont="1" applyFill="1" applyBorder="1"/>
    <xf numFmtId="166" fontId="3" fillId="3" borderId="1" xfId="1" applyNumberFormat="1" applyFont="1" applyFill="1" applyBorder="1"/>
    <xf numFmtId="0" fontId="3" fillId="7" borderId="1" xfId="1" applyFont="1" applyFill="1" applyBorder="1"/>
    <xf numFmtId="2" fontId="3" fillId="8" borderId="1" xfId="1" applyNumberFormat="1" applyFont="1" applyFill="1" applyBorder="1"/>
    <xf numFmtId="165" fontId="3" fillId="4" borderId="1" xfId="1" applyNumberFormat="1" applyFont="1" applyFill="1" applyBorder="1"/>
    <xf numFmtId="166" fontId="3" fillId="8" borderId="1" xfId="1" applyNumberFormat="1" applyFont="1" applyFill="1" applyBorder="1"/>
    <xf numFmtId="0" fontId="24" fillId="6" borderId="0" xfId="1" applyFont="1" applyFill="1" applyBorder="1"/>
    <xf numFmtId="0" fontId="3" fillId="0" borderId="1" xfId="1" applyFont="1" applyBorder="1"/>
    <xf numFmtId="0" fontId="3" fillId="2" borderId="1" xfId="1" applyFont="1" applyFill="1" applyBorder="1"/>
    <xf numFmtId="0" fontId="6" fillId="2" borderId="1" xfId="1" applyFont="1" applyFill="1" applyBorder="1"/>
    <xf numFmtId="0" fontId="3" fillId="0" borderId="1" xfId="1" applyFont="1" applyFill="1" applyBorder="1"/>
    <xf numFmtId="165" fontId="6" fillId="3" borderId="1" xfId="1" applyNumberFormat="1" applyFont="1" applyFill="1" applyBorder="1"/>
    <xf numFmtId="165" fontId="6" fillId="3" borderId="1" xfId="1" applyNumberFormat="1" applyFont="1" applyFill="1" applyBorder="1" applyAlignment="1">
      <alignment horizontal="right"/>
    </xf>
    <xf numFmtId="165" fontId="6" fillId="4" borderId="1" xfId="1" applyNumberFormat="1" applyFont="1" applyFill="1" applyBorder="1" applyAlignment="1">
      <alignment horizontal="right"/>
    </xf>
    <xf numFmtId="0" fontId="6" fillId="0" borderId="1" xfId="1" applyFont="1" applyFill="1" applyBorder="1"/>
    <xf numFmtId="165" fontId="6" fillId="5" borderId="1" xfId="1" applyNumberFormat="1" applyFont="1" applyFill="1" applyBorder="1" applyAlignment="1">
      <alignment horizontal="right"/>
    </xf>
    <xf numFmtId="10" fontId="3" fillId="5" borderId="1" xfId="1" applyNumberFormat="1" applyFont="1" applyFill="1" applyBorder="1" applyAlignment="1">
      <alignment horizontal="center"/>
    </xf>
    <xf numFmtId="172" fontId="3" fillId="5" borderId="1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9" fontId="11" fillId="2" borderId="0" xfId="3" applyNumberFormat="1" applyFont="1" applyFill="1" applyBorder="1" applyAlignment="1" applyProtection="1">
      <alignment horizontal="center"/>
      <protection hidden="1"/>
    </xf>
    <xf numFmtId="0" fontId="11" fillId="2" borderId="0" xfId="3" applyFont="1" applyFill="1" applyBorder="1" applyAlignment="1" applyProtection="1">
      <alignment horizontal="centerContinuous"/>
      <protection hidden="1"/>
    </xf>
    <xf numFmtId="0" fontId="12" fillId="2" borderId="0" xfId="3" applyFont="1" applyFill="1" applyBorder="1" applyAlignment="1" applyProtection="1">
      <alignment horizontal="left"/>
      <protection hidden="1"/>
    </xf>
    <xf numFmtId="0" fontId="13" fillId="2" borderId="0" xfId="1" applyFont="1" applyFill="1" applyProtection="1">
      <protection hidden="1"/>
    </xf>
    <xf numFmtId="170" fontId="13" fillId="2" borderId="0" xfId="1" applyNumberFormat="1" applyFont="1" applyFill="1" applyAlignment="1" applyProtection="1">
      <alignment horizontal="center"/>
      <protection hidden="1"/>
    </xf>
    <xf numFmtId="0" fontId="14" fillId="2" borderId="0" xfId="3" applyFont="1" applyFill="1" applyBorder="1" applyAlignment="1" applyProtection="1">
      <alignment horizontal="centerContinuous"/>
      <protection hidden="1"/>
    </xf>
    <xf numFmtId="0" fontId="15" fillId="2" borderId="0" xfId="3" applyFont="1" applyFill="1" applyBorder="1" applyAlignment="1" applyProtection="1">
      <alignment horizontal="left"/>
      <protection hidden="1"/>
    </xf>
    <xf numFmtId="0" fontId="11" fillId="2" borderId="0" xfId="3" applyFont="1" applyFill="1" applyBorder="1" applyAlignment="1" applyProtection="1">
      <alignment horizontal="center"/>
      <protection hidden="1"/>
    </xf>
    <xf numFmtId="0" fontId="11" fillId="2" borderId="0" xfId="3" applyFont="1" applyFill="1" applyProtection="1">
      <protection hidden="1"/>
    </xf>
    <xf numFmtId="0" fontId="16" fillId="2" borderId="0" xfId="3" applyFont="1" applyFill="1" applyAlignment="1" applyProtection="1">
      <protection hidden="1"/>
    </xf>
    <xf numFmtId="0" fontId="11" fillId="2" borderId="0" xfId="3" applyFont="1" applyFill="1" applyAlignment="1" applyProtection="1">
      <protection hidden="1"/>
    </xf>
    <xf numFmtId="0" fontId="11" fillId="2" borderId="0" xfId="3" applyFont="1" applyFill="1" applyBorder="1" applyAlignment="1" applyProtection="1">
      <protection hidden="1"/>
    </xf>
    <xf numFmtId="0" fontId="17" fillId="2" borderId="0" xfId="3" applyFont="1" applyFill="1" applyAlignment="1" applyProtection="1">
      <alignment horizontal="centerContinuous"/>
      <protection hidden="1"/>
    </xf>
    <xf numFmtId="0" fontId="17" fillId="2" borderId="0" xfId="1" applyFont="1" applyFill="1" applyAlignment="1" applyProtection="1">
      <protection hidden="1"/>
    </xf>
    <xf numFmtId="0" fontId="13" fillId="2" borderId="0" xfId="1" applyFont="1" applyFill="1" applyAlignment="1" applyProtection="1">
      <protection hidden="1"/>
    </xf>
    <xf numFmtId="0" fontId="18" fillId="2" borderId="0" xfId="3" applyFont="1" applyFill="1" applyProtection="1">
      <protection hidden="1"/>
    </xf>
    <xf numFmtId="171" fontId="18" fillId="2" borderId="0" xfId="3" applyNumberFormat="1" applyFont="1" applyFill="1" applyBorder="1" applyAlignment="1" applyProtection="1">
      <alignment horizontal="centerContinuous"/>
      <protection hidden="1"/>
    </xf>
    <xf numFmtId="0" fontId="11" fillId="2" borderId="0" xfId="3" applyFont="1" applyFill="1" applyBorder="1" applyProtection="1">
      <protection hidden="1"/>
    </xf>
    <xf numFmtId="0" fontId="11" fillId="2" borderId="0" xfId="3" applyFont="1" applyFill="1" applyBorder="1" applyAlignment="1" applyProtection="1">
      <alignment horizontal="left"/>
      <protection hidden="1"/>
    </xf>
    <xf numFmtId="0" fontId="11" fillId="2" borderId="0" xfId="1" applyFont="1" applyFill="1" applyAlignment="1" applyProtection="1">
      <alignment horizontal="center"/>
      <protection hidden="1"/>
    </xf>
    <xf numFmtId="0" fontId="16" fillId="2" borderId="0" xfId="3" applyFont="1" applyFill="1" applyBorder="1" applyProtection="1">
      <protection hidden="1"/>
    </xf>
    <xf numFmtId="0" fontId="18" fillId="2" borderId="0" xfId="1" applyFont="1" applyFill="1" applyProtection="1">
      <protection hidden="1"/>
    </xf>
    <xf numFmtId="0" fontId="19" fillId="2" borderId="0" xfId="3" applyFont="1" applyFill="1" applyBorder="1" applyProtection="1">
      <protection hidden="1"/>
    </xf>
    <xf numFmtId="0" fontId="20" fillId="2" borderId="0" xfId="3" applyFont="1" applyFill="1" applyBorder="1" applyAlignment="1" applyProtection="1">
      <alignment horizontal="centerContinuous"/>
      <protection hidden="1"/>
    </xf>
    <xf numFmtId="171" fontId="18" fillId="2" borderId="0" xfId="3" applyNumberFormat="1" applyFont="1" applyFill="1" applyBorder="1" applyAlignment="1" applyProtection="1">
      <protection hidden="1"/>
    </xf>
    <xf numFmtId="0" fontId="18" fillId="2" borderId="0" xfId="3" applyFont="1" applyFill="1" applyBorder="1" applyAlignment="1" applyProtection="1">
      <protection hidden="1"/>
    </xf>
    <xf numFmtId="0" fontId="18" fillId="2" borderId="0" xfId="3" applyFont="1" applyFill="1" applyBorder="1" applyAlignment="1" applyProtection="1">
      <alignment horizontal="centerContinuous"/>
      <protection hidden="1"/>
    </xf>
    <xf numFmtId="0" fontId="21" fillId="2" borderId="0" xfId="3" applyFont="1" applyFill="1" applyBorder="1" applyAlignment="1" applyProtection="1">
      <alignment horizontal="centerContinuous"/>
      <protection hidden="1"/>
    </xf>
    <xf numFmtId="0" fontId="11" fillId="0" borderId="0" xfId="3" applyFont="1"/>
    <xf numFmtId="0" fontId="11" fillId="0" borderId="0" xfId="3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7" fillId="0" borderId="0" xfId="3" applyFont="1" applyBorder="1" applyAlignment="1" applyProtection="1">
      <alignment horizontal="center"/>
    </xf>
    <xf numFmtId="0" fontId="22" fillId="0" borderId="0" xfId="3" applyNumberFormat="1" applyFont="1" applyBorder="1" applyAlignment="1">
      <alignment horizontal="center"/>
    </xf>
    <xf numFmtId="0" fontId="22" fillId="0" borderId="0" xfId="3" applyNumberFormat="1" applyFont="1" applyBorder="1" applyAlignment="1" applyProtection="1">
      <alignment horizontal="center"/>
    </xf>
    <xf numFmtId="0" fontId="23" fillId="0" borderId="0" xfId="3" applyNumberFormat="1" applyFont="1" applyBorder="1" applyAlignment="1" applyProtection="1">
      <alignment horizontal="center"/>
    </xf>
    <xf numFmtId="168" fontId="22" fillId="0" borderId="0" xfId="3" applyNumberFormat="1" applyFont="1" applyBorder="1" applyAlignment="1" applyProtection="1">
      <alignment horizontal="center"/>
    </xf>
    <xf numFmtId="168" fontId="11" fillId="0" borderId="0" xfId="3" applyNumberFormat="1" applyFont="1" applyAlignment="1">
      <alignment horizontal="center"/>
    </xf>
    <xf numFmtId="0" fontId="22" fillId="0" borderId="0" xfId="3" applyNumberFormat="1" applyFont="1" applyBorder="1" applyAlignment="1" applyProtection="1">
      <alignment horizontal="center"/>
      <protection locked="0" hidden="1"/>
    </xf>
    <xf numFmtId="168" fontId="22" fillId="0" borderId="0" xfId="3" applyNumberFormat="1" applyFont="1" applyBorder="1" applyAlignment="1" applyProtection="1">
      <alignment horizontal="center"/>
      <protection locked="0" hidden="1"/>
    </xf>
    <xf numFmtId="0" fontId="22" fillId="11" borderId="0" xfId="3" applyNumberFormat="1" applyFont="1" applyFill="1" applyBorder="1" applyAlignment="1" applyProtection="1">
      <alignment horizontal="center"/>
      <protection locked="0" hidden="1"/>
    </xf>
    <xf numFmtId="0" fontId="23" fillId="11" borderId="0" xfId="3" applyNumberFormat="1" applyFont="1" applyFill="1" applyBorder="1" applyAlignment="1" applyProtection="1">
      <alignment horizontal="center"/>
    </xf>
    <xf numFmtId="0" fontId="1" fillId="0" borderId="0" xfId="1"/>
    <xf numFmtId="0" fontId="3" fillId="0" borderId="0" xfId="1" applyFont="1" applyBorder="1"/>
    <xf numFmtId="164" fontId="5" fillId="0" borderId="0" xfId="1" applyNumberFormat="1" applyFont="1" applyBorder="1"/>
    <xf numFmtId="0" fontId="3" fillId="2" borderId="1" xfId="1" applyFont="1" applyFill="1" applyBorder="1"/>
    <xf numFmtId="0" fontId="6" fillId="2" borderId="1" xfId="1" applyFont="1" applyFill="1" applyBorder="1"/>
    <xf numFmtId="49" fontId="3" fillId="2" borderId="1" xfId="1" applyNumberFormat="1" applyFont="1" applyFill="1" applyBorder="1"/>
    <xf numFmtId="0" fontId="10" fillId="4" borderId="1" xfId="1" applyFont="1" applyFill="1" applyBorder="1"/>
    <xf numFmtId="0" fontId="10" fillId="5" borderId="1" xfId="1" applyFont="1" applyFill="1" applyBorder="1"/>
    <xf numFmtId="0" fontId="10" fillId="3" borderId="1" xfId="1" applyFont="1" applyFill="1" applyBorder="1"/>
    <xf numFmtId="0" fontId="3" fillId="4" borderId="1" xfId="1" applyFont="1" applyFill="1" applyBorder="1"/>
    <xf numFmtId="166" fontId="3" fillId="3" borderId="1" xfId="1" applyNumberFormat="1" applyFont="1" applyFill="1" applyBorder="1"/>
    <xf numFmtId="0" fontId="3" fillId="7" borderId="1" xfId="1" applyFont="1" applyFill="1" applyBorder="1"/>
    <xf numFmtId="1" fontId="3" fillId="3" borderId="1" xfId="1" applyNumberFormat="1" applyFont="1" applyFill="1" applyBorder="1"/>
    <xf numFmtId="1" fontId="3" fillId="7" borderId="1" xfId="1" applyNumberFormat="1" applyFont="1" applyFill="1" applyBorder="1"/>
    <xf numFmtId="1" fontId="10" fillId="5" borderId="1" xfId="1" applyNumberFormat="1" applyFont="1" applyFill="1" applyBorder="1"/>
    <xf numFmtId="0" fontId="0" fillId="10" borderId="0" xfId="0" applyFill="1"/>
    <xf numFmtId="165" fontId="28" fillId="3" borderId="1" xfId="1" applyNumberFormat="1" applyFont="1" applyFill="1" applyBorder="1"/>
    <xf numFmtId="0" fontId="6" fillId="2" borderId="0" xfId="1" applyFont="1" applyFill="1" applyBorder="1"/>
    <xf numFmtId="0" fontId="3" fillId="0" borderId="0" xfId="1" applyFont="1" applyBorder="1" applyAlignment="1">
      <alignment horizontal="center"/>
    </xf>
    <xf numFmtId="0" fontId="29" fillId="0" borderId="0" xfId="0" applyFont="1"/>
    <xf numFmtId="0" fontId="4" fillId="6" borderId="2" xfId="1" applyFont="1" applyFill="1" applyBorder="1" applyAlignment="1">
      <alignment horizontal="left" vertical="center"/>
    </xf>
    <xf numFmtId="0" fontId="4" fillId="6" borderId="3" xfId="1" applyFont="1" applyFill="1" applyBorder="1" applyAlignment="1">
      <alignment horizontal="left" vertical="center"/>
    </xf>
    <xf numFmtId="0" fontId="4" fillId="6" borderId="4" xfId="1" applyFont="1" applyFill="1" applyBorder="1" applyAlignment="1">
      <alignment horizontal="left" vertical="center"/>
    </xf>
    <xf numFmtId="167" fontId="18" fillId="0" borderId="0" xfId="3" applyNumberFormat="1" applyFont="1" applyBorder="1" applyAlignment="1" applyProtection="1">
      <alignment horizontal="center"/>
    </xf>
  </cellXfs>
  <cellStyles count="4">
    <cellStyle name="Normal" xfId="0" builtinId="0"/>
    <cellStyle name="Normal 2" xfId="1"/>
    <cellStyle name="標準_Calculate_01" xfId="2"/>
    <cellStyle name="標準_日本語版RT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3</xdr:row>
      <xdr:rowOff>45720</xdr:rowOff>
    </xdr:from>
    <xdr:to>
      <xdr:col>6</xdr:col>
      <xdr:colOff>680798</xdr:colOff>
      <xdr:row>28</xdr:row>
      <xdr:rowOff>22860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739140"/>
          <a:ext cx="7028258" cy="454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693420</xdr:colOff>
      <xdr:row>35</xdr:row>
      <xdr:rowOff>190501</xdr:rowOff>
    </xdr:from>
    <xdr:ext cx="3756660" cy="5386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745480" y="6751321"/>
              <a:ext cx="3756660" cy="5386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/>
                <a:t>Duty Cycle</a:t>
              </a:r>
              <a:r>
                <a:rPr lang="en-US" sz="1800" baseline="0"/>
                <a:t>: D </a:t>
              </a:r>
              <a14:m>
                <m:oMath xmlns:m="http://schemas.openxmlformats.org/officeDocument/2006/math">
                  <m:r>
                    <a:rPr lang="en-US" sz="1800" i="1">
                      <a:latin typeface="Cambria Math"/>
                    </a:rPr>
                    <m:t>=</m:t>
                  </m:r>
                  <m:f>
                    <m:fPr>
                      <m:ctrlPr>
                        <a:rPr lang="el-GR" sz="18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el-GR" sz="180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latin typeface="Cambria Math"/>
                            </a:rPr>
                            <m:t>𝑉</m:t>
                          </m:r>
                        </m:e>
                        <m:sub>
                          <m:r>
                            <a:rPr lang="en-US" sz="1800" b="0" i="1">
                              <a:latin typeface="Cambria Math"/>
                            </a:rPr>
                            <m:t>𝑠𝑦𝑠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latin typeface="Cambria Math"/>
                            </a:rPr>
                            <m:t>𝑉</m:t>
                          </m:r>
                        </m:e>
                        <m:sub>
                          <m:r>
                            <a:rPr lang="en-US" sz="1800" b="0" i="1">
                              <a:latin typeface="Cambria Math"/>
                            </a:rPr>
                            <m:t>𝑖𝑛</m:t>
                          </m:r>
                        </m:sub>
                      </m:sSub>
                    </m:den>
                  </m:f>
                </m:oMath>
              </a14:m>
              <a:endParaRPr lang="en-US" sz="18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745480" y="6751321"/>
              <a:ext cx="3756660" cy="5386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/>
                <a:t>Duty Cycle</a:t>
              </a:r>
              <a:r>
                <a:rPr lang="en-US" sz="1800" baseline="0"/>
                <a:t>: D </a:t>
              </a:r>
              <a:r>
                <a:rPr lang="en-US" sz="1800" i="0">
                  <a:latin typeface="Cambria Math"/>
                </a:rPr>
                <a:t>=</a:t>
              </a:r>
              <a:r>
                <a:rPr lang="en-US" sz="1800" b="0" i="0">
                  <a:latin typeface="Cambria Math"/>
                </a:rPr>
                <a:t>𝑉</a:t>
              </a:r>
              <a:r>
                <a:rPr lang="el-GR" sz="1800" b="0" i="0">
                  <a:latin typeface="Cambria Math"/>
                </a:rPr>
                <a:t>_</a:t>
              </a:r>
              <a:r>
                <a:rPr lang="en-US" sz="1800" b="0" i="0">
                  <a:latin typeface="Cambria Math"/>
                </a:rPr>
                <a:t>𝑠𝑦𝑠</a:t>
              </a:r>
              <a:r>
                <a:rPr lang="el-GR" sz="1800" b="0" i="0">
                  <a:latin typeface="Cambria Math"/>
                </a:rPr>
                <a:t>/</a:t>
              </a:r>
              <a:r>
                <a:rPr lang="en-US" sz="1800" b="0" i="0">
                  <a:latin typeface="Cambria Math"/>
                </a:rPr>
                <a:t>𝑉_𝑖𝑛 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4</xdr:col>
      <xdr:colOff>784860</xdr:colOff>
      <xdr:row>41</xdr:row>
      <xdr:rowOff>30480</xdr:rowOff>
    </xdr:from>
    <xdr:ext cx="4132729" cy="5881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836920" y="7810500"/>
              <a:ext cx="4132729" cy="5881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/>
                <a:t>Iripple = </a:t>
              </a:r>
              <a14:m>
                <m:oMath xmlns:m="http://schemas.openxmlformats.org/officeDocument/2006/math">
                  <m:f>
                    <m:fPr>
                      <m:ctrlPr>
                        <a:rPr lang="el-GR" sz="20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l-GR" sz="20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𝑠𝑦𝑠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𝐿</m:t>
                      </m:r>
                    </m:den>
                  </m:f>
                </m:oMath>
              </a14:m>
              <a:r>
                <a:rPr lang="en-US" sz="2000"/>
                <a:t> (1 - </a:t>
              </a:r>
              <a14:m>
                <m:oMath xmlns:m="http://schemas.openxmlformats.org/officeDocument/2006/math">
                  <m:f>
                    <m:fPr>
                      <m:ctrlPr>
                        <a:rPr lang="el-GR" sz="20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l-GR" sz="20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𝑠𝑦𝑠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l-GR" sz="20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</m:t>
                          </m:r>
                        </m:sub>
                      </m:sSub>
                    </m:den>
                  </m:f>
                </m:oMath>
              </a14:m>
              <a:r>
                <a:rPr lang="en-US" sz="2000"/>
                <a:t> )</a:t>
              </a:r>
              <a14:m>
                <m:oMath xmlns:m="http://schemas.openxmlformats.org/officeDocument/2006/math">
                  <m:f>
                    <m:fPr>
                      <m:ctrlPr>
                        <a:rPr lang="el-GR" sz="20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20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num>
                    <m:den>
                      <m:sSub>
                        <m:sSubPr>
                          <m:ctrlPr>
                            <a:rPr lang="el-GR" sz="20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𝑓</m:t>
                          </m:r>
                        </m:e>
                        <m:sub>
                          <m:r>
                            <a:rPr lang="en-US" sz="2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𝑠</m:t>
                          </m:r>
                        </m:sub>
                      </m:sSub>
                    </m:den>
                  </m:f>
                </m:oMath>
              </a14:m>
              <a:endParaRPr lang="en-US" sz="20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836920" y="7810500"/>
              <a:ext cx="4132729" cy="5881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/>
                <a:t>Iripple = 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𝑠𝑦𝑠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𝐿</a:t>
              </a:r>
              <a:r>
                <a:rPr lang="en-US" sz="2000"/>
                <a:t> (1 - 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𝑠𝑦𝑠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𝑖𝑛 </a:t>
              </a:r>
              <a:r>
                <a:rPr lang="en-US" sz="2000"/>
                <a:t> )</a:t>
              </a:r>
              <a:r>
                <a:rPr lang="en-US" sz="20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l-GR" sz="20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𝑓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 </a:t>
              </a:r>
              <a:endParaRPr lang="en-US" sz="2000"/>
            </a:p>
          </xdr:txBody>
        </xdr:sp>
      </mc:Fallback>
    </mc:AlternateContent>
    <xdr:clientData/>
  </xdr:oneCellAnchor>
  <xdr:twoCellAnchor editAs="oneCell">
    <xdr:from>
      <xdr:col>5</xdr:col>
      <xdr:colOff>312869</xdr:colOff>
      <xdr:row>53</xdr:row>
      <xdr:rowOff>131333</xdr:rowOff>
    </xdr:from>
    <xdr:to>
      <xdr:col>11</xdr:col>
      <xdr:colOff>526605</xdr:colOff>
      <xdr:row>62</xdr:row>
      <xdr:rowOff>70523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8869" y="10198698"/>
          <a:ext cx="4337501" cy="17142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87</xdr:row>
          <xdr:rowOff>76200</xdr:rowOff>
        </xdr:from>
        <xdr:to>
          <xdr:col>8</xdr:col>
          <xdr:colOff>476250</xdr:colOff>
          <xdr:row>119</xdr:row>
          <xdr:rowOff>95250</xdr:rowOff>
        </xdr:to>
        <xdr:sp macro="" textlink="">
          <xdr:nvSpPr>
            <xdr:cNvPr id="1025" name="Object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62752</xdr:colOff>
      <xdr:row>76</xdr:row>
      <xdr:rowOff>125506</xdr:rowOff>
    </xdr:from>
    <xdr:ext cx="4511040" cy="52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6768352" y="14836588"/>
              <a:ext cx="4511040" cy="52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aseline="0"/>
                <a:t>NTC_BCOLD </a:t>
              </a:r>
              <a14:m>
                <m:oMath xmlns:m="http://schemas.openxmlformats.org/officeDocument/2006/math">
                  <m:r>
                    <a:rPr lang="en-US" sz="1800" i="1">
                      <a:latin typeface="Cambria Math"/>
                    </a:rPr>
                    <m:t>=</m:t>
                  </m:r>
                  <m:f>
                    <m:fPr>
                      <m:ctrlPr>
                        <a:rPr lang="el-GR" sz="18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el-GR" sz="180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latin typeface="Cambria Math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latin typeface="Cambria Math"/>
                            </a:rPr>
                            <m:t>𝑇</m:t>
                          </m:r>
                          <m:r>
                            <a:rPr lang="en-US" sz="1800" b="0" i="1">
                              <a:latin typeface="Cambria Math"/>
                            </a:rPr>
                            <m:t>1</m:t>
                          </m:r>
                        </m:sub>
                      </m:sSub>
                      <m:r>
                        <a:rPr lang="en-US" sz="1800" b="0" i="1">
                          <a:latin typeface="Cambria Math"/>
                        </a:rPr>
                        <m:t>∗</m:t>
                      </m:r>
                      <m:sSub>
                        <m:sSubPr>
                          <m:ctrlPr>
                            <a:rPr lang="el-GR" sz="18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lang="en-US" sz="18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sSub>
                        <m:sSubPr>
                          <m:ctrlP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𝐵𝐶𝑂𝐿𝐷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latin typeface="Cambria Math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latin typeface="Cambria Math"/>
                            </a:rPr>
                            <m:t>𝑇</m:t>
                          </m:r>
                          <m:r>
                            <a:rPr lang="en-US" sz="1800" b="0" i="1">
                              <a:latin typeface="Cambria Math"/>
                            </a:rPr>
                            <m:t>2</m:t>
                          </m:r>
                        </m:sub>
                      </m:sSub>
                      <m:d>
                        <m:dPr>
                          <m:ctrlPr>
                            <a:rPr lang="en-US" sz="1800" b="0" i="1">
                              <a:latin typeface="Cambria Math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𝑅𝐸𝐺𝑁</m:t>
                              </m:r>
                            </m:sub>
                          </m:s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 </m:t>
                          </m:r>
                          <m:sSub>
                            <m:sSubPr>
                              <m:ctrlP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𝐵𝐶𝑂𝐿𝐷</m:t>
                              </m:r>
                            </m:sub>
                          </m:s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</m:d>
                      <m:r>
                        <a:rPr lang="en-US" sz="18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− </m:t>
                      </m:r>
                      <m:sSub>
                        <m:sSubPr>
                          <m:ctrlP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sSub>
                        <m:sSubPr>
                          <m:ctrlP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𝐵𝐶𝑂𝐿𝐷</m:t>
                          </m:r>
                        </m:sub>
                      </m:sSub>
                    </m:den>
                  </m:f>
                </m:oMath>
              </a14:m>
              <a:endParaRPr lang="en-US" sz="18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6768352" y="14836588"/>
              <a:ext cx="4511040" cy="52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aseline="0"/>
                <a:t>NTC_BCOLD </a:t>
              </a:r>
              <a:r>
                <a:rPr lang="en-US" sz="1800" i="0">
                  <a:latin typeface="Cambria Math"/>
                </a:rPr>
                <a:t>=</a:t>
              </a:r>
              <a:r>
                <a:rPr lang="el-GR" sz="1800" i="0">
                  <a:latin typeface="Cambria Math"/>
                </a:rPr>
                <a:t>(</a:t>
              </a:r>
              <a:r>
                <a:rPr lang="en-US" sz="1800" b="0" i="0">
                  <a:latin typeface="Cambria Math"/>
                </a:rPr>
                <a:t>𝑅</a:t>
              </a:r>
              <a:r>
                <a:rPr lang="el-GR" sz="1800" b="0" i="0">
                  <a:latin typeface="Cambria Math"/>
                </a:rPr>
                <a:t>_</a:t>
              </a:r>
              <a:r>
                <a:rPr lang="en-US" sz="1800" b="0" i="0">
                  <a:latin typeface="Cambria Math"/>
                </a:rPr>
                <a:t>𝑇1∗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</a:t>
              </a:r>
              <a:r>
                <a:rPr lang="el-GR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2∗𝑉_𝐵𝐶𝑂𝐿𝐷</a:t>
              </a:r>
              <a:r>
                <a:rPr lang="el-GR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)/(</a:t>
              </a:r>
              <a:r>
                <a:rPr lang="en-US" sz="1800" b="0" i="0">
                  <a:latin typeface="Cambria Math"/>
                </a:rPr>
                <a:t>𝑅_𝑇2 (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𝑅𝐸𝐺𝑁  − 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𝑉_𝐵𝐶𝑂𝐿𝐷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 )  − 𝑅_𝑇1 𝑉_𝐵𝐶𝑂𝐿𝐷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l-GR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5</xdr:col>
      <xdr:colOff>601980</xdr:colOff>
      <xdr:row>79</xdr:row>
      <xdr:rowOff>60960</xdr:rowOff>
    </xdr:from>
    <xdr:ext cx="4511040" cy="52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6690360" y="15430500"/>
              <a:ext cx="4511040" cy="52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aseline="0"/>
                <a:t>NTC_BHOT </a:t>
              </a:r>
              <a14:m>
                <m:oMath xmlns:m="http://schemas.openxmlformats.org/officeDocument/2006/math">
                  <m:r>
                    <a:rPr lang="en-US" sz="1800" i="1">
                      <a:latin typeface="Cambria Math"/>
                    </a:rPr>
                    <m:t>=</m:t>
                  </m:r>
                  <m:f>
                    <m:fPr>
                      <m:ctrlPr>
                        <a:rPr lang="el-GR" sz="18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el-GR" sz="180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latin typeface="Cambria Math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latin typeface="Cambria Math"/>
                            </a:rPr>
                            <m:t>𝑇</m:t>
                          </m:r>
                          <m:r>
                            <a:rPr lang="en-US" sz="1800" b="0" i="1">
                              <a:latin typeface="Cambria Math"/>
                            </a:rPr>
                            <m:t>1</m:t>
                          </m:r>
                        </m:sub>
                      </m:sSub>
                      <m:r>
                        <a:rPr lang="en-US" sz="1800" b="0" i="1">
                          <a:latin typeface="Cambria Math"/>
                        </a:rPr>
                        <m:t>∗</m:t>
                      </m:r>
                      <m:sSub>
                        <m:sSubPr>
                          <m:ctrlPr>
                            <a:rPr lang="el-GR" sz="18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lang="en-US" sz="18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sSub>
                        <m:sSubPr>
                          <m:ctrlP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𝐵𝐻𝑂𝑇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latin typeface="Cambria Math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latin typeface="Cambria Math"/>
                            </a:rPr>
                            <m:t>𝑇</m:t>
                          </m:r>
                          <m:r>
                            <a:rPr lang="en-US" sz="1800" b="0" i="1">
                              <a:latin typeface="Cambria Math"/>
                            </a:rPr>
                            <m:t>2</m:t>
                          </m:r>
                        </m:sub>
                      </m:sSub>
                      <m:d>
                        <m:dPr>
                          <m:ctrlPr>
                            <a:rPr lang="en-US" sz="1800" b="0" i="1">
                              <a:latin typeface="Cambria Math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𝑅𝐸𝐺𝑁</m:t>
                              </m:r>
                            </m:sub>
                          </m:s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 </m:t>
                          </m:r>
                          <m:sSub>
                            <m:sSubPr>
                              <m:ctrlP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en-US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𝐵𝐻𝑂𝑇</m:t>
                              </m:r>
                            </m:sub>
                          </m:s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</m:d>
                      <m:r>
                        <a:rPr lang="en-US" sz="18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− </m:t>
                      </m:r>
                      <m:sSub>
                        <m:sSubPr>
                          <m:ctrlP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𝑅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sSub>
                        <m:sSubPr>
                          <m:ctrlP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𝐵𝐻𝑂𝑇</m:t>
                          </m:r>
                        </m:sub>
                      </m:sSub>
                    </m:den>
                  </m:f>
                </m:oMath>
              </a14:m>
              <a:endParaRPr lang="en-US" sz="18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6690360" y="15430500"/>
              <a:ext cx="4511040" cy="52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aseline="0"/>
                <a:t>NTC_BHOT </a:t>
              </a:r>
              <a:r>
                <a:rPr lang="en-US" sz="1800" i="0">
                  <a:latin typeface="Cambria Math"/>
                </a:rPr>
                <a:t>=</a:t>
              </a:r>
              <a:r>
                <a:rPr lang="el-GR" sz="1800" i="0">
                  <a:latin typeface="Cambria Math"/>
                </a:rPr>
                <a:t>(</a:t>
              </a:r>
              <a:r>
                <a:rPr lang="en-US" sz="1800" b="0" i="0">
                  <a:latin typeface="Cambria Math"/>
                </a:rPr>
                <a:t>𝑅</a:t>
              </a:r>
              <a:r>
                <a:rPr lang="el-GR" sz="1800" b="0" i="0">
                  <a:latin typeface="Cambria Math"/>
                </a:rPr>
                <a:t>_</a:t>
              </a:r>
              <a:r>
                <a:rPr lang="en-US" sz="1800" b="0" i="0">
                  <a:latin typeface="Cambria Math"/>
                </a:rPr>
                <a:t>𝑇1∗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</a:t>
              </a:r>
              <a:r>
                <a:rPr lang="el-GR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2∗𝑉_𝐵𝐻𝑂𝑇</a:t>
              </a:r>
              <a:r>
                <a:rPr lang="el-GR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)/(</a:t>
              </a:r>
              <a:r>
                <a:rPr lang="en-US" sz="1800" b="0" i="0">
                  <a:latin typeface="Cambria Math"/>
                </a:rPr>
                <a:t>𝑅_𝑇2 (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𝑅𝐸𝐺𝑁  − 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𝑉_𝐵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𝐻𝑂𝑇  )  − 𝑅_𝑇1 𝑉_𝐵𝐻𝑂𝑇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l-GR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en-US" sz="1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3"/>
  <sheetViews>
    <sheetView tabSelected="1" topLeftCell="A50" zoomScale="85" zoomScaleNormal="85" workbookViewId="0">
      <selection activeCell="C82" sqref="C82"/>
    </sheetView>
  </sheetViews>
  <sheetFormatPr defaultRowHeight="15"/>
  <cols>
    <col min="2" max="2" width="17.140625" customWidth="1"/>
    <col min="3" max="3" width="17.28515625" customWidth="1"/>
    <col min="4" max="4" width="31.85546875" customWidth="1"/>
    <col min="5" max="5" width="13.7109375" customWidth="1"/>
    <col min="7" max="7" width="11.140625" customWidth="1"/>
    <col min="8" max="8" width="13.42578125" customWidth="1"/>
  </cols>
  <sheetData>
    <row r="1" spans="1:9" ht="25.5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 ht="15.75">
      <c r="A2" s="3" t="s">
        <v>1</v>
      </c>
      <c r="B2" s="3"/>
    </row>
    <row r="31" spans="2:2">
      <c r="B31" s="5" t="s">
        <v>2</v>
      </c>
    </row>
    <row r="32" spans="2:2">
      <c r="B32" s="6" t="s">
        <v>3</v>
      </c>
    </row>
    <row r="33" spans="2:4">
      <c r="B33" s="7" t="s">
        <v>4</v>
      </c>
    </row>
    <row r="35" spans="2:4" ht="15.75">
      <c r="B35" s="94" t="s">
        <v>5</v>
      </c>
      <c r="C35" s="95"/>
      <c r="D35" s="96"/>
    </row>
    <row r="36" spans="2:4" ht="15.75">
      <c r="B36" s="9" t="s">
        <v>6</v>
      </c>
      <c r="C36" s="14">
        <v>5</v>
      </c>
      <c r="D36" s="9" t="s">
        <v>7</v>
      </c>
    </row>
    <row r="37" spans="2:4" ht="15.75">
      <c r="B37" s="9" t="s">
        <v>8</v>
      </c>
      <c r="C37" s="16">
        <v>3.7</v>
      </c>
      <c r="D37" s="9" t="s">
        <v>7</v>
      </c>
    </row>
    <row r="38" spans="2:4" ht="15.75">
      <c r="B38" s="9" t="s">
        <v>9</v>
      </c>
      <c r="C38" s="15">
        <f>C37/C36</f>
        <v>0.74</v>
      </c>
      <c r="D38" s="9"/>
    </row>
    <row r="39" spans="2:4" ht="15.75">
      <c r="B39" s="9" t="s">
        <v>10</v>
      </c>
      <c r="C39" s="13">
        <v>1500</v>
      </c>
      <c r="D39" s="9" t="s">
        <v>11</v>
      </c>
    </row>
    <row r="40" spans="2:4" ht="15.75">
      <c r="B40" s="10" t="s">
        <v>12</v>
      </c>
      <c r="C40" s="18">
        <v>1</v>
      </c>
      <c r="D40" s="11" t="s">
        <v>13</v>
      </c>
    </row>
    <row r="41" spans="2:4" ht="18.75">
      <c r="B41" s="10" t="s">
        <v>14</v>
      </c>
      <c r="C41" s="4">
        <f>C37/C40*(1-C38)/C39*1000</f>
        <v>0.64133333333333342</v>
      </c>
      <c r="D41" s="9" t="s">
        <v>15</v>
      </c>
    </row>
    <row r="42" spans="2:4" ht="15.75">
      <c r="B42" s="9" t="s">
        <v>16</v>
      </c>
      <c r="C42" s="14">
        <v>2</v>
      </c>
      <c r="D42" s="9" t="s">
        <v>15</v>
      </c>
    </row>
    <row r="43" spans="2:4" ht="15.75">
      <c r="B43" s="10" t="s">
        <v>17</v>
      </c>
      <c r="C43" s="12">
        <f>C42+C41/2</f>
        <v>2.3206666666666669</v>
      </c>
      <c r="D43" s="9" t="s">
        <v>15</v>
      </c>
    </row>
    <row r="44" spans="2:4" ht="18.75">
      <c r="B44" s="8" t="s">
        <v>18</v>
      </c>
      <c r="C44" s="19">
        <f>C42*SQRT(C38*(1-C38))</f>
        <v>0.87726848797845236</v>
      </c>
      <c r="D44" s="8" t="s">
        <v>19</v>
      </c>
    </row>
    <row r="45" spans="2:4" ht="18.75">
      <c r="B45" s="8" t="s">
        <v>20</v>
      </c>
      <c r="C45" s="19">
        <f>C41/(2*SQRT(3))</f>
        <v>0.18513698632014003</v>
      </c>
      <c r="D45" s="8" t="s">
        <v>19</v>
      </c>
    </row>
    <row r="46" spans="2:4" ht="15.75">
      <c r="B46" s="8" t="s">
        <v>21</v>
      </c>
      <c r="C46" s="16">
        <v>10</v>
      </c>
      <c r="D46" s="8" t="s">
        <v>22</v>
      </c>
    </row>
    <row r="47" spans="2:4" ht="15.75">
      <c r="B47" s="8" t="s">
        <v>23</v>
      </c>
      <c r="C47" s="17">
        <f>MAX(C37+0.05,3.65)/(8*C40/1000000*C46/1000000*(C39*1000)^2)*(1-MAX(C37+0.05,3.65)/C36)*1000</f>
        <v>5.208333333333333</v>
      </c>
      <c r="D47" s="8" t="s">
        <v>24</v>
      </c>
    </row>
    <row r="50" spans="2:10" ht="18.75">
      <c r="B50" s="20" t="s">
        <v>70</v>
      </c>
      <c r="C50" s="20"/>
    </row>
    <row r="53" spans="2:10" ht="15.75">
      <c r="B53" s="94" t="s">
        <v>25</v>
      </c>
      <c r="C53" s="95"/>
      <c r="D53" s="95"/>
      <c r="E53" s="96"/>
    </row>
    <row r="54" spans="2:10" ht="15.75">
      <c r="B54" s="23" t="s">
        <v>26</v>
      </c>
      <c r="C54" s="27" t="s">
        <v>27</v>
      </c>
      <c r="D54" s="22"/>
      <c r="E54" s="21"/>
    </row>
    <row r="55" spans="2:10" ht="15.75">
      <c r="B55" s="23" t="s">
        <v>28</v>
      </c>
      <c r="C55" s="27">
        <v>27.28</v>
      </c>
      <c r="D55" s="21" t="s">
        <v>29</v>
      </c>
      <c r="E55" s="21"/>
    </row>
    <row r="56" spans="2:10" ht="15.75">
      <c r="B56" s="23" t="s">
        <v>30</v>
      </c>
      <c r="C56" s="27">
        <v>3.02</v>
      </c>
      <c r="D56" s="21" t="s">
        <v>31</v>
      </c>
      <c r="E56" s="21"/>
    </row>
    <row r="57" spans="2:10" ht="15.75">
      <c r="B57" s="28" t="s">
        <v>32</v>
      </c>
      <c r="C57" s="29">
        <v>5</v>
      </c>
      <c r="D57" s="24" t="s">
        <v>7</v>
      </c>
      <c r="E57" s="21"/>
    </row>
    <row r="58" spans="2:10" ht="15.75">
      <c r="B58" s="23" t="s">
        <v>33</v>
      </c>
      <c r="C58" s="26">
        <f>C57*D58</f>
        <v>3.6625000000000001</v>
      </c>
      <c r="D58" s="30">
        <v>0.73250000000000004</v>
      </c>
      <c r="E58" s="32" t="s">
        <v>41</v>
      </c>
    </row>
    <row r="59" spans="2:10" ht="15.75">
      <c r="B59" s="23" t="s">
        <v>34</v>
      </c>
      <c r="C59" s="26">
        <f>C57*D59</f>
        <v>3.4000000000000004</v>
      </c>
      <c r="D59" s="30">
        <v>0.68</v>
      </c>
      <c r="E59" s="32" t="s">
        <v>42</v>
      </c>
    </row>
    <row r="60" spans="2:10" ht="15.75">
      <c r="B60" s="23" t="s">
        <v>35</v>
      </c>
      <c r="C60" s="26">
        <f>C57*D60</f>
        <v>2.2400000000000002</v>
      </c>
      <c r="D60" s="31">
        <v>0.44800000000000001</v>
      </c>
      <c r="E60" s="32" t="s">
        <v>43</v>
      </c>
    </row>
    <row r="61" spans="2:10" ht="15.75">
      <c r="B61" s="23" t="s">
        <v>36</v>
      </c>
      <c r="C61" s="26">
        <f>C57*D61</f>
        <v>1.7100000000000002</v>
      </c>
      <c r="D61" s="30">
        <v>0.34200000000000003</v>
      </c>
      <c r="E61" s="32" t="s">
        <v>44</v>
      </c>
    </row>
    <row r="62" spans="2:10" ht="15.75">
      <c r="B62" s="23" t="s">
        <v>37</v>
      </c>
      <c r="C62" s="25">
        <f>C57*(1/C58-1/C61)/(1/C55-1/C56)</f>
        <v>5.2935597022976832</v>
      </c>
      <c r="D62" s="21" t="s">
        <v>72</v>
      </c>
      <c r="E62" s="21"/>
    </row>
    <row r="63" spans="2:10" ht="15.75">
      <c r="B63" s="23" t="s">
        <v>38</v>
      </c>
      <c r="C63" s="90">
        <f>C57*C55*C56*(1/C58-1/C61)/(C56*(C57/C61-1)-C55*(C57/C58-1))</f>
        <v>30.930755518542608</v>
      </c>
      <c r="D63" s="21" t="s">
        <v>73</v>
      </c>
      <c r="E63" s="21"/>
    </row>
    <row r="64" spans="2:10" ht="21">
      <c r="B64" s="21" t="s">
        <v>84</v>
      </c>
      <c r="C64" s="26">
        <f>1/(1/((D59/(1-D59))*C62)-1/C63)</f>
        <v>17.677846122940636</v>
      </c>
      <c r="D64" s="21" t="s">
        <v>39</v>
      </c>
      <c r="E64" s="21"/>
      <c r="G64" s="93" t="s">
        <v>86</v>
      </c>
      <c r="H64" s="93"/>
      <c r="I64" s="93"/>
      <c r="J64" s="93"/>
    </row>
    <row r="65" spans="2:5" ht="15.75">
      <c r="B65" s="21" t="s">
        <v>85</v>
      </c>
      <c r="C65" s="26">
        <f>1/(1/((D60/(1-D60))*C62)-1/C63)</f>
        <v>4.9892146760690208</v>
      </c>
      <c r="D65" s="21" t="s">
        <v>40</v>
      </c>
      <c r="E65" s="21"/>
    </row>
    <row r="66" spans="2:5" ht="15.75">
      <c r="B66" s="75"/>
      <c r="C66" s="75"/>
      <c r="D66" s="75"/>
      <c r="E66" s="75"/>
    </row>
    <row r="67" spans="2:5" ht="15.75">
      <c r="B67" s="75"/>
      <c r="C67" s="75"/>
      <c r="D67" s="75"/>
      <c r="E67" s="75"/>
    </row>
    <row r="68" spans="2:5" ht="18.75">
      <c r="B68" s="20" t="s">
        <v>75</v>
      </c>
      <c r="C68" s="20"/>
      <c r="D68" s="20"/>
      <c r="E68" s="75"/>
    </row>
    <row r="69" spans="2:5" ht="15.75">
      <c r="E69" s="75"/>
    </row>
    <row r="70" spans="2:5" ht="15.75">
      <c r="B70" s="80" t="s">
        <v>2</v>
      </c>
      <c r="E70" s="75"/>
    </row>
    <row r="71" spans="2:5" ht="15.75">
      <c r="B71" s="81" t="s">
        <v>3</v>
      </c>
      <c r="E71" s="75"/>
    </row>
    <row r="72" spans="2:5" ht="15.75">
      <c r="B72" s="82" t="s">
        <v>4</v>
      </c>
      <c r="E72" s="75"/>
    </row>
    <row r="73" spans="2:5" ht="15.75">
      <c r="B73" s="75"/>
      <c r="C73" s="75"/>
      <c r="D73" s="75"/>
      <c r="E73" s="75"/>
    </row>
    <row r="74" spans="2:5" ht="15.75">
      <c r="B74" s="94" t="s">
        <v>74</v>
      </c>
      <c r="C74" s="95"/>
      <c r="D74" s="95"/>
      <c r="E74" s="96"/>
    </row>
    <row r="75" spans="2:5" ht="15.75">
      <c r="B75" s="78" t="s">
        <v>26</v>
      </c>
      <c r="C75" s="27" t="s">
        <v>27</v>
      </c>
      <c r="D75" s="77"/>
      <c r="E75" s="21"/>
    </row>
    <row r="76" spans="2:5" ht="15.75">
      <c r="B76" s="78" t="s">
        <v>37</v>
      </c>
      <c r="C76" s="25">
        <f>C62</f>
        <v>5.2935597022976832</v>
      </c>
      <c r="D76" s="21" t="s">
        <v>72</v>
      </c>
      <c r="E76" s="21"/>
    </row>
    <row r="77" spans="2:5" ht="15.75">
      <c r="B77" s="78" t="s">
        <v>38</v>
      </c>
      <c r="C77" s="90">
        <f>C63</f>
        <v>30.930755518542608</v>
      </c>
      <c r="D77" s="21" t="s">
        <v>73</v>
      </c>
      <c r="E77" s="21"/>
    </row>
    <row r="78" spans="2:5" ht="15.75">
      <c r="B78" s="28" t="s">
        <v>32</v>
      </c>
      <c r="C78" s="90">
        <f>C57</f>
        <v>5</v>
      </c>
      <c r="D78" s="24" t="s">
        <v>7</v>
      </c>
      <c r="E78" s="21"/>
    </row>
    <row r="79" spans="2:5" ht="15.75">
      <c r="B79" s="78" t="s">
        <v>76</v>
      </c>
      <c r="C79" s="26">
        <f>C78*D79</f>
        <v>4</v>
      </c>
      <c r="D79" s="30">
        <v>0.8</v>
      </c>
      <c r="E79" s="32" t="s">
        <v>78</v>
      </c>
    </row>
    <row r="80" spans="2:5" ht="15.75">
      <c r="B80" s="78" t="s">
        <v>77</v>
      </c>
      <c r="C80" s="26">
        <f>C78*D80</f>
        <v>1.56</v>
      </c>
      <c r="D80" s="30">
        <v>0.312</v>
      </c>
      <c r="E80" s="32" t="s">
        <v>79</v>
      </c>
    </row>
    <row r="81" spans="2:10" ht="15.75">
      <c r="B81" s="78" t="s">
        <v>80</v>
      </c>
      <c r="C81" s="26">
        <f>C76*C77*C79/(C77*(C78-C79)-C76*C79)</f>
        <v>67.127974399976466</v>
      </c>
      <c r="D81" s="21" t="s">
        <v>82</v>
      </c>
      <c r="E81" s="32"/>
    </row>
    <row r="82" spans="2:10" ht="15.75">
      <c r="B82" s="78" t="s">
        <v>81</v>
      </c>
      <c r="C82" s="26">
        <f>C76*C77*C80/(C77*(C78-C80)-C76*C80)</f>
        <v>2.6025547227424237</v>
      </c>
      <c r="D82" s="21" t="s">
        <v>83</v>
      </c>
      <c r="E82" s="32"/>
    </row>
    <row r="83" spans="2:10" ht="15.75">
      <c r="B83" s="91"/>
      <c r="C83" s="91"/>
      <c r="D83" s="75"/>
      <c r="E83" s="92"/>
    </row>
    <row r="84" spans="2:10" ht="21">
      <c r="B84" s="91"/>
      <c r="C84" s="91"/>
      <c r="D84" s="75"/>
      <c r="E84" s="92"/>
      <c r="G84" s="93" t="s">
        <v>87</v>
      </c>
      <c r="H84" s="93"/>
      <c r="I84" s="93"/>
      <c r="J84" s="93"/>
    </row>
    <row r="86" spans="2:10" ht="18.75">
      <c r="B86" s="20" t="s">
        <v>71</v>
      </c>
      <c r="C86" s="20"/>
      <c r="D86" s="20"/>
    </row>
    <row r="122" spans="2:9">
      <c r="B122" s="80" t="s">
        <v>2</v>
      </c>
      <c r="C122" s="74"/>
      <c r="D122" s="74"/>
      <c r="E122" s="74"/>
      <c r="F122" s="74"/>
      <c r="G122" s="74"/>
      <c r="H122" s="74"/>
    </row>
    <row r="123" spans="2:9">
      <c r="B123" s="81" t="s">
        <v>3</v>
      </c>
      <c r="C123" s="74"/>
      <c r="D123" s="74"/>
      <c r="E123" s="74"/>
      <c r="F123" s="74"/>
      <c r="G123" s="74"/>
      <c r="H123" s="74"/>
    </row>
    <row r="124" spans="2:9">
      <c r="B124" s="82" t="s">
        <v>4</v>
      </c>
      <c r="C124" s="74"/>
      <c r="D124" s="74"/>
      <c r="E124" s="74"/>
      <c r="F124" s="74"/>
      <c r="G124" s="74"/>
      <c r="H124" s="74"/>
    </row>
    <row r="125" spans="2:9" ht="15.75">
      <c r="B125" s="75"/>
      <c r="C125" s="76"/>
      <c r="D125" s="75"/>
      <c r="E125" s="74"/>
      <c r="F125" s="74"/>
      <c r="G125" s="74"/>
      <c r="H125" s="74"/>
    </row>
    <row r="126" spans="2:9">
      <c r="B126" s="2" t="s">
        <v>68</v>
      </c>
      <c r="C126" s="2"/>
      <c r="F126" s="2" t="s">
        <v>69</v>
      </c>
      <c r="G126" s="2"/>
      <c r="H126" s="2"/>
      <c r="I126" s="89"/>
    </row>
    <row r="127" spans="2:9" ht="15.75">
      <c r="B127" s="94" t="s">
        <v>57</v>
      </c>
      <c r="C127" s="95"/>
      <c r="D127" s="96"/>
      <c r="E127" s="74"/>
      <c r="F127" s="94" t="s">
        <v>58</v>
      </c>
      <c r="G127" s="95"/>
      <c r="H127" s="96"/>
    </row>
    <row r="128" spans="2:9" ht="15.75">
      <c r="B128" s="77" t="s">
        <v>59</v>
      </c>
      <c r="C128" s="83">
        <v>1</v>
      </c>
      <c r="D128" s="77" t="s">
        <v>15</v>
      </c>
      <c r="E128" s="74"/>
      <c r="F128" s="77" t="s">
        <v>60</v>
      </c>
      <c r="G128" s="83">
        <v>677</v>
      </c>
      <c r="H128" s="77" t="s">
        <v>61</v>
      </c>
    </row>
    <row r="129" spans="2:8" ht="15.75">
      <c r="B129" s="77" t="s">
        <v>62</v>
      </c>
      <c r="C129" s="81">
        <v>677</v>
      </c>
      <c r="D129" s="77" t="s">
        <v>63</v>
      </c>
      <c r="E129" s="74"/>
      <c r="F129" s="77" t="s">
        <v>62</v>
      </c>
      <c r="G129" s="81">
        <v>677</v>
      </c>
      <c r="H129" s="77" t="s">
        <v>63</v>
      </c>
    </row>
    <row r="130" spans="2:8" ht="15.75">
      <c r="B130" s="77" t="s">
        <v>60</v>
      </c>
      <c r="C130" s="86">
        <f>C129/C128</f>
        <v>677</v>
      </c>
      <c r="D130" s="77" t="s">
        <v>61</v>
      </c>
      <c r="E130" s="74"/>
      <c r="F130" s="77" t="s">
        <v>59</v>
      </c>
      <c r="G130" s="84">
        <f>G129/G128</f>
        <v>1</v>
      </c>
      <c r="H130" s="77" t="s">
        <v>15</v>
      </c>
    </row>
    <row r="131" spans="2:8" ht="15.75">
      <c r="B131" s="77" t="s">
        <v>64</v>
      </c>
      <c r="C131" s="87">
        <v>2</v>
      </c>
      <c r="D131" s="77" t="s">
        <v>15</v>
      </c>
      <c r="E131" s="74"/>
      <c r="F131" s="77" t="s">
        <v>65</v>
      </c>
      <c r="G131" s="85">
        <v>239</v>
      </c>
      <c r="H131" s="77" t="s">
        <v>61</v>
      </c>
    </row>
    <row r="132" spans="2:8" ht="15.75">
      <c r="B132" s="78" t="s">
        <v>66</v>
      </c>
      <c r="C132" s="88">
        <v>478</v>
      </c>
      <c r="D132" s="79" t="s">
        <v>63</v>
      </c>
      <c r="E132" s="74"/>
      <c r="F132" s="78" t="s">
        <v>66</v>
      </c>
      <c r="G132" s="81">
        <v>478</v>
      </c>
      <c r="H132" s="79" t="s">
        <v>63</v>
      </c>
    </row>
    <row r="133" spans="2:8" ht="15.75">
      <c r="B133" s="78" t="s">
        <v>65</v>
      </c>
      <c r="C133" s="86">
        <f>C132/C131</f>
        <v>239</v>
      </c>
      <c r="D133" s="77" t="s">
        <v>61</v>
      </c>
      <c r="E133" s="74"/>
      <c r="F133" s="78" t="s">
        <v>67</v>
      </c>
      <c r="G133" s="84">
        <f>G132/G131</f>
        <v>2</v>
      </c>
      <c r="H133" s="77" t="s">
        <v>15</v>
      </c>
    </row>
  </sheetData>
  <mergeCells count="5">
    <mergeCell ref="F127:H127"/>
    <mergeCell ref="B127:D127"/>
    <mergeCell ref="B35:D35"/>
    <mergeCell ref="B53:E53"/>
    <mergeCell ref="B74:E7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104775</xdr:colOff>
                <xdr:row>87</xdr:row>
                <xdr:rowOff>76200</xdr:rowOff>
              </from>
              <to>
                <xdr:col>8</xdr:col>
                <xdr:colOff>476250</xdr:colOff>
                <xdr:row>119</xdr:row>
                <xdr:rowOff>95250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topLeftCell="A110" zoomScale="145" zoomScaleNormal="145" workbookViewId="0">
      <selection activeCell="C127" sqref="A127:C127"/>
    </sheetView>
  </sheetViews>
  <sheetFormatPr defaultRowHeight="15"/>
  <cols>
    <col min="1" max="1" width="22.140625" customWidth="1"/>
    <col min="2" max="2" width="23.28515625" customWidth="1"/>
    <col min="3" max="3" width="18.5703125" customWidth="1"/>
    <col min="4" max="4" width="15.85546875" customWidth="1"/>
    <col min="5" max="5" width="18.7109375" customWidth="1"/>
    <col min="6" max="6" width="17.28515625" customWidth="1"/>
  </cols>
  <sheetData>
    <row r="1" spans="1:6" ht="23.25">
      <c r="A1" s="33">
        <v>36586</v>
      </c>
      <c r="B1" s="34"/>
      <c r="C1" s="35" t="s">
        <v>45</v>
      </c>
      <c r="D1" s="34"/>
      <c r="E1" s="36"/>
      <c r="F1" s="37"/>
    </row>
    <row r="2" spans="1:6" ht="20.25">
      <c r="A2" s="38"/>
      <c r="B2" s="34"/>
      <c r="C2" s="39"/>
      <c r="D2" s="34"/>
      <c r="E2" s="34"/>
      <c r="F2" s="40"/>
    </row>
    <row r="3" spans="1:6" ht="23.25">
      <c r="A3" s="41"/>
      <c r="B3" s="42" t="s">
        <v>27</v>
      </c>
      <c r="C3" s="43"/>
      <c r="D3" s="44"/>
      <c r="E3" s="43"/>
      <c r="F3" s="40"/>
    </row>
    <row r="4" spans="1:6" ht="18">
      <c r="A4" s="45"/>
      <c r="B4" s="46" t="s">
        <v>46</v>
      </c>
      <c r="C4" s="47"/>
      <c r="D4" s="44"/>
      <c r="E4" s="43"/>
      <c r="F4" s="40"/>
    </row>
    <row r="5" spans="1:6" ht="18">
      <c r="A5" s="41"/>
      <c r="B5" s="48" t="s">
        <v>47</v>
      </c>
      <c r="C5" s="49"/>
      <c r="D5" s="50"/>
      <c r="E5" s="51"/>
      <c r="F5" s="52"/>
    </row>
    <row r="6" spans="1:6" ht="23.25">
      <c r="A6" s="53"/>
      <c r="B6" s="54" t="s">
        <v>48</v>
      </c>
      <c r="C6" s="55"/>
      <c r="D6" s="55"/>
      <c r="E6" s="51"/>
      <c r="F6" s="52"/>
    </row>
    <row r="7" spans="1:6" ht="20.25">
      <c r="A7" s="56"/>
      <c r="B7" s="57" t="s">
        <v>49</v>
      </c>
      <c r="C7" s="34"/>
      <c r="D7" s="34"/>
      <c r="E7" s="51"/>
      <c r="F7" s="52"/>
    </row>
    <row r="8" spans="1:6" ht="18">
      <c r="A8" s="49"/>
      <c r="B8" s="58" t="s">
        <v>50</v>
      </c>
      <c r="C8" s="36"/>
      <c r="D8" s="59"/>
      <c r="E8" s="51"/>
      <c r="F8" s="52"/>
    </row>
    <row r="9" spans="1:6" ht="15.75">
      <c r="A9" s="60"/>
      <c r="B9" s="60"/>
      <c r="C9" s="34"/>
      <c r="D9" s="34"/>
      <c r="E9" s="51"/>
      <c r="F9" s="52"/>
    </row>
    <row r="10" spans="1:6" ht="15.75">
      <c r="A10" s="61"/>
      <c r="B10" s="61"/>
      <c r="C10" s="61"/>
      <c r="D10" s="61"/>
      <c r="E10" s="61"/>
      <c r="F10" s="62"/>
    </row>
    <row r="11" spans="1:6" ht="18">
      <c r="A11" s="63" t="s">
        <v>51</v>
      </c>
      <c r="B11" s="64" t="s">
        <v>52</v>
      </c>
      <c r="C11" s="64" t="s">
        <v>53</v>
      </c>
      <c r="D11" s="64" t="s">
        <v>54</v>
      </c>
      <c r="E11" s="97" t="s">
        <v>55</v>
      </c>
      <c r="F11" s="97"/>
    </row>
    <row r="12" spans="1:6" ht="15.75">
      <c r="A12" s="65">
        <v>-50</v>
      </c>
      <c r="B12" s="66">
        <v>344.6</v>
      </c>
      <c r="C12" s="67">
        <v>329.5</v>
      </c>
      <c r="D12" s="66">
        <v>314.89999999999998</v>
      </c>
      <c r="E12" s="68">
        <v>-0.8</v>
      </c>
      <c r="F12" s="69">
        <v>0.8</v>
      </c>
    </row>
    <row r="13" spans="1:6" ht="15.75">
      <c r="A13" s="70">
        <v>-49</v>
      </c>
      <c r="B13" s="66">
        <v>325</v>
      </c>
      <c r="C13" s="67">
        <v>310.89999999999998</v>
      </c>
      <c r="D13" s="70">
        <v>297.3</v>
      </c>
      <c r="E13" s="70">
        <v>-0.8</v>
      </c>
      <c r="F13" s="71">
        <v>0.8</v>
      </c>
    </row>
    <row r="14" spans="1:6" ht="15.75">
      <c r="A14" s="70">
        <v>-48</v>
      </c>
      <c r="B14" s="66">
        <v>306.60000000000002</v>
      </c>
      <c r="C14" s="67">
        <v>293.5</v>
      </c>
      <c r="D14" s="70">
        <v>280.89999999999998</v>
      </c>
      <c r="E14" s="71">
        <v>-0.8</v>
      </c>
      <c r="F14" s="71">
        <v>0.8</v>
      </c>
    </row>
    <row r="15" spans="1:6" ht="15.75">
      <c r="A15" s="70">
        <v>-47</v>
      </c>
      <c r="B15" s="66">
        <v>289.39999999999998</v>
      </c>
      <c r="C15" s="67">
        <v>277.2</v>
      </c>
      <c r="D15" s="70">
        <v>265.39999999999998</v>
      </c>
      <c r="E15" s="71">
        <v>-0.8</v>
      </c>
      <c r="F15" s="71">
        <v>0.8</v>
      </c>
    </row>
    <row r="16" spans="1:6" ht="15.75">
      <c r="A16" s="70">
        <v>-46</v>
      </c>
      <c r="B16" s="66">
        <v>273.39999999999998</v>
      </c>
      <c r="C16" s="67">
        <v>262</v>
      </c>
      <c r="D16" s="70">
        <v>251</v>
      </c>
      <c r="E16" s="71">
        <v>-0.8</v>
      </c>
      <c r="F16" s="71">
        <v>0.8</v>
      </c>
    </row>
    <row r="17" spans="1:6" ht="15.75">
      <c r="A17" s="70">
        <v>-45</v>
      </c>
      <c r="B17" s="70">
        <v>258.3</v>
      </c>
      <c r="C17" s="67">
        <v>247.7</v>
      </c>
      <c r="D17" s="70">
        <v>237.4</v>
      </c>
      <c r="E17" s="71">
        <v>-0.8</v>
      </c>
      <c r="F17" s="71">
        <v>0.8</v>
      </c>
    </row>
    <row r="18" spans="1:6" ht="15.75">
      <c r="A18" s="70">
        <v>-44</v>
      </c>
      <c r="B18" s="70">
        <v>244.2</v>
      </c>
      <c r="C18" s="67">
        <v>234.3</v>
      </c>
      <c r="D18" s="70">
        <v>224.7</v>
      </c>
      <c r="E18" s="71">
        <v>-0.8</v>
      </c>
      <c r="F18" s="71">
        <v>0.8</v>
      </c>
    </row>
    <row r="19" spans="1:6" ht="15.75">
      <c r="A19" s="70">
        <v>-43</v>
      </c>
      <c r="B19" s="70">
        <v>231</v>
      </c>
      <c r="C19" s="67">
        <v>221.7</v>
      </c>
      <c r="D19" s="70">
        <v>212.8</v>
      </c>
      <c r="E19" s="71">
        <v>-0.8</v>
      </c>
      <c r="F19" s="71">
        <v>0.8</v>
      </c>
    </row>
    <row r="20" spans="1:6" ht="15.75">
      <c r="A20" s="70">
        <v>-42</v>
      </c>
      <c r="B20" s="70">
        <v>218.6</v>
      </c>
      <c r="C20" s="67">
        <v>209.9</v>
      </c>
      <c r="D20" s="70">
        <v>201.6</v>
      </c>
      <c r="E20" s="71">
        <v>-0.8</v>
      </c>
      <c r="F20" s="71">
        <v>0.8</v>
      </c>
    </row>
    <row r="21" spans="1:6" ht="15.75">
      <c r="A21" s="70">
        <v>-41</v>
      </c>
      <c r="B21" s="70">
        <v>207</v>
      </c>
      <c r="C21" s="67">
        <v>198.9</v>
      </c>
      <c r="D21" s="70">
        <v>191</v>
      </c>
      <c r="E21" s="71">
        <v>-0.8</v>
      </c>
      <c r="F21" s="71">
        <v>0.8</v>
      </c>
    </row>
    <row r="22" spans="1:6" ht="15.75">
      <c r="A22" s="70">
        <v>-40</v>
      </c>
      <c r="B22" s="70">
        <v>196</v>
      </c>
      <c r="C22" s="67">
        <v>188.5</v>
      </c>
      <c r="D22" s="70">
        <v>181.1</v>
      </c>
      <c r="E22" s="71">
        <v>-0.8</v>
      </c>
      <c r="F22" s="71">
        <v>0.8</v>
      </c>
    </row>
    <row r="23" spans="1:6" ht="15.75">
      <c r="A23" s="70">
        <v>-39</v>
      </c>
      <c r="B23" s="70">
        <v>185.5</v>
      </c>
      <c r="C23" s="67">
        <v>178.5</v>
      </c>
      <c r="D23" s="70">
        <v>171.6</v>
      </c>
      <c r="E23" s="71">
        <v>-0.8</v>
      </c>
      <c r="F23" s="71">
        <v>0.8</v>
      </c>
    </row>
    <row r="24" spans="1:6" ht="15.75">
      <c r="A24" s="70">
        <v>-38</v>
      </c>
      <c r="B24" s="70">
        <v>175.6</v>
      </c>
      <c r="C24" s="67">
        <v>169</v>
      </c>
      <c r="D24" s="70">
        <v>162.6</v>
      </c>
      <c r="E24" s="71">
        <v>-0.8</v>
      </c>
      <c r="F24" s="71">
        <v>0.8</v>
      </c>
    </row>
    <row r="25" spans="1:6" ht="15.75">
      <c r="A25" s="70">
        <v>-37</v>
      </c>
      <c r="B25" s="70">
        <v>166.3</v>
      </c>
      <c r="C25" s="67">
        <v>160.19999999999999</v>
      </c>
      <c r="D25" s="70">
        <v>154.19999999999999</v>
      </c>
      <c r="E25" s="71">
        <v>-0.8</v>
      </c>
      <c r="F25" s="71">
        <v>0.8</v>
      </c>
    </row>
    <row r="26" spans="1:6" ht="15.75">
      <c r="A26" s="70">
        <v>-36</v>
      </c>
      <c r="B26" s="70">
        <v>157.6</v>
      </c>
      <c r="C26" s="67">
        <v>151.9</v>
      </c>
      <c r="D26" s="70">
        <v>146.30000000000001</v>
      </c>
      <c r="E26" s="71">
        <v>-0.7</v>
      </c>
      <c r="F26" s="71">
        <v>0.8</v>
      </c>
    </row>
    <row r="27" spans="1:6" ht="15.75">
      <c r="A27" s="70">
        <v>-35</v>
      </c>
      <c r="B27" s="70">
        <v>149.4</v>
      </c>
      <c r="C27" s="67">
        <v>144.1</v>
      </c>
      <c r="D27" s="70">
        <v>138.80000000000001</v>
      </c>
      <c r="E27" s="71">
        <v>-0.7</v>
      </c>
      <c r="F27" s="71">
        <v>0.7</v>
      </c>
    </row>
    <row r="28" spans="1:6" ht="15.75">
      <c r="A28" s="70">
        <v>-34</v>
      </c>
      <c r="B28" s="70">
        <v>141.69999999999999</v>
      </c>
      <c r="C28" s="67">
        <v>136.69999999999999</v>
      </c>
      <c r="D28" s="70">
        <v>131.80000000000001</v>
      </c>
      <c r="E28" s="71">
        <v>-0.7</v>
      </c>
      <c r="F28" s="71">
        <v>0.7</v>
      </c>
    </row>
    <row r="29" spans="1:6" ht="15.75">
      <c r="A29" s="70">
        <v>-33</v>
      </c>
      <c r="B29" s="70">
        <v>134.5</v>
      </c>
      <c r="C29" s="67">
        <v>129.80000000000001</v>
      </c>
      <c r="D29" s="70">
        <v>125.2</v>
      </c>
      <c r="E29" s="71">
        <v>-0.7</v>
      </c>
      <c r="F29" s="71">
        <v>0.7</v>
      </c>
    </row>
    <row r="30" spans="1:6" ht="15.75">
      <c r="A30" s="70">
        <v>-32</v>
      </c>
      <c r="B30" s="70">
        <v>127.7</v>
      </c>
      <c r="C30" s="67">
        <v>123.3</v>
      </c>
      <c r="D30" s="70">
        <v>119</v>
      </c>
      <c r="E30" s="71">
        <v>-0.7</v>
      </c>
      <c r="F30" s="71">
        <v>0.7</v>
      </c>
    </row>
    <row r="31" spans="1:6" ht="15.75">
      <c r="A31" s="70">
        <v>-31</v>
      </c>
      <c r="B31" s="70">
        <v>121.2</v>
      </c>
      <c r="C31" s="67">
        <v>117.1</v>
      </c>
      <c r="D31" s="70">
        <v>113.1</v>
      </c>
      <c r="E31" s="71">
        <v>-0.7</v>
      </c>
      <c r="F31" s="71">
        <v>0.7</v>
      </c>
    </row>
    <row r="32" spans="1:6" ht="15.75">
      <c r="A32" s="70">
        <v>-30</v>
      </c>
      <c r="B32" s="70">
        <v>115.2</v>
      </c>
      <c r="C32" s="67">
        <v>111.3</v>
      </c>
      <c r="D32" s="70">
        <v>107.5</v>
      </c>
      <c r="E32" s="71">
        <v>-0.7</v>
      </c>
      <c r="F32" s="71">
        <v>0.7</v>
      </c>
    </row>
    <row r="33" spans="1:6" ht="15.75">
      <c r="A33" s="70">
        <v>-29</v>
      </c>
      <c r="B33" s="70">
        <v>109.4</v>
      </c>
      <c r="C33" s="67">
        <v>105.7</v>
      </c>
      <c r="D33" s="70">
        <v>102.2</v>
      </c>
      <c r="E33" s="71">
        <v>-0.7</v>
      </c>
      <c r="F33" s="71">
        <v>0.7</v>
      </c>
    </row>
    <row r="34" spans="1:6" ht="15.75">
      <c r="A34" s="70">
        <v>-28</v>
      </c>
      <c r="B34" s="70">
        <v>103.9</v>
      </c>
      <c r="C34" s="67">
        <v>100.5</v>
      </c>
      <c r="D34" s="70">
        <v>97.2</v>
      </c>
      <c r="E34" s="71">
        <v>-0.7</v>
      </c>
      <c r="F34" s="71">
        <v>0.7</v>
      </c>
    </row>
    <row r="35" spans="1:6" ht="15.75">
      <c r="A35" s="70">
        <v>-27</v>
      </c>
      <c r="B35" s="70">
        <v>98.68</v>
      </c>
      <c r="C35" s="67">
        <v>95.52</v>
      </c>
      <c r="D35" s="70">
        <v>92.45</v>
      </c>
      <c r="E35" s="71">
        <v>-0.7</v>
      </c>
      <c r="F35" s="71">
        <v>0.7</v>
      </c>
    </row>
    <row r="36" spans="1:6" ht="15.75">
      <c r="A36" s="70">
        <v>-26</v>
      </c>
      <c r="B36" s="70">
        <v>93.8</v>
      </c>
      <c r="C36" s="67">
        <v>90.84</v>
      </c>
      <c r="D36" s="70">
        <v>87.97</v>
      </c>
      <c r="E36" s="71">
        <v>-0.7</v>
      </c>
      <c r="F36" s="71">
        <v>0.7</v>
      </c>
    </row>
    <row r="37" spans="1:6" ht="15.75">
      <c r="A37" s="70">
        <v>-25</v>
      </c>
      <c r="B37" s="70">
        <v>89.2</v>
      </c>
      <c r="C37" s="67">
        <v>86.43</v>
      </c>
      <c r="D37" s="70">
        <v>83.73</v>
      </c>
      <c r="E37" s="71">
        <v>-0.7</v>
      </c>
      <c r="F37" s="71">
        <v>0.7</v>
      </c>
    </row>
    <row r="38" spans="1:6" ht="15.75">
      <c r="A38" s="70">
        <v>-24</v>
      </c>
      <c r="B38" s="70">
        <v>84.85</v>
      </c>
      <c r="C38" s="67">
        <v>82.26</v>
      </c>
      <c r="D38" s="70">
        <v>79.739999999999995</v>
      </c>
      <c r="E38" s="71">
        <v>-0.7</v>
      </c>
      <c r="F38" s="71">
        <v>0.7</v>
      </c>
    </row>
    <row r="39" spans="1:6" ht="15.75">
      <c r="A39" s="70">
        <v>-23</v>
      </c>
      <c r="B39" s="70">
        <v>80.760000000000005</v>
      </c>
      <c r="C39" s="67">
        <v>78.33</v>
      </c>
      <c r="D39" s="70">
        <v>75.959999999999994</v>
      </c>
      <c r="E39" s="71">
        <v>-0.7</v>
      </c>
      <c r="F39" s="71">
        <v>0.7</v>
      </c>
    </row>
    <row r="40" spans="1:6" ht="15.75">
      <c r="A40" s="70">
        <v>-22</v>
      </c>
      <c r="B40" s="70">
        <v>76.89</v>
      </c>
      <c r="C40" s="67">
        <v>74.61</v>
      </c>
      <c r="D40" s="70">
        <v>72.39</v>
      </c>
      <c r="E40" s="71">
        <v>-0.7</v>
      </c>
      <c r="F40" s="71">
        <v>0.7</v>
      </c>
    </row>
    <row r="41" spans="1:6" ht="15.75">
      <c r="A41" s="70">
        <v>-21</v>
      </c>
      <c r="B41" s="70">
        <v>73.23</v>
      </c>
      <c r="C41" s="67">
        <v>71.099999999999994</v>
      </c>
      <c r="D41" s="70">
        <v>69.010000000000005</v>
      </c>
      <c r="E41" s="71">
        <v>-0.7</v>
      </c>
      <c r="F41" s="71">
        <v>0.7</v>
      </c>
    </row>
    <row r="42" spans="1:6" ht="15.75">
      <c r="A42" s="70">
        <v>-20</v>
      </c>
      <c r="B42" s="70">
        <v>69.77</v>
      </c>
      <c r="C42" s="67">
        <v>67.77</v>
      </c>
      <c r="D42" s="70">
        <v>65.819999999999993</v>
      </c>
      <c r="E42" s="71">
        <v>-0.6</v>
      </c>
      <c r="F42" s="71">
        <v>0.7</v>
      </c>
    </row>
    <row r="43" spans="1:6" ht="15.75">
      <c r="A43" s="70">
        <v>-19</v>
      </c>
      <c r="B43" s="70">
        <v>66.44</v>
      </c>
      <c r="C43" s="67">
        <v>64.569999999999993</v>
      </c>
      <c r="D43" s="70">
        <v>62.74</v>
      </c>
      <c r="E43" s="71">
        <v>-0.6</v>
      </c>
      <c r="F43" s="71">
        <v>0.6</v>
      </c>
    </row>
    <row r="44" spans="1:6" ht="15.75">
      <c r="A44" s="70">
        <v>-18</v>
      </c>
      <c r="B44" s="70">
        <v>63.3</v>
      </c>
      <c r="C44" s="67">
        <v>61.54</v>
      </c>
      <c r="D44" s="70">
        <v>59.83</v>
      </c>
      <c r="E44" s="71">
        <v>-0.6</v>
      </c>
      <c r="F44" s="71">
        <v>0.6</v>
      </c>
    </row>
    <row r="45" spans="1:6" ht="15.75">
      <c r="A45" s="70">
        <v>-17</v>
      </c>
      <c r="B45" s="70">
        <v>60.32</v>
      </c>
      <c r="C45" s="67">
        <v>58.68</v>
      </c>
      <c r="D45" s="70">
        <v>57.07</v>
      </c>
      <c r="E45" s="71">
        <v>-0.6</v>
      </c>
      <c r="F45" s="71">
        <v>0.6</v>
      </c>
    </row>
    <row r="46" spans="1:6" ht="15.75">
      <c r="A46" s="70">
        <v>-16</v>
      </c>
      <c r="B46" s="70">
        <v>57.51</v>
      </c>
      <c r="C46" s="67">
        <v>55.97</v>
      </c>
      <c r="D46" s="70">
        <v>54.46</v>
      </c>
      <c r="E46" s="71">
        <v>-0.6</v>
      </c>
      <c r="F46" s="71">
        <v>0.6</v>
      </c>
    </row>
    <row r="47" spans="1:6" ht="15.75">
      <c r="A47" s="70">
        <v>-15</v>
      </c>
      <c r="B47" s="70">
        <v>54.85</v>
      </c>
      <c r="C47" s="67">
        <v>53.41</v>
      </c>
      <c r="D47" s="70">
        <v>51.99</v>
      </c>
      <c r="E47" s="71">
        <v>-0.6</v>
      </c>
      <c r="F47" s="71">
        <v>0.6</v>
      </c>
    </row>
    <row r="48" spans="1:6" ht="15.75">
      <c r="A48" s="70">
        <v>-14</v>
      </c>
      <c r="B48" s="70">
        <v>52.33</v>
      </c>
      <c r="C48" s="67">
        <v>50.98</v>
      </c>
      <c r="D48" s="70">
        <v>49.65</v>
      </c>
      <c r="E48" s="71">
        <v>-0.6</v>
      </c>
      <c r="F48" s="71">
        <v>0.6</v>
      </c>
    </row>
    <row r="49" spans="1:6" ht="15.75">
      <c r="A49" s="70">
        <v>-13</v>
      </c>
      <c r="B49" s="70">
        <v>49.95</v>
      </c>
      <c r="C49" s="67">
        <v>48.68</v>
      </c>
      <c r="D49" s="70">
        <v>47.43</v>
      </c>
      <c r="E49" s="71">
        <v>-0.6</v>
      </c>
      <c r="F49" s="71">
        <v>0.6</v>
      </c>
    </row>
    <row r="50" spans="1:6" ht="15.75">
      <c r="A50" s="70">
        <v>-12</v>
      </c>
      <c r="B50" s="70">
        <v>47.69</v>
      </c>
      <c r="C50" s="67">
        <v>46.5</v>
      </c>
      <c r="D50" s="70">
        <v>45.32</v>
      </c>
      <c r="E50" s="71">
        <v>-0.6</v>
      </c>
      <c r="F50" s="71">
        <v>0.6</v>
      </c>
    </row>
    <row r="51" spans="1:6" ht="15.75">
      <c r="A51" s="70">
        <v>-11</v>
      </c>
      <c r="B51" s="70">
        <v>45.55</v>
      </c>
      <c r="C51" s="67">
        <v>44.43</v>
      </c>
      <c r="D51" s="70">
        <v>43.33</v>
      </c>
      <c r="E51" s="71">
        <v>-0.6</v>
      </c>
      <c r="F51" s="71">
        <v>0.6</v>
      </c>
    </row>
    <row r="52" spans="1:6" ht="15.75">
      <c r="A52" s="70">
        <v>-10</v>
      </c>
      <c r="B52" s="70">
        <v>43.52</v>
      </c>
      <c r="C52" s="67">
        <v>42.47</v>
      </c>
      <c r="D52" s="70">
        <v>41.43</v>
      </c>
      <c r="E52" s="71">
        <v>-0.6</v>
      </c>
      <c r="F52" s="71">
        <v>0.6</v>
      </c>
    </row>
    <row r="53" spans="1:6" ht="15.75">
      <c r="A53" s="70">
        <v>-9</v>
      </c>
      <c r="B53" s="70">
        <v>41.55</v>
      </c>
      <c r="C53" s="67">
        <v>40.57</v>
      </c>
      <c r="D53" s="70">
        <v>39.6</v>
      </c>
      <c r="E53" s="71">
        <v>-0.6</v>
      </c>
      <c r="F53" s="71">
        <v>0.6</v>
      </c>
    </row>
    <row r="54" spans="1:6" ht="15.75">
      <c r="A54" s="70">
        <v>-8</v>
      </c>
      <c r="B54" s="70">
        <v>39.69</v>
      </c>
      <c r="C54" s="67">
        <v>38.770000000000003</v>
      </c>
      <c r="D54" s="70">
        <v>37.86</v>
      </c>
      <c r="E54" s="71">
        <v>-0.6</v>
      </c>
      <c r="F54" s="71">
        <v>0.6</v>
      </c>
    </row>
    <row r="55" spans="1:6" ht="15.75">
      <c r="A55" s="70">
        <v>-7</v>
      </c>
      <c r="B55" s="70">
        <v>37.92</v>
      </c>
      <c r="C55" s="67">
        <v>37.06</v>
      </c>
      <c r="D55" s="70">
        <v>36.21</v>
      </c>
      <c r="E55" s="71">
        <v>-0.6</v>
      </c>
      <c r="F55" s="71">
        <v>0.6</v>
      </c>
    </row>
    <row r="56" spans="1:6" ht="15.75">
      <c r="A56" s="70">
        <v>-6</v>
      </c>
      <c r="B56" s="70">
        <v>36.25</v>
      </c>
      <c r="C56" s="67">
        <v>35.44</v>
      </c>
      <c r="D56" s="70">
        <v>34.64</v>
      </c>
      <c r="E56" s="71">
        <v>-0.6</v>
      </c>
      <c r="F56" s="71">
        <v>0.6</v>
      </c>
    </row>
    <row r="57" spans="1:6" ht="15.75">
      <c r="A57" s="70">
        <v>-5</v>
      </c>
      <c r="B57" s="70">
        <v>34.659999999999997</v>
      </c>
      <c r="C57" s="67">
        <v>33.9</v>
      </c>
      <c r="D57" s="70">
        <v>33.15</v>
      </c>
      <c r="E57" s="71">
        <v>-0.6</v>
      </c>
      <c r="F57" s="71">
        <v>0.6</v>
      </c>
    </row>
    <row r="58" spans="1:6" ht="15.75">
      <c r="A58" s="70">
        <v>-4</v>
      </c>
      <c r="B58" s="70">
        <v>33.15</v>
      </c>
      <c r="C58" s="67">
        <v>32.44</v>
      </c>
      <c r="D58" s="70">
        <v>31.73</v>
      </c>
      <c r="E58" s="71">
        <v>-0.5</v>
      </c>
      <c r="F58" s="71">
        <v>0.5</v>
      </c>
    </row>
    <row r="59" spans="1:6" ht="15.75">
      <c r="A59" s="70">
        <v>-3</v>
      </c>
      <c r="B59" s="70">
        <v>31.72</v>
      </c>
      <c r="C59" s="67">
        <v>31.05</v>
      </c>
      <c r="D59" s="70">
        <v>30.39</v>
      </c>
      <c r="E59" s="71">
        <v>-0.5</v>
      </c>
      <c r="F59" s="71">
        <v>0.5</v>
      </c>
    </row>
    <row r="60" spans="1:6" ht="15.75">
      <c r="A60" s="70">
        <v>-2</v>
      </c>
      <c r="B60" s="70">
        <v>30.36</v>
      </c>
      <c r="C60" s="67">
        <v>29.73</v>
      </c>
      <c r="D60" s="70">
        <v>29.11</v>
      </c>
      <c r="E60" s="71">
        <v>-0.5</v>
      </c>
      <c r="F60" s="71">
        <v>0.5</v>
      </c>
    </row>
    <row r="61" spans="1:6" ht="15.75">
      <c r="A61" s="70">
        <v>-1</v>
      </c>
      <c r="B61" s="70">
        <v>29.06</v>
      </c>
      <c r="C61" s="67">
        <v>28.48</v>
      </c>
      <c r="D61" s="70">
        <v>27.89</v>
      </c>
      <c r="E61" s="71">
        <v>-0.5</v>
      </c>
      <c r="F61" s="71">
        <v>0.5</v>
      </c>
    </row>
    <row r="62" spans="1:6" ht="15.75">
      <c r="A62" s="72">
        <v>0</v>
      </c>
      <c r="B62" s="72">
        <v>27.83</v>
      </c>
      <c r="C62" s="73">
        <v>27.28</v>
      </c>
      <c r="D62" s="72">
        <v>26.74</v>
      </c>
      <c r="E62" s="71">
        <v>-0.5</v>
      </c>
      <c r="F62" s="71">
        <v>0.5</v>
      </c>
    </row>
    <row r="63" spans="1:6" ht="15.75">
      <c r="A63" s="72">
        <v>1</v>
      </c>
      <c r="B63" s="72">
        <v>26.65</v>
      </c>
      <c r="C63" s="73">
        <v>26.13</v>
      </c>
      <c r="D63" s="72">
        <v>25.62</v>
      </c>
      <c r="E63" s="71">
        <v>-0.5</v>
      </c>
      <c r="F63" s="71">
        <v>0.5</v>
      </c>
    </row>
    <row r="64" spans="1:6" ht="15.75">
      <c r="A64" s="72">
        <v>2</v>
      </c>
      <c r="B64" s="72">
        <v>25.52</v>
      </c>
      <c r="C64" s="73">
        <v>25.03</v>
      </c>
      <c r="D64" s="72">
        <v>24.55</v>
      </c>
      <c r="E64" s="71">
        <v>-0.5</v>
      </c>
      <c r="F64" s="71">
        <v>0.5</v>
      </c>
    </row>
    <row r="65" spans="1:6" ht="15.75">
      <c r="A65" s="72">
        <v>3</v>
      </c>
      <c r="B65" s="72">
        <v>24.44</v>
      </c>
      <c r="C65" s="73">
        <v>23.99</v>
      </c>
      <c r="D65" s="72">
        <v>23.54</v>
      </c>
      <c r="E65" s="71">
        <v>-0.5</v>
      </c>
      <c r="F65" s="71">
        <v>0.5</v>
      </c>
    </row>
    <row r="66" spans="1:6" ht="15.75">
      <c r="A66" s="72">
        <v>4</v>
      </c>
      <c r="B66" s="72">
        <v>23.42</v>
      </c>
      <c r="C66" s="73">
        <v>23</v>
      </c>
      <c r="D66" s="72">
        <v>22.57</v>
      </c>
      <c r="E66" s="71">
        <v>-0.5</v>
      </c>
      <c r="F66" s="71">
        <v>0.5</v>
      </c>
    </row>
    <row r="67" spans="1:6" ht="15.75">
      <c r="A67" s="72">
        <v>5</v>
      </c>
      <c r="B67" s="72">
        <v>22.45</v>
      </c>
      <c r="C67" s="73">
        <v>22.05</v>
      </c>
      <c r="D67" s="72">
        <v>21.66</v>
      </c>
      <c r="E67" s="71">
        <v>-0.5</v>
      </c>
      <c r="F67" s="71">
        <v>0.5</v>
      </c>
    </row>
    <row r="68" spans="1:6" ht="15.75">
      <c r="A68" s="72">
        <v>6</v>
      </c>
      <c r="B68" s="72">
        <v>21.53</v>
      </c>
      <c r="C68" s="73">
        <v>21.15</v>
      </c>
      <c r="D68" s="72">
        <v>20.78</v>
      </c>
      <c r="E68" s="71">
        <v>-0.5</v>
      </c>
      <c r="F68" s="71">
        <v>0.5</v>
      </c>
    </row>
    <row r="69" spans="1:6" ht="15.75">
      <c r="A69" s="72">
        <v>7</v>
      </c>
      <c r="B69" s="72">
        <v>20.64</v>
      </c>
      <c r="C69" s="73">
        <v>20.3</v>
      </c>
      <c r="D69" s="72">
        <v>19.95</v>
      </c>
      <c r="E69" s="71">
        <v>-0.5</v>
      </c>
      <c r="F69" s="71">
        <v>0.5</v>
      </c>
    </row>
    <row r="70" spans="1:6" ht="15.75">
      <c r="A70" s="72">
        <v>8</v>
      </c>
      <c r="B70" s="72">
        <v>19.809999999999999</v>
      </c>
      <c r="C70" s="73">
        <v>19.48</v>
      </c>
      <c r="D70" s="72">
        <v>19.149999999999999</v>
      </c>
      <c r="E70" s="71">
        <v>-0.5</v>
      </c>
      <c r="F70" s="71">
        <v>0.5</v>
      </c>
    </row>
    <row r="71" spans="1:6" ht="15.75">
      <c r="A71" s="72">
        <v>9</v>
      </c>
      <c r="B71" s="72">
        <v>19.010000000000002</v>
      </c>
      <c r="C71" s="73">
        <v>18.7</v>
      </c>
      <c r="D71" s="72">
        <v>18.39</v>
      </c>
      <c r="E71" s="71">
        <v>-0.4</v>
      </c>
      <c r="F71" s="71">
        <v>0.5</v>
      </c>
    </row>
    <row r="72" spans="1:6" ht="15.75">
      <c r="A72" s="72">
        <v>10</v>
      </c>
      <c r="B72" s="72">
        <v>18.25</v>
      </c>
      <c r="C72" s="73">
        <v>17.96</v>
      </c>
      <c r="D72" s="72">
        <v>17.670000000000002</v>
      </c>
      <c r="E72" s="71">
        <v>-0.4</v>
      </c>
      <c r="F72" s="71">
        <v>0.4</v>
      </c>
    </row>
    <row r="73" spans="1:6" ht="15.75">
      <c r="A73" s="72">
        <v>11</v>
      </c>
      <c r="B73" s="72">
        <v>17.510000000000002</v>
      </c>
      <c r="C73" s="73">
        <v>17.239999999999998</v>
      </c>
      <c r="D73" s="72">
        <v>16.97</v>
      </c>
      <c r="E73" s="71">
        <v>-0.4</v>
      </c>
      <c r="F73" s="71">
        <v>0.4</v>
      </c>
    </row>
    <row r="74" spans="1:6" ht="15.75">
      <c r="A74" s="72">
        <v>12</v>
      </c>
      <c r="B74" s="72">
        <v>16.809999999999999</v>
      </c>
      <c r="C74" s="73">
        <v>16.559999999999999</v>
      </c>
      <c r="D74" s="72">
        <v>16.3</v>
      </c>
      <c r="E74" s="71">
        <v>-0.4</v>
      </c>
      <c r="F74" s="71">
        <v>0.4</v>
      </c>
    </row>
    <row r="75" spans="1:6" ht="15.75">
      <c r="A75" s="72">
        <v>13</v>
      </c>
      <c r="B75" s="72">
        <v>16.14</v>
      </c>
      <c r="C75" s="73">
        <v>15.9</v>
      </c>
      <c r="D75" s="72">
        <v>15.67</v>
      </c>
      <c r="E75" s="71">
        <v>-0.4</v>
      </c>
      <c r="F75" s="71">
        <v>0.4</v>
      </c>
    </row>
    <row r="76" spans="1:6" ht="15.75">
      <c r="A76" s="72">
        <v>14</v>
      </c>
      <c r="B76" s="72">
        <v>15.5</v>
      </c>
      <c r="C76" s="73">
        <v>15.28</v>
      </c>
      <c r="D76" s="72">
        <v>15.06</v>
      </c>
      <c r="E76" s="71">
        <v>-0.4</v>
      </c>
      <c r="F76" s="71">
        <v>0.4</v>
      </c>
    </row>
    <row r="77" spans="1:6" ht="15.75">
      <c r="A77" s="72">
        <v>15</v>
      </c>
      <c r="B77" s="72">
        <v>14.89</v>
      </c>
      <c r="C77" s="73">
        <v>14.69</v>
      </c>
      <c r="D77" s="72">
        <v>14.48</v>
      </c>
      <c r="E77" s="71">
        <v>-0.4</v>
      </c>
      <c r="F77" s="71">
        <v>0.4</v>
      </c>
    </row>
    <row r="78" spans="1:6" ht="15.75">
      <c r="A78" s="72">
        <v>16</v>
      </c>
      <c r="B78" s="72">
        <v>14.31</v>
      </c>
      <c r="C78" s="73">
        <v>14.12</v>
      </c>
      <c r="D78" s="72">
        <v>13.92</v>
      </c>
      <c r="E78" s="71">
        <v>-0.4</v>
      </c>
      <c r="F78" s="71">
        <v>0.4</v>
      </c>
    </row>
    <row r="79" spans="1:6" ht="15.75">
      <c r="A79" s="72">
        <v>17</v>
      </c>
      <c r="B79" s="72">
        <v>13.75</v>
      </c>
      <c r="C79" s="73">
        <v>13.58</v>
      </c>
      <c r="D79" s="72">
        <v>13.39</v>
      </c>
      <c r="E79" s="71">
        <v>-0.4</v>
      </c>
      <c r="F79" s="71">
        <v>0.4</v>
      </c>
    </row>
    <row r="80" spans="1:6" ht="15.75">
      <c r="A80" s="72">
        <v>18</v>
      </c>
      <c r="B80" s="72">
        <v>13.22</v>
      </c>
      <c r="C80" s="73">
        <v>13.06</v>
      </c>
      <c r="D80" s="72">
        <v>12.89</v>
      </c>
      <c r="E80" s="71">
        <v>-0.4</v>
      </c>
      <c r="F80" s="71">
        <v>0.4</v>
      </c>
    </row>
    <row r="81" spans="1:6" ht="15.75">
      <c r="A81" s="72">
        <v>19</v>
      </c>
      <c r="B81" s="72">
        <v>12.72</v>
      </c>
      <c r="C81" s="73">
        <v>12.56</v>
      </c>
      <c r="D81" s="72">
        <v>12.4</v>
      </c>
      <c r="E81" s="71">
        <v>-0.4</v>
      </c>
      <c r="F81" s="71">
        <v>0.4</v>
      </c>
    </row>
    <row r="82" spans="1:6" ht="15.75">
      <c r="A82" s="72">
        <v>20</v>
      </c>
      <c r="B82" s="72">
        <v>12.24</v>
      </c>
      <c r="C82" s="73">
        <v>12.09</v>
      </c>
      <c r="D82" s="72">
        <v>11.94</v>
      </c>
      <c r="E82" s="71">
        <v>-0.4</v>
      </c>
      <c r="F82" s="71">
        <v>0.4</v>
      </c>
    </row>
    <row r="83" spans="1:6" ht="15.75">
      <c r="A83" s="72">
        <v>21</v>
      </c>
      <c r="B83" s="72">
        <v>11.77</v>
      </c>
      <c r="C83" s="73">
        <v>11.63</v>
      </c>
      <c r="D83" s="72">
        <v>11.5</v>
      </c>
      <c r="E83" s="71">
        <v>-0.3</v>
      </c>
      <c r="F83" s="71">
        <v>0.4</v>
      </c>
    </row>
    <row r="84" spans="1:6" ht="15.75">
      <c r="A84" s="72">
        <v>22</v>
      </c>
      <c r="B84" s="72">
        <v>11.32</v>
      </c>
      <c r="C84" s="73">
        <v>11.2</v>
      </c>
      <c r="D84" s="72">
        <v>11.07</v>
      </c>
      <c r="E84" s="71">
        <v>-0.3</v>
      </c>
      <c r="F84" s="71">
        <v>0.3</v>
      </c>
    </row>
    <row r="85" spans="1:6" ht="15.75">
      <c r="A85" s="72">
        <v>23</v>
      </c>
      <c r="B85" s="72">
        <v>10.9</v>
      </c>
      <c r="C85" s="73">
        <v>10.78</v>
      </c>
      <c r="D85" s="72">
        <v>10.66</v>
      </c>
      <c r="E85" s="71">
        <v>-0.3</v>
      </c>
      <c r="F85" s="71">
        <v>0.3</v>
      </c>
    </row>
    <row r="86" spans="1:6" ht="15.75">
      <c r="A86" s="72">
        <v>24</v>
      </c>
      <c r="B86" s="72">
        <v>10.49</v>
      </c>
      <c r="C86" s="73">
        <v>10.38</v>
      </c>
      <c r="D86" s="72">
        <v>10.27</v>
      </c>
      <c r="E86" s="71">
        <v>-0.3</v>
      </c>
      <c r="F86" s="71">
        <v>0.3</v>
      </c>
    </row>
    <row r="87" spans="1:6" ht="15.75">
      <c r="A87" s="72">
        <v>25</v>
      </c>
      <c r="B87" s="72">
        <v>10.1</v>
      </c>
      <c r="C87" s="73">
        <v>10</v>
      </c>
      <c r="D87" s="72">
        <v>9.9</v>
      </c>
      <c r="E87" s="71">
        <v>-0.3</v>
      </c>
      <c r="F87" s="71">
        <v>0.3</v>
      </c>
    </row>
    <row r="88" spans="1:6" ht="15.75">
      <c r="A88" s="72">
        <v>26</v>
      </c>
      <c r="B88" s="72">
        <v>9.7319999999999993</v>
      </c>
      <c r="C88" s="73">
        <v>9.6319999999999997</v>
      </c>
      <c r="D88" s="72">
        <v>9.532</v>
      </c>
      <c r="E88" s="71">
        <v>-0.3</v>
      </c>
      <c r="F88" s="71">
        <v>0.3</v>
      </c>
    </row>
    <row r="89" spans="1:6" ht="15.75">
      <c r="A89" s="72">
        <v>27</v>
      </c>
      <c r="B89" s="72">
        <v>9.3800000000000008</v>
      </c>
      <c r="C89" s="73">
        <v>9.2810000000000006</v>
      </c>
      <c r="D89" s="72">
        <v>9.18</v>
      </c>
      <c r="E89" s="71">
        <v>-0.3</v>
      </c>
      <c r="F89" s="71">
        <v>0.3</v>
      </c>
    </row>
    <row r="90" spans="1:6" ht="15.75">
      <c r="A90" s="72">
        <v>28</v>
      </c>
      <c r="B90" s="72">
        <v>9.0429999999999993</v>
      </c>
      <c r="C90" s="73">
        <v>8.9440000000000008</v>
      </c>
      <c r="D90" s="72">
        <v>8.8439999999999994</v>
      </c>
      <c r="E90" s="71">
        <v>-0.4</v>
      </c>
      <c r="F90" s="71">
        <v>0.4</v>
      </c>
    </row>
    <row r="91" spans="1:6" ht="15.75">
      <c r="A91" s="72">
        <v>29</v>
      </c>
      <c r="B91" s="72">
        <v>8.7210000000000001</v>
      </c>
      <c r="C91" s="73">
        <v>8.6219999999999999</v>
      </c>
      <c r="D91" s="72">
        <v>8.5220000000000002</v>
      </c>
      <c r="E91" s="71">
        <v>-0.4</v>
      </c>
      <c r="F91" s="71">
        <v>0.4</v>
      </c>
    </row>
    <row r="92" spans="1:6" ht="15.75">
      <c r="A92" s="72">
        <v>30</v>
      </c>
      <c r="B92" s="72">
        <v>8.4109999999999996</v>
      </c>
      <c r="C92" s="73">
        <v>8.3130000000000006</v>
      </c>
      <c r="D92" s="72">
        <v>8.2140000000000004</v>
      </c>
      <c r="E92" s="71">
        <v>-0.4</v>
      </c>
      <c r="F92" s="71">
        <v>0.4</v>
      </c>
    </row>
    <row r="93" spans="1:6" ht="15.75">
      <c r="A93" s="72">
        <v>31</v>
      </c>
      <c r="B93" s="72">
        <v>8.1120000000000001</v>
      </c>
      <c r="C93" s="73">
        <v>8.0139999999999993</v>
      </c>
      <c r="D93" s="72">
        <v>7.9160000000000004</v>
      </c>
      <c r="E93" s="71">
        <v>-0.4</v>
      </c>
      <c r="F93" s="71">
        <v>0.4</v>
      </c>
    </row>
    <row r="94" spans="1:6" ht="15.75">
      <c r="A94" s="72">
        <v>32</v>
      </c>
      <c r="B94" s="72">
        <v>7.8259999999999996</v>
      </c>
      <c r="C94" s="73">
        <v>7.7279999999999998</v>
      </c>
      <c r="D94" s="72">
        <v>7.6310000000000002</v>
      </c>
      <c r="E94" s="71">
        <v>-0.4</v>
      </c>
      <c r="F94" s="71">
        <v>0.4</v>
      </c>
    </row>
    <row r="95" spans="1:6" ht="15.75">
      <c r="A95" s="72">
        <v>33</v>
      </c>
      <c r="B95" s="72">
        <v>7.5510000000000002</v>
      </c>
      <c r="C95" s="73">
        <v>7.4539999999999997</v>
      </c>
      <c r="D95" s="72">
        <v>7.3579999999999997</v>
      </c>
      <c r="E95" s="71">
        <v>-0.4</v>
      </c>
      <c r="F95" s="71">
        <v>0.4</v>
      </c>
    </row>
    <row r="96" spans="1:6" ht="15.75">
      <c r="A96" s="72">
        <v>34</v>
      </c>
      <c r="B96" s="72">
        <v>7.2880000000000003</v>
      </c>
      <c r="C96" s="73">
        <v>7.1920000000000002</v>
      </c>
      <c r="D96" s="72">
        <v>7.0960000000000001</v>
      </c>
      <c r="E96" s="71">
        <v>-0.4</v>
      </c>
      <c r="F96" s="71">
        <v>0.4</v>
      </c>
    </row>
    <row r="97" spans="1:6" ht="15.75">
      <c r="A97" s="72">
        <v>35</v>
      </c>
      <c r="B97" s="72">
        <v>7.0350000000000001</v>
      </c>
      <c r="C97" s="73">
        <v>6.94</v>
      </c>
      <c r="D97" s="72">
        <v>6.8449999999999998</v>
      </c>
      <c r="E97" s="71">
        <v>-0.4</v>
      </c>
      <c r="F97" s="71">
        <v>0.4</v>
      </c>
    </row>
    <row r="98" spans="1:6" ht="15.75">
      <c r="A98" s="72">
        <v>36</v>
      </c>
      <c r="B98" s="72">
        <v>6.7930000000000001</v>
      </c>
      <c r="C98" s="73">
        <v>6.6989999999999998</v>
      </c>
      <c r="D98" s="72">
        <v>6.6050000000000004</v>
      </c>
      <c r="E98" s="71">
        <v>-0.4</v>
      </c>
      <c r="F98" s="71">
        <v>0.4</v>
      </c>
    </row>
    <row r="99" spans="1:6" ht="15.75">
      <c r="A99" s="72">
        <v>37</v>
      </c>
      <c r="B99" s="72">
        <v>6.56</v>
      </c>
      <c r="C99" s="73">
        <v>6.4669999999999996</v>
      </c>
      <c r="D99" s="72">
        <v>6.3739999999999997</v>
      </c>
      <c r="E99" s="71">
        <v>-0.5</v>
      </c>
      <c r="F99" s="71">
        <v>0.5</v>
      </c>
    </row>
    <row r="100" spans="1:6" ht="15.75">
      <c r="A100" s="72">
        <v>38</v>
      </c>
      <c r="B100" s="72">
        <v>6.3369999999999997</v>
      </c>
      <c r="C100" s="73">
        <v>6.2450000000000001</v>
      </c>
      <c r="D100" s="72">
        <v>6.1529999999999996</v>
      </c>
      <c r="E100" s="71">
        <v>-0.5</v>
      </c>
      <c r="F100" s="71">
        <v>0.5</v>
      </c>
    </row>
    <row r="101" spans="1:6" ht="15.75">
      <c r="A101" s="72">
        <v>39</v>
      </c>
      <c r="B101" s="72">
        <v>6.1230000000000002</v>
      </c>
      <c r="C101" s="73">
        <v>6.032</v>
      </c>
      <c r="D101" s="72">
        <v>5.9409999999999998</v>
      </c>
      <c r="E101" s="71">
        <v>-0.5</v>
      </c>
      <c r="F101" s="71">
        <v>0.5</v>
      </c>
    </row>
    <row r="102" spans="1:6" ht="15.75">
      <c r="A102" s="72">
        <v>40</v>
      </c>
      <c r="B102" s="72">
        <v>5.9180000000000001</v>
      </c>
      <c r="C102" s="73">
        <v>5.827</v>
      </c>
      <c r="D102" s="72">
        <v>5.7380000000000004</v>
      </c>
      <c r="E102" s="71">
        <v>-0.5</v>
      </c>
      <c r="F102" s="71">
        <v>0.5</v>
      </c>
    </row>
    <row r="103" spans="1:6" ht="15.75">
      <c r="A103" s="72">
        <v>41</v>
      </c>
      <c r="B103" s="72">
        <v>5.718</v>
      </c>
      <c r="C103" s="73">
        <v>5.6289999999999996</v>
      </c>
      <c r="D103" s="72">
        <v>5.54</v>
      </c>
      <c r="E103" s="71">
        <v>-0.5</v>
      </c>
      <c r="F103" s="71">
        <v>0.5</v>
      </c>
    </row>
    <row r="104" spans="1:6" ht="15.75">
      <c r="A104" s="72">
        <v>42</v>
      </c>
      <c r="B104" s="72">
        <v>5.5259999999999998</v>
      </c>
      <c r="C104" s="73">
        <v>5.4379999999999997</v>
      </c>
      <c r="D104" s="72">
        <v>5.351</v>
      </c>
      <c r="E104" s="71">
        <v>-0.5</v>
      </c>
      <c r="F104" s="71">
        <v>0.5</v>
      </c>
    </row>
    <row r="105" spans="1:6" ht="15.75">
      <c r="A105" s="72">
        <v>43</v>
      </c>
      <c r="B105" s="72">
        <v>5.3419999999999996</v>
      </c>
      <c r="C105" s="73">
        <v>5.2549999999999999</v>
      </c>
      <c r="D105" s="72">
        <v>5.1689999999999996</v>
      </c>
      <c r="E105" s="71">
        <v>-0.5</v>
      </c>
      <c r="F105" s="71">
        <v>0.5</v>
      </c>
    </row>
    <row r="106" spans="1:6" ht="15.75">
      <c r="A106" s="72">
        <v>44</v>
      </c>
      <c r="B106" s="72">
        <v>5.165</v>
      </c>
      <c r="C106" s="73">
        <v>5.08</v>
      </c>
      <c r="D106" s="72">
        <v>4.9939999999999998</v>
      </c>
      <c r="E106" s="71">
        <v>-0.5</v>
      </c>
      <c r="F106" s="71">
        <v>0.5</v>
      </c>
    </row>
    <row r="107" spans="1:6" ht="15.75">
      <c r="A107" s="72">
        <v>45</v>
      </c>
      <c r="B107" s="72">
        <v>4.9950000000000001</v>
      </c>
      <c r="C107" s="73">
        <v>4.9109999999999996</v>
      </c>
      <c r="D107" s="72">
        <v>4.827</v>
      </c>
      <c r="E107" s="71">
        <v>-0.6</v>
      </c>
      <c r="F107" s="71">
        <v>0.6</v>
      </c>
    </row>
    <row r="108" spans="1:6" ht="15.75">
      <c r="A108" s="72">
        <v>46</v>
      </c>
      <c r="B108" s="72">
        <v>4.8319999999999999</v>
      </c>
      <c r="C108" s="73">
        <v>4.7489999999999997</v>
      </c>
      <c r="D108" s="72">
        <v>4.6660000000000004</v>
      </c>
      <c r="E108" s="71">
        <v>-0.6</v>
      </c>
      <c r="F108" s="71">
        <v>0.6</v>
      </c>
    </row>
    <row r="109" spans="1:6" ht="15.75">
      <c r="A109" s="72">
        <v>47</v>
      </c>
      <c r="B109" s="72">
        <v>4.6749999999999998</v>
      </c>
      <c r="C109" s="73">
        <v>4.593</v>
      </c>
      <c r="D109" s="72">
        <v>4.5110000000000001</v>
      </c>
      <c r="E109" s="71">
        <v>-0.6</v>
      </c>
      <c r="F109" s="71">
        <v>0.6</v>
      </c>
    </row>
    <row r="110" spans="1:6" ht="15.75">
      <c r="A110" s="72">
        <v>48</v>
      </c>
      <c r="B110" s="72">
        <v>4.524</v>
      </c>
      <c r="C110" s="73">
        <v>4.4429999999999996</v>
      </c>
      <c r="D110" s="72">
        <v>4.3630000000000004</v>
      </c>
      <c r="E110" s="71">
        <v>-0.6</v>
      </c>
      <c r="F110" s="71">
        <v>0.6</v>
      </c>
    </row>
    <row r="111" spans="1:6" ht="15.75">
      <c r="A111" s="72">
        <v>49</v>
      </c>
      <c r="B111" s="72">
        <v>4.3789999999999996</v>
      </c>
      <c r="C111" s="73">
        <v>4.2990000000000004</v>
      </c>
      <c r="D111" s="72">
        <v>4.22</v>
      </c>
      <c r="E111" s="71">
        <v>-0.6</v>
      </c>
      <c r="F111" s="71">
        <v>0.6</v>
      </c>
    </row>
    <row r="112" spans="1:6" ht="15.75">
      <c r="A112" s="72">
        <v>50</v>
      </c>
      <c r="B112" s="72">
        <v>4.2389999999999999</v>
      </c>
      <c r="C112" s="73">
        <v>4.16</v>
      </c>
      <c r="D112" s="72">
        <v>4.0819999999999999</v>
      </c>
      <c r="E112" s="71">
        <v>-0.6</v>
      </c>
      <c r="F112" s="71">
        <v>0.6</v>
      </c>
    </row>
    <row r="113" spans="1:6" ht="15.75">
      <c r="A113" s="72">
        <v>51</v>
      </c>
      <c r="B113" s="72">
        <v>4.1029999999999998</v>
      </c>
      <c r="C113" s="73">
        <v>4.0259999999999998</v>
      </c>
      <c r="D113" s="72">
        <v>3.9489999999999998</v>
      </c>
      <c r="E113" s="71">
        <v>-0.6</v>
      </c>
      <c r="F113" s="71">
        <v>0.6</v>
      </c>
    </row>
    <row r="114" spans="1:6" ht="15.75">
      <c r="A114" s="72">
        <v>52</v>
      </c>
      <c r="B114" s="72">
        <v>3.972</v>
      </c>
      <c r="C114" s="73">
        <v>3.8959999999999999</v>
      </c>
      <c r="D114" s="72">
        <v>3.82</v>
      </c>
      <c r="E114" s="71">
        <v>-0.6</v>
      </c>
      <c r="F114" s="71">
        <v>0.6</v>
      </c>
    </row>
    <row r="115" spans="1:6" ht="15.75">
      <c r="A115" s="72">
        <v>53</v>
      </c>
      <c r="B115" s="72">
        <v>3.8460000000000001</v>
      </c>
      <c r="C115" s="73">
        <v>3.7709999999999999</v>
      </c>
      <c r="D115" s="72">
        <v>3.6970000000000001</v>
      </c>
      <c r="E115" s="71">
        <v>-0.7</v>
      </c>
      <c r="F115" s="71">
        <v>0.7</v>
      </c>
    </row>
    <row r="116" spans="1:6" ht="15.75">
      <c r="A116" s="72">
        <v>54</v>
      </c>
      <c r="B116" s="72">
        <v>3.7250000000000001</v>
      </c>
      <c r="C116" s="73">
        <v>3.6509999999999998</v>
      </c>
      <c r="D116" s="72">
        <v>3.5779999999999998</v>
      </c>
      <c r="E116" s="71">
        <v>-0.7</v>
      </c>
      <c r="F116" s="71">
        <v>0.7</v>
      </c>
    </row>
    <row r="117" spans="1:6" ht="15.75">
      <c r="A117" s="72">
        <v>55</v>
      </c>
      <c r="B117" s="72">
        <v>3.609</v>
      </c>
      <c r="C117" s="73">
        <v>3.536</v>
      </c>
      <c r="D117" s="72">
        <v>3.464</v>
      </c>
      <c r="E117" s="71">
        <v>-0.7</v>
      </c>
      <c r="F117" s="71">
        <v>0.7</v>
      </c>
    </row>
    <row r="118" spans="1:6" ht="15.75">
      <c r="A118" s="72">
        <v>56</v>
      </c>
      <c r="B118" s="72">
        <v>3.496</v>
      </c>
      <c r="C118" s="73">
        <v>3.4249999999999998</v>
      </c>
      <c r="D118" s="72">
        <v>3.3540000000000001</v>
      </c>
      <c r="E118" s="71">
        <v>-0.7</v>
      </c>
      <c r="F118" s="71">
        <v>0.7</v>
      </c>
    </row>
    <row r="119" spans="1:6" ht="15.75">
      <c r="A119" s="72">
        <v>57</v>
      </c>
      <c r="B119" s="72">
        <v>3.3879999999999999</v>
      </c>
      <c r="C119" s="73">
        <v>3.3180000000000001</v>
      </c>
      <c r="D119" s="72">
        <v>3.2480000000000002</v>
      </c>
      <c r="E119" s="71">
        <v>-0.7</v>
      </c>
      <c r="F119" s="71">
        <v>0.7</v>
      </c>
    </row>
    <row r="120" spans="1:6" ht="15.75">
      <c r="A120" s="72">
        <v>58</v>
      </c>
      <c r="B120" s="72">
        <v>3.2839999999999998</v>
      </c>
      <c r="C120" s="73">
        <v>3.2149999999999999</v>
      </c>
      <c r="D120" s="72">
        <v>3.1459999999999999</v>
      </c>
      <c r="E120" s="71">
        <v>-0.7</v>
      </c>
      <c r="F120" s="71">
        <v>0.7</v>
      </c>
    </row>
    <row r="121" spans="1:6" ht="15.75">
      <c r="A121" s="72">
        <v>59</v>
      </c>
      <c r="B121" s="72">
        <v>3.1840000000000002</v>
      </c>
      <c r="C121" s="73">
        <v>3.1160000000000001</v>
      </c>
      <c r="D121" s="72">
        <v>3.048</v>
      </c>
      <c r="E121" s="71">
        <v>-0.7</v>
      </c>
      <c r="F121" s="71">
        <v>0.7</v>
      </c>
    </row>
    <row r="122" spans="1:6" ht="15.75">
      <c r="A122" s="72">
        <v>60</v>
      </c>
      <c r="B122" s="72">
        <v>3.0870000000000002</v>
      </c>
      <c r="C122" s="73">
        <v>3.02</v>
      </c>
      <c r="D122" s="72" t="s">
        <v>56</v>
      </c>
      <c r="E122" s="71">
        <v>-0.7</v>
      </c>
      <c r="F122" s="71">
        <v>0.8</v>
      </c>
    </row>
    <row r="123" spans="1:6" ht="15.75">
      <c r="A123" s="70">
        <v>61</v>
      </c>
      <c r="B123" s="70">
        <v>2.9929999999999999</v>
      </c>
      <c r="C123" s="67">
        <v>2.927</v>
      </c>
      <c r="D123" s="70">
        <v>2.8620000000000001</v>
      </c>
      <c r="E123" s="71">
        <v>-0.8</v>
      </c>
      <c r="F123" s="71">
        <v>0.8</v>
      </c>
    </row>
    <row r="124" spans="1:6" ht="15.75">
      <c r="A124" s="70">
        <v>62</v>
      </c>
      <c r="B124" s="70">
        <v>2.9020000000000001</v>
      </c>
      <c r="C124" s="67">
        <v>2.8380000000000001</v>
      </c>
      <c r="D124" s="70">
        <v>2.774</v>
      </c>
      <c r="E124" s="71">
        <v>-0.8</v>
      </c>
      <c r="F124" s="71">
        <v>0.8</v>
      </c>
    </row>
    <row r="125" spans="1:6" ht="15.75">
      <c r="A125" s="70">
        <v>63</v>
      </c>
      <c r="B125" s="70">
        <v>2.8149999999999999</v>
      </c>
      <c r="C125" s="67">
        <v>2.7509999999999999</v>
      </c>
      <c r="D125" s="70">
        <v>2.6880000000000002</v>
      </c>
      <c r="E125" s="71">
        <v>-0.8</v>
      </c>
      <c r="F125" s="71">
        <v>0.8</v>
      </c>
    </row>
    <row r="126" spans="1:6" ht="15.75">
      <c r="A126" s="70">
        <v>64</v>
      </c>
      <c r="B126" s="70">
        <v>2.7309999999999999</v>
      </c>
      <c r="C126" s="67">
        <v>2.6680000000000001</v>
      </c>
      <c r="D126" s="70">
        <v>2.6059999999999999</v>
      </c>
      <c r="E126" s="71">
        <v>-0.8</v>
      </c>
      <c r="F126" s="71">
        <v>0.8</v>
      </c>
    </row>
    <row r="127" spans="1:6" ht="15.75">
      <c r="A127" s="70">
        <v>65</v>
      </c>
      <c r="B127" s="70">
        <v>2.65</v>
      </c>
      <c r="C127" s="67">
        <v>2.5880000000000001</v>
      </c>
      <c r="D127" s="70">
        <v>2.5270000000000001</v>
      </c>
      <c r="E127" s="71">
        <v>-0.8</v>
      </c>
      <c r="F127" s="71">
        <v>0.8</v>
      </c>
    </row>
    <row r="128" spans="1:6" ht="15.75">
      <c r="A128" s="70">
        <v>66</v>
      </c>
      <c r="B128" s="70">
        <v>2.5710000000000002</v>
      </c>
      <c r="C128" s="67">
        <v>2.5110000000000001</v>
      </c>
      <c r="D128" s="70">
        <v>2.4510000000000001</v>
      </c>
      <c r="E128" s="71">
        <v>-0.8</v>
      </c>
      <c r="F128" s="71">
        <v>0.8</v>
      </c>
    </row>
    <row r="129" spans="1:6" ht="15.75">
      <c r="A129" s="70">
        <v>67</v>
      </c>
      <c r="B129" s="70">
        <v>2.496</v>
      </c>
      <c r="C129" s="67">
        <v>2.4359999999999999</v>
      </c>
      <c r="D129" s="70">
        <v>2.3780000000000001</v>
      </c>
      <c r="E129" s="71">
        <v>-0.8</v>
      </c>
      <c r="F129" s="71">
        <v>0.9</v>
      </c>
    </row>
    <row r="130" spans="1:6" ht="15.75">
      <c r="A130" s="70">
        <v>68</v>
      </c>
      <c r="B130" s="70">
        <v>2.423</v>
      </c>
      <c r="C130" s="67">
        <v>2.3639999999999999</v>
      </c>
      <c r="D130" s="70">
        <v>2.3069999999999999</v>
      </c>
      <c r="E130" s="71">
        <v>-0.9</v>
      </c>
      <c r="F130" s="71">
        <v>0.9</v>
      </c>
    </row>
    <row r="131" spans="1:6" ht="15.75">
      <c r="A131" s="70">
        <v>69</v>
      </c>
      <c r="B131" s="70">
        <v>2.3519999999999999</v>
      </c>
      <c r="C131" s="67">
        <v>2.2949999999999999</v>
      </c>
      <c r="D131" s="70">
        <v>2.238</v>
      </c>
      <c r="E131" s="71">
        <v>-0.9</v>
      </c>
      <c r="F131" s="71">
        <v>0.9</v>
      </c>
    </row>
    <row r="132" spans="1:6" ht="15.75">
      <c r="A132" s="70">
        <v>70</v>
      </c>
      <c r="B132" s="70">
        <v>2.2839999999999998</v>
      </c>
      <c r="C132" s="67">
        <v>2.2280000000000002</v>
      </c>
      <c r="D132" s="70">
        <v>2.1720000000000002</v>
      </c>
      <c r="E132" s="71">
        <v>-0.9</v>
      </c>
      <c r="F132" s="71">
        <v>0.9</v>
      </c>
    </row>
    <row r="133" spans="1:6" ht="15.75">
      <c r="A133" s="70">
        <v>71</v>
      </c>
      <c r="B133" s="70">
        <v>2.218</v>
      </c>
      <c r="C133" s="67">
        <v>2.1629999999999998</v>
      </c>
      <c r="D133" s="70">
        <v>2.1080000000000001</v>
      </c>
      <c r="E133" s="71">
        <v>-0.9</v>
      </c>
      <c r="F133" s="71">
        <v>0.9</v>
      </c>
    </row>
    <row r="134" spans="1:6" ht="15.75">
      <c r="A134" s="70">
        <v>72</v>
      </c>
      <c r="B134" s="70">
        <v>2.1539999999999999</v>
      </c>
      <c r="C134" s="67">
        <v>2.1</v>
      </c>
      <c r="D134" s="70">
        <v>2.0459999999999998</v>
      </c>
      <c r="E134" s="71">
        <v>-0.9</v>
      </c>
      <c r="F134" s="71">
        <v>0.9</v>
      </c>
    </row>
    <row r="135" spans="1:6" ht="15.75">
      <c r="A135" s="70">
        <v>73</v>
      </c>
      <c r="B135" s="70">
        <v>2.0920000000000001</v>
      </c>
      <c r="C135" s="67">
        <v>2.0390000000000001</v>
      </c>
      <c r="D135" s="70">
        <v>1.986</v>
      </c>
      <c r="E135" s="71">
        <v>-0.9</v>
      </c>
      <c r="F135" s="71">
        <v>0.9</v>
      </c>
    </row>
    <row r="136" spans="1:6" ht="15.75">
      <c r="A136" s="70">
        <v>74</v>
      </c>
      <c r="B136" s="70">
        <v>2.0329999999999999</v>
      </c>
      <c r="C136" s="67">
        <v>1.98</v>
      </c>
      <c r="D136" s="70">
        <v>1.929</v>
      </c>
      <c r="E136" s="71">
        <v>-0.9</v>
      </c>
      <c r="F136" s="71">
        <v>1</v>
      </c>
    </row>
    <row r="137" spans="1:6" ht="15.75">
      <c r="A137" s="70">
        <v>75</v>
      </c>
      <c r="B137" s="70">
        <v>1.9750000000000001</v>
      </c>
      <c r="C137" s="67">
        <v>1.9239999999999999</v>
      </c>
      <c r="D137" s="70">
        <v>1.873</v>
      </c>
      <c r="E137" s="71">
        <v>-1</v>
      </c>
      <c r="F137" s="71">
        <v>1</v>
      </c>
    </row>
    <row r="138" spans="1:6" ht="15.75">
      <c r="A138" s="70">
        <v>76</v>
      </c>
      <c r="B138" s="70">
        <v>1.92</v>
      </c>
      <c r="C138" s="67">
        <v>1.869</v>
      </c>
      <c r="D138" s="70">
        <v>1.819</v>
      </c>
      <c r="E138" s="71">
        <v>-1</v>
      </c>
      <c r="F138" s="71">
        <v>1</v>
      </c>
    </row>
    <row r="139" spans="1:6" ht="15.75">
      <c r="A139" s="70">
        <v>77</v>
      </c>
      <c r="B139" s="70">
        <v>1.8660000000000001</v>
      </c>
      <c r="C139" s="67">
        <v>1.8160000000000001</v>
      </c>
      <c r="D139" s="70">
        <v>1.7669999999999999</v>
      </c>
      <c r="E139" s="71">
        <v>-1</v>
      </c>
      <c r="F139" s="71">
        <v>1</v>
      </c>
    </row>
    <row r="140" spans="1:6" ht="15.75">
      <c r="A140" s="70">
        <v>78</v>
      </c>
      <c r="B140" s="70">
        <v>1.8140000000000001</v>
      </c>
      <c r="C140" s="67">
        <v>1.7649999999999999</v>
      </c>
      <c r="D140" s="70">
        <v>1.7170000000000001</v>
      </c>
      <c r="E140" s="71">
        <v>-1</v>
      </c>
      <c r="F140" s="71">
        <v>1</v>
      </c>
    </row>
    <row r="141" spans="1:6" ht="15.75">
      <c r="A141" s="70">
        <v>79</v>
      </c>
      <c r="B141" s="70">
        <v>1.764</v>
      </c>
      <c r="C141" s="67">
        <v>1.716</v>
      </c>
      <c r="D141" s="70">
        <v>1.6679999999999999</v>
      </c>
      <c r="E141" s="71">
        <v>-1</v>
      </c>
      <c r="F141" s="71">
        <v>1</v>
      </c>
    </row>
    <row r="142" spans="1:6" ht="15.75">
      <c r="A142" s="70">
        <v>80</v>
      </c>
      <c r="B142" s="70">
        <v>1.7150000000000001</v>
      </c>
      <c r="C142" s="67">
        <v>1.6679999999999999</v>
      </c>
      <c r="D142" s="70">
        <v>1.621</v>
      </c>
      <c r="E142" s="71">
        <v>-1</v>
      </c>
      <c r="F142" s="71">
        <v>1</v>
      </c>
    </row>
    <row r="143" spans="1:6" ht="15.75">
      <c r="A143" s="70">
        <v>81</v>
      </c>
      <c r="B143" s="70">
        <v>1.6679999999999999</v>
      </c>
      <c r="C143" s="67">
        <v>1.6220000000000001</v>
      </c>
      <c r="D143" s="70">
        <v>1.5760000000000001</v>
      </c>
      <c r="E143" s="71">
        <v>-1</v>
      </c>
      <c r="F143" s="71">
        <v>1.1000000000000001</v>
      </c>
    </row>
    <row r="144" spans="1:6" ht="15.75">
      <c r="A144" s="70">
        <v>82</v>
      </c>
      <c r="B144" s="70">
        <v>1.6220000000000001</v>
      </c>
      <c r="C144" s="67">
        <v>1.577</v>
      </c>
      <c r="D144" s="70">
        <v>1.532</v>
      </c>
      <c r="E144" s="71">
        <v>-1.1000000000000001</v>
      </c>
      <c r="F144" s="71">
        <v>1.1000000000000001</v>
      </c>
    </row>
    <row r="145" spans="1:6" ht="15.75">
      <c r="A145" s="70">
        <v>83</v>
      </c>
      <c r="B145" s="70">
        <v>1.5780000000000001</v>
      </c>
      <c r="C145" s="67">
        <v>1.5329999999999999</v>
      </c>
      <c r="D145" s="70">
        <v>1.4890000000000001</v>
      </c>
      <c r="E145" s="71">
        <v>-1.1000000000000001</v>
      </c>
      <c r="F145" s="71">
        <v>1.1000000000000001</v>
      </c>
    </row>
    <row r="146" spans="1:6" ht="15.75">
      <c r="A146" s="70">
        <v>84</v>
      </c>
      <c r="B146" s="70">
        <v>1.5349999999999999</v>
      </c>
      <c r="C146" s="67">
        <v>1.492</v>
      </c>
      <c r="D146" s="70">
        <v>1.448</v>
      </c>
      <c r="E146" s="71">
        <v>-1.1000000000000001</v>
      </c>
      <c r="F146" s="71">
        <v>1.1000000000000001</v>
      </c>
    </row>
    <row r="147" spans="1:6" ht="15.75">
      <c r="A147" s="70">
        <v>85</v>
      </c>
      <c r="B147" s="70">
        <v>1.494</v>
      </c>
      <c r="C147" s="67">
        <v>1.4510000000000001</v>
      </c>
      <c r="D147" s="70">
        <v>1.409</v>
      </c>
      <c r="E147" s="71">
        <v>-1.1000000000000001</v>
      </c>
      <c r="F147" s="71">
        <v>1.1000000000000001</v>
      </c>
    </row>
    <row r="148" spans="1:6" ht="15.75">
      <c r="A148" s="70">
        <v>86</v>
      </c>
      <c r="B148" s="70">
        <v>1.454</v>
      </c>
      <c r="C148" s="67">
        <v>1.4119999999999999</v>
      </c>
      <c r="D148" s="70">
        <v>1.37</v>
      </c>
      <c r="E148" s="71">
        <v>-1.1000000000000001</v>
      </c>
      <c r="F148" s="71">
        <v>1.1000000000000001</v>
      </c>
    </row>
    <row r="149" spans="1:6" ht="15.75">
      <c r="A149" s="70">
        <v>87</v>
      </c>
      <c r="B149" s="70">
        <v>1.415</v>
      </c>
      <c r="C149" s="67">
        <v>1.373</v>
      </c>
      <c r="D149" s="70">
        <v>1.3320000000000001</v>
      </c>
      <c r="E149" s="71">
        <v>-1.1000000000000001</v>
      </c>
      <c r="F149" s="71">
        <v>1.1000000000000001</v>
      </c>
    </row>
    <row r="150" spans="1:6" ht="15.75">
      <c r="A150" s="70">
        <v>88</v>
      </c>
      <c r="B150" s="70">
        <v>1.377</v>
      </c>
      <c r="C150" s="67">
        <v>1.3360000000000001</v>
      </c>
      <c r="D150" s="70">
        <v>1.296</v>
      </c>
      <c r="E150" s="71">
        <v>-1.2</v>
      </c>
      <c r="F150" s="71">
        <v>1.2</v>
      </c>
    </row>
    <row r="151" spans="1:6" ht="15.75">
      <c r="A151" s="70">
        <v>89</v>
      </c>
      <c r="B151" s="70">
        <v>1.341</v>
      </c>
      <c r="C151" s="67">
        <v>1.3009999999999999</v>
      </c>
      <c r="D151" s="70">
        <v>1.2609999999999999</v>
      </c>
      <c r="E151" s="71">
        <v>-1.2</v>
      </c>
      <c r="F151" s="71">
        <v>1.2</v>
      </c>
    </row>
    <row r="152" spans="1:6" ht="15.75">
      <c r="A152" s="70">
        <v>90</v>
      </c>
      <c r="B152" s="70">
        <v>1.3049999999999999</v>
      </c>
      <c r="C152" s="67">
        <v>1.266</v>
      </c>
      <c r="D152" s="70">
        <v>1.2270000000000001</v>
      </c>
      <c r="E152" s="71">
        <v>-1.2</v>
      </c>
      <c r="F152" s="71">
        <v>1.2</v>
      </c>
    </row>
    <row r="153" spans="1:6" ht="15.75">
      <c r="A153" s="70">
        <v>91</v>
      </c>
      <c r="B153" s="70">
        <v>1.2709999999999999</v>
      </c>
      <c r="C153" s="67">
        <v>1.232</v>
      </c>
      <c r="D153" s="70">
        <v>1.194</v>
      </c>
      <c r="E153" s="71">
        <v>-1.2</v>
      </c>
      <c r="F153" s="71">
        <v>1.2</v>
      </c>
    </row>
    <row r="154" spans="1:6" ht="15.75">
      <c r="A154" s="70">
        <v>92</v>
      </c>
      <c r="B154" s="70">
        <v>1.238</v>
      </c>
      <c r="C154" s="67">
        <v>1.2</v>
      </c>
      <c r="D154" s="70">
        <v>1.1619999999999999</v>
      </c>
      <c r="E154" s="71">
        <v>-1.2</v>
      </c>
      <c r="F154" s="71">
        <v>1.2</v>
      </c>
    </row>
    <row r="155" spans="1:6" ht="15.75">
      <c r="A155" s="70">
        <v>93</v>
      </c>
      <c r="B155" s="70">
        <v>1.2050000000000001</v>
      </c>
      <c r="C155" s="67">
        <v>1.1679999999999999</v>
      </c>
      <c r="D155" s="70">
        <v>1.131</v>
      </c>
      <c r="E155" s="71">
        <v>-1.2</v>
      </c>
      <c r="F155" s="71">
        <v>1.2</v>
      </c>
    </row>
    <row r="156" spans="1:6" ht="15.75">
      <c r="A156" s="70">
        <v>94</v>
      </c>
      <c r="B156" s="70">
        <v>1.1739999999999999</v>
      </c>
      <c r="C156" s="67">
        <v>1.137</v>
      </c>
      <c r="D156" s="70">
        <v>1.101</v>
      </c>
      <c r="E156" s="71">
        <v>-1.2</v>
      </c>
      <c r="F156" s="71">
        <v>1.3</v>
      </c>
    </row>
    <row r="157" spans="1:6" ht="15.75">
      <c r="A157" s="70">
        <v>95</v>
      </c>
      <c r="B157" s="70">
        <v>1.1439999999999999</v>
      </c>
      <c r="C157" s="67">
        <v>1.1080000000000001</v>
      </c>
      <c r="D157" s="70">
        <v>1.0720000000000001</v>
      </c>
      <c r="E157" s="71">
        <v>-1.3</v>
      </c>
      <c r="F157" s="71">
        <v>1.3</v>
      </c>
    </row>
    <row r="158" spans="1:6" ht="15.75">
      <c r="A158" s="70">
        <v>96</v>
      </c>
      <c r="B158" s="70">
        <v>1.115</v>
      </c>
      <c r="C158" s="67">
        <v>1.079</v>
      </c>
      <c r="D158" s="70">
        <v>1.044</v>
      </c>
      <c r="E158" s="71">
        <v>-1.3</v>
      </c>
      <c r="F158" s="71">
        <v>1.3</v>
      </c>
    </row>
    <row r="159" spans="1:6" ht="15.75">
      <c r="A159" s="70">
        <v>97</v>
      </c>
      <c r="B159" s="70">
        <v>1.0860000000000001</v>
      </c>
      <c r="C159" s="67">
        <v>1.0509999999999999</v>
      </c>
      <c r="D159" s="70">
        <v>1.0169999999999999</v>
      </c>
      <c r="E159" s="71">
        <v>-1.3</v>
      </c>
      <c r="F159" s="71">
        <v>1.3</v>
      </c>
    </row>
    <row r="160" spans="1:6" ht="15.75">
      <c r="A160" s="70">
        <v>98</v>
      </c>
      <c r="B160" s="70">
        <v>1.0589999999999999</v>
      </c>
      <c r="C160" s="67">
        <v>1.024</v>
      </c>
      <c r="D160" s="70">
        <v>0.99129999999999996</v>
      </c>
      <c r="E160" s="71">
        <v>-1.3</v>
      </c>
      <c r="F160" s="71">
        <v>1.3</v>
      </c>
    </row>
    <row r="161" spans="1:6" ht="15.75">
      <c r="A161" s="70">
        <v>99</v>
      </c>
      <c r="B161" s="70">
        <v>1.032</v>
      </c>
      <c r="C161" s="67">
        <v>0.99839999999999995</v>
      </c>
      <c r="D161" s="70">
        <v>0.96579999999999999</v>
      </c>
      <c r="E161" s="71">
        <v>-1.3</v>
      </c>
      <c r="F161" s="71">
        <v>1.3</v>
      </c>
    </row>
    <row r="162" spans="1:6" ht="15.75">
      <c r="A162" s="70">
        <v>100</v>
      </c>
      <c r="B162" s="70">
        <v>1.006</v>
      </c>
      <c r="C162" s="67">
        <v>0.97309999999999997</v>
      </c>
      <c r="D162" s="70">
        <v>0.94110000000000005</v>
      </c>
      <c r="E162" s="71">
        <v>-1.3</v>
      </c>
      <c r="F162" s="71">
        <v>1.4</v>
      </c>
    </row>
    <row r="163" spans="1:6" ht="15.75">
      <c r="A163" s="70">
        <v>101</v>
      </c>
      <c r="B163" s="70">
        <v>0.98080000000000001</v>
      </c>
      <c r="C163" s="67">
        <v>0.94840000000000002</v>
      </c>
      <c r="D163" s="70">
        <v>0.91700000000000004</v>
      </c>
      <c r="E163" s="71">
        <v>-1.4</v>
      </c>
      <c r="F163" s="71">
        <v>1.4</v>
      </c>
    </row>
    <row r="164" spans="1:6" ht="15.75">
      <c r="A164" s="70">
        <v>102</v>
      </c>
      <c r="B164" s="70">
        <v>0.95630000000000004</v>
      </c>
      <c r="C164" s="67">
        <v>0.92459999999999998</v>
      </c>
      <c r="D164" s="70">
        <v>0.89370000000000005</v>
      </c>
      <c r="E164" s="71">
        <v>-1.4</v>
      </c>
      <c r="F164" s="71">
        <v>1.4</v>
      </c>
    </row>
    <row r="165" spans="1:6" ht="15.75">
      <c r="A165" s="70">
        <v>103</v>
      </c>
      <c r="B165" s="70">
        <v>0.93259999999999998</v>
      </c>
      <c r="C165" s="67">
        <v>0.90139999999999998</v>
      </c>
      <c r="D165" s="70">
        <v>0.87109999999999999</v>
      </c>
      <c r="E165" s="71">
        <v>-1.4</v>
      </c>
      <c r="F165" s="71">
        <v>1.4</v>
      </c>
    </row>
    <row r="166" spans="1:6" ht="15.75">
      <c r="A166" s="70">
        <v>104</v>
      </c>
      <c r="B166" s="70">
        <v>0.90959999999999996</v>
      </c>
      <c r="C166" s="67">
        <v>0.87890000000000001</v>
      </c>
      <c r="D166" s="70">
        <v>0.84919999999999995</v>
      </c>
      <c r="E166" s="71">
        <v>-1.4</v>
      </c>
      <c r="F166" s="71">
        <v>1.4</v>
      </c>
    </row>
    <row r="167" spans="1:6" ht="15.75">
      <c r="A167" s="70">
        <v>105</v>
      </c>
      <c r="B167" s="70">
        <v>0.88729999999999998</v>
      </c>
      <c r="C167" s="67">
        <v>0.85719999999999996</v>
      </c>
      <c r="D167" s="70">
        <v>0.82789999999999997</v>
      </c>
      <c r="E167" s="71">
        <v>-1.4</v>
      </c>
      <c r="F167" s="71">
        <v>1.4</v>
      </c>
    </row>
    <row r="168" spans="1:6" ht="15.75">
      <c r="A168" s="70">
        <v>106</v>
      </c>
      <c r="B168" s="70">
        <v>0.86560000000000004</v>
      </c>
      <c r="C168" s="67">
        <v>0.83599999999999997</v>
      </c>
      <c r="D168" s="70">
        <v>0.80730000000000002</v>
      </c>
      <c r="E168" s="71">
        <v>-1.4</v>
      </c>
      <c r="F168" s="71">
        <v>1.5</v>
      </c>
    </row>
    <row r="169" spans="1:6" ht="15.75">
      <c r="A169" s="70">
        <v>107</v>
      </c>
      <c r="B169" s="70">
        <v>0.84460000000000002</v>
      </c>
      <c r="C169" s="67">
        <v>0.8155</v>
      </c>
      <c r="D169" s="70">
        <v>0.7873</v>
      </c>
      <c r="E169" s="71">
        <v>-1.5</v>
      </c>
      <c r="F169" s="71">
        <v>1.5</v>
      </c>
    </row>
    <row r="170" spans="1:6" ht="15.75">
      <c r="A170" s="70">
        <v>108</v>
      </c>
      <c r="B170" s="70">
        <v>0.82420000000000004</v>
      </c>
      <c r="C170" s="67">
        <v>0.79559999999999997</v>
      </c>
      <c r="D170" s="70">
        <v>0.76790000000000003</v>
      </c>
      <c r="E170" s="71">
        <v>-1.5</v>
      </c>
      <c r="F170" s="71">
        <v>1.5</v>
      </c>
    </row>
    <row r="171" spans="1:6" ht="15.75">
      <c r="A171" s="70">
        <v>109</v>
      </c>
      <c r="B171" s="70">
        <v>0.8044</v>
      </c>
      <c r="C171" s="67">
        <v>0.77629999999999999</v>
      </c>
      <c r="D171" s="70">
        <v>0.74909999999999999</v>
      </c>
      <c r="E171" s="71">
        <v>-1.5</v>
      </c>
      <c r="F171" s="71">
        <v>1.5</v>
      </c>
    </row>
    <row r="172" spans="1:6" ht="15.75">
      <c r="A172" s="70">
        <v>110</v>
      </c>
      <c r="B172" s="70">
        <v>0.78510000000000002</v>
      </c>
      <c r="C172" s="67">
        <v>0.75760000000000005</v>
      </c>
      <c r="D172" s="70">
        <v>0.73080000000000001</v>
      </c>
      <c r="E172" s="71">
        <v>-1.5</v>
      </c>
      <c r="F172" s="71">
        <v>1.5</v>
      </c>
    </row>
  </sheetData>
  <mergeCells count="1">
    <mergeCell ref="E11:F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BQ2560x</vt:lpstr>
      <vt:lpstr>Thermistor 103A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2018-10-12T16:01:35Z</dcterms:created>
  <dcterms:modified xsi:type="dcterms:W3CDTF">2019-01-23T04:42:31Z</dcterms:modified>
</cp:coreProperties>
</file>