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to COMODULE\hw-dev\_own_dev\BQ Testing\"/>
    </mc:Choice>
  </mc:AlternateContent>
  <xr:revisionPtr revIDLastSave="0" documentId="13_ncr:1_{B574D426-A28E-496F-AF15-DA8B8B23D5D2}" xr6:coauthVersionLast="46" xr6:coauthVersionMax="46" xr10:uidLastSave="{00000000-0000-0000-0000-000000000000}"/>
  <bookViews>
    <workbookView xWindow="1005" yWindow="45" windowWidth="23475" windowHeight="20940" xr2:uid="{F8A7316C-B4B5-4B52-BCF6-AF88E222A5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  <c r="D44" i="1" l="1"/>
  <c r="B47" i="1"/>
  <c r="C10" i="1" s="1"/>
  <c r="B49" i="1"/>
  <c r="B50" i="1"/>
  <c r="D48" i="1"/>
  <c r="B44" i="1"/>
  <c r="B45" i="1"/>
  <c r="D43" i="1"/>
  <c r="C27" i="1" s="1"/>
  <c r="D45" i="1"/>
  <c r="B48" i="1"/>
  <c r="D46" i="1"/>
  <c r="D47" i="1"/>
  <c r="C28" i="1" s="1"/>
  <c r="B42" i="1"/>
  <c r="C8" i="1" s="1"/>
  <c r="D49" i="1"/>
  <c r="D42" i="1"/>
  <c r="C26" i="1" s="1"/>
  <c r="B43" i="1"/>
  <c r="C9" i="1" s="1"/>
  <c r="D52" i="1"/>
  <c r="C29" i="1" s="1"/>
  <c r="B52" i="1"/>
  <c r="C11" i="1" s="1"/>
  <c r="B46" i="1"/>
  <c r="D50" i="1"/>
  <c r="C13" i="1" l="1"/>
  <c r="C15" i="1" s="1"/>
  <c r="C31" i="1"/>
  <c r="C32" i="1" s="1"/>
  <c r="C12" i="1"/>
  <c r="C30" i="1"/>
  <c r="C36" i="1" l="1"/>
  <c r="C17" i="1"/>
  <c r="C14" i="1"/>
  <c r="C18" i="1"/>
  <c r="C33" i="1"/>
  <c r="C35" i="1"/>
</calcChain>
</file>

<file path=xl/sharedStrings.xml><?xml version="1.0" encoding="utf-8"?>
<sst xmlns="http://schemas.openxmlformats.org/spreadsheetml/2006/main" count="90" uniqueCount="45">
  <si>
    <t>a)</t>
  </si>
  <si>
    <t>b)</t>
  </si>
  <si>
    <t>c)</t>
  </si>
  <si>
    <t>* In calculations VTCO is used as VT1. VLTF is used as VT5</t>
  </si>
  <si>
    <t>Note: VVREF = VREGN.</t>
  </si>
  <si>
    <t>BQ25672</t>
  </si>
  <si>
    <t>BQ25672 Datasheet info</t>
  </si>
  <si>
    <t>Fall</t>
  </si>
  <si>
    <t>Rise</t>
  </si>
  <si>
    <t>JEITA THERMISTOR COMPARATOR (CHARGE MODE)</t>
  </si>
  <si>
    <t>TS resistor network - JEITA</t>
  </si>
  <si>
    <t>VREGN</t>
  </si>
  <si>
    <t>V</t>
  </si>
  <si>
    <r>
      <t>RTH (</t>
    </r>
    <r>
      <rPr>
        <sz val="12"/>
        <color indexed="10"/>
        <rFont val="Times New Roman"/>
        <family val="1"/>
      </rPr>
      <t>semitech</t>
    </r>
    <r>
      <rPr>
        <sz val="12"/>
        <color indexed="8"/>
        <rFont val="Times New Roman"/>
        <family val="1"/>
      </rPr>
      <t>)</t>
    </r>
  </si>
  <si>
    <t>103AT-2,3</t>
  </si>
  <si>
    <t>0-60C</t>
  </si>
  <si>
    <t>R_COLD (0C)</t>
  </si>
  <si>
    <t>k-ohm</t>
  </si>
  <si>
    <t>VT1</t>
  </si>
  <si>
    <t>R_HOT (60C)</t>
  </si>
  <si>
    <t>VT2</t>
  </si>
  <si>
    <t>6V OK ?</t>
  </si>
  <si>
    <t>VCOLD</t>
  </si>
  <si>
    <t>T1</t>
  </si>
  <si>
    <t>VCOOL</t>
  </si>
  <si>
    <t>T2 (ignore for 895)</t>
  </si>
  <si>
    <t>VWARM</t>
  </si>
  <si>
    <t>T3 (ignore for 895)</t>
  </si>
  <si>
    <t>VT3</t>
  </si>
  <si>
    <t>VHOT</t>
  </si>
  <si>
    <t>T5</t>
  </si>
  <si>
    <t>c) *</t>
  </si>
  <si>
    <t>RT1</t>
  </si>
  <si>
    <t>RT2</t>
  </si>
  <si>
    <t>NTC(COOL)</t>
  </si>
  <si>
    <t>10C</t>
  </si>
  <si>
    <t>VT4</t>
  </si>
  <si>
    <t>?</t>
  </si>
  <si>
    <t>NTC(WARM)</t>
  </si>
  <si>
    <t>45C</t>
  </si>
  <si>
    <t>VT5</t>
  </si>
  <si>
    <t>Formula in BQ25672</t>
  </si>
  <si>
    <t xml:space="preserve"> </t>
  </si>
  <si>
    <t>d)</t>
  </si>
  <si>
    <t>Formula in BQ25672 datasheet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</si>
</sst>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0"/>
      <color theme="0" tint="-0.14999847407452621"/>
      <name val="Times New Roman"/>
      <family val="1"/>
    </font>
    <font>
      <b/>
      <sz val="12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9FC5E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AB8B8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6" fillId="4" borderId="5" xfId="0" applyFont="1" applyFill="1" applyBorder="1"/>
    <xf numFmtId="164" fontId="6" fillId="5" borderId="5" xfId="0" applyNumberFormat="1" applyFont="1" applyFill="1" applyBorder="1" applyAlignment="1">
      <alignment horizontal="right"/>
    </xf>
    <xf numFmtId="0" fontId="1" fillId="4" borderId="5" xfId="0" applyFont="1" applyFill="1" applyBorder="1"/>
    <xf numFmtId="0" fontId="1" fillId="0" borderId="5" xfId="0" applyFont="1" applyBorder="1"/>
    <xf numFmtId="10" fontId="5" fillId="6" borderId="0" xfId="0" applyNumberFormat="1" applyFont="1" applyFill="1" applyAlignment="1">
      <alignment horizontal="right" wrapText="1"/>
    </xf>
    <xf numFmtId="9" fontId="5" fillId="6" borderId="0" xfId="0" applyNumberFormat="1" applyFont="1" applyFill="1" applyAlignment="1">
      <alignment horizontal="right" wrapText="1"/>
    </xf>
    <xf numFmtId="0" fontId="6" fillId="0" borderId="5" xfId="0" applyFont="1" applyBorder="1"/>
    <xf numFmtId="164" fontId="6" fillId="8" borderId="5" xfId="0" applyNumberFormat="1" applyFont="1" applyFill="1" applyBorder="1" applyAlignment="1">
      <alignment horizontal="right"/>
    </xf>
    <xf numFmtId="10" fontId="5" fillId="6" borderId="7" xfId="0" applyNumberFormat="1" applyFont="1" applyFill="1" applyBorder="1" applyAlignment="1">
      <alignment horizontal="right" wrapText="1"/>
    </xf>
    <xf numFmtId="10" fontId="5" fillId="6" borderId="1" xfId="0" applyNumberFormat="1" applyFont="1" applyFill="1" applyBorder="1" applyAlignment="1">
      <alignment horizontal="right" wrapText="1"/>
    </xf>
    <xf numFmtId="164" fontId="6" fillId="8" borderId="5" xfId="0" applyNumberFormat="1" applyFont="1" applyFill="1" applyBorder="1"/>
    <xf numFmtId="0" fontId="4" fillId="2" borderId="6" xfId="0" applyFont="1" applyFill="1" applyBorder="1" applyAlignment="1">
      <alignment vertical="center"/>
    </xf>
    <xf numFmtId="0" fontId="0" fillId="2" borderId="6" xfId="0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6" borderId="0" xfId="0" applyFont="1" applyFill="1" applyBorder="1" applyAlignment="1">
      <alignment horizontal="right" wrapText="1"/>
    </xf>
    <xf numFmtId="0" fontId="4" fillId="0" borderId="5" xfId="0" applyFont="1" applyBorder="1" applyAlignment="1">
      <alignment wrapText="1"/>
    </xf>
    <xf numFmtId="164" fontId="5" fillId="9" borderId="5" xfId="0" applyNumberFormat="1" applyFont="1" applyFill="1" applyBorder="1" applyAlignment="1">
      <alignment horizontal="right" wrapText="1"/>
    </xf>
    <xf numFmtId="0" fontId="5" fillId="0" borderId="5" xfId="0" applyFont="1" applyBorder="1" applyAlignment="1">
      <alignment wrapText="1"/>
    </xf>
    <xf numFmtId="0" fontId="5" fillId="7" borderId="5" xfId="0" applyFont="1" applyFill="1" applyBorder="1" applyAlignment="1">
      <alignment horizontal="right" wrapText="1"/>
    </xf>
    <xf numFmtId="10" fontId="5" fillId="6" borderId="5" xfId="0" applyNumberFormat="1" applyFont="1" applyFill="1" applyBorder="1" applyAlignment="1">
      <alignment horizontal="right" wrapText="1"/>
    </xf>
    <xf numFmtId="0" fontId="0" fillId="7" borderId="5" xfId="0" applyFill="1" applyBorder="1" applyAlignment="1">
      <alignment horizontal="right" wrapText="1"/>
    </xf>
    <xf numFmtId="9" fontId="5" fillId="6" borderId="5" xfId="0" applyNumberFormat="1" applyFont="1" applyFill="1" applyBorder="1" applyAlignment="1">
      <alignment horizontal="right" wrapText="1"/>
    </xf>
    <xf numFmtId="0" fontId="0" fillId="0" borderId="5" xfId="0" applyBorder="1" applyAlignment="1">
      <alignment wrapText="1"/>
    </xf>
    <xf numFmtId="0" fontId="8" fillId="0" borderId="5" xfId="0" applyFont="1" applyBorder="1" applyAlignment="1">
      <alignment wrapText="1"/>
    </xf>
    <xf numFmtId="164" fontId="6" fillId="10" borderId="5" xfId="0" applyNumberFormat="1" applyFont="1" applyFill="1" applyBorder="1" applyAlignment="1">
      <alignment horizontal="right"/>
    </xf>
    <xf numFmtId="164" fontId="6" fillId="9" borderId="5" xfId="0" applyNumberFormat="1" applyFont="1" applyFill="1" applyBorder="1" applyAlignment="1">
      <alignment horizontal="right"/>
    </xf>
    <xf numFmtId="0" fontId="9" fillId="0" borderId="0" xfId="0" applyFont="1"/>
    <xf numFmtId="0" fontId="0" fillId="11" borderId="0" xfId="0" applyFill="1"/>
    <xf numFmtId="0" fontId="1" fillId="9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B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</xdr:colOff>
      <xdr:row>2</xdr:row>
      <xdr:rowOff>19050</xdr:rowOff>
    </xdr:from>
    <xdr:ext cx="4152900" cy="1162050"/>
    <xdr:pic>
      <xdr:nvPicPr>
        <xdr:cNvPr id="2" name="Picture 1">
          <a:extLst>
            <a:ext uri="{FF2B5EF4-FFF2-40B4-BE49-F238E27FC236}">
              <a16:creationId xmlns:a16="http://schemas.microsoft.com/office/drawing/2014/main" id="{927B63DD-90AF-4609-9406-155625C12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419100"/>
          <a:ext cx="4152900" cy="11620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38100</xdr:colOff>
      <xdr:row>8</xdr:row>
      <xdr:rowOff>114300</xdr:rowOff>
    </xdr:from>
    <xdr:ext cx="1781175" cy="1085850"/>
    <xdr:pic>
      <xdr:nvPicPr>
        <xdr:cNvPr id="3" name="Picture 2">
          <a:extLst>
            <a:ext uri="{FF2B5EF4-FFF2-40B4-BE49-F238E27FC236}">
              <a16:creationId xmlns:a16="http://schemas.microsoft.com/office/drawing/2014/main" id="{24CDF159-294D-4F04-8CDA-EBA38B879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1714500"/>
          <a:ext cx="1781175" cy="10858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38100</xdr:colOff>
      <xdr:row>14</xdr:row>
      <xdr:rowOff>161925</xdr:rowOff>
    </xdr:from>
    <xdr:ext cx="4095750" cy="1971675"/>
    <xdr:pic>
      <xdr:nvPicPr>
        <xdr:cNvPr id="4" name="Picture 31">
          <a:extLst>
            <a:ext uri="{FF2B5EF4-FFF2-40B4-BE49-F238E27FC236}">
              <a16:creationId xmlns:a16="http://schemas.microsoft.com/office/drawing/2014/main" id="{DE17C2B3-7DC9-46AE-B157-13D9F282D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5300" y="2962275"/>
          <a:ext cx="4095750" cy="19716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142875</xdr:colOff>
      <xdr:row>27</xdr:row>
      <xdr:rowOff>28575</xdr:rowOff>
    </xdr:from>
    <xdr:to>
      <xdr:col>11</xdr:col>
      <xdr:colOff>580659</xdr:colOff>
      <xdr:row>33</xdr:row>
      <xdr:rowOff>171280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639B9E-E5B9-44A1-8C1F-B724FD95C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991100" y="5448300"/>
          <a:ext cx="2923809" cy="13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8891F-24B1-437D-AD4A-2EF17FF1264F}">
  <dimension ref="A1:R60"/>
  <sheetViews>
    <sheetView tabSelected="1" topLeftCell="A13" workbookViewId="0">
      <selection activeCell="H38" sqref="H38"/>
    </sheetView>
  </sheetViews>
  <sheetFormatPr defaultRowHeight="15" x14ac:dyDescent="0.25"/>
  <cols>
    <col min="2" max="2" width="14.85546875" bestFit="1" customWidth="1"/>
    <col min="3" max="3" width="12.140625" customWidth="1"/>
    <col min="10" max="10" width="9.85546875" bestFit="1" customWidth="1"/>
    <col min="266" max="266" width="9.85546875" bestFit="1" customWidth="1"/>
    <col min="522" max="522" width="9.85546875" bestFit="1" customWidth="1"/>
    <col min="778" max="778" width="9.85546875" bestFit="1" customWidth="1"/>
    <col min="1034" max="1034" width="9.85546875" bestFit="1" customWidth="1"/>
    <col min="1290" max="1290" width="9.85546875" bestFit="1" customWidth="1"/>
    <col min="1546" max="1546" width="9.85546875" bestFit="1" customWidth="1"/>
    <col min="1802" max="1802" width="9.85546875" bestFit="1" customWidth="1"/>
    <col min="2058" max="2058" width="9.85546875" bestFit="1" customWidth="1"/>
    <col min="2314" max="2314" width="9.85546875" bestFit="1" customWidth="1"/>
    <col min="2570" max="2570" width="9.85546875" bestFit="1" customWidth="1"/>
    <col min="2826" max="2826" width="9.85546875" bestFit="1" customWidth="1"/>
    <col min="3082" max="3082" width="9.85546875" bestFit="1" customWidth="1"/>
    <col min="3338" max="3338" width="9.85546875" bestFit="1" customWidth="1"/>
    <col min="3594" max="3594" width="9.85546875" bestFit="1" customWidth="1"/>
    <col min="3850" max="3850" width="9.85546875" bestFit="1" customWidth="1"/>
    <col min="4106" max="4106" width="9.85546875" bestFit="1" customWidth="1"/>
    <col min="4362" max="4362" width="9.85546875" bestFit="1" customWidth="1"/>
    <col min="4618" max="4618" width="9.85546875" bestFit="1" customWidth="1"/>
    <col min="4874" max="4874" width="9.85546875" bestFit="1" customWidth="1"/>
    <col min="5130" max="5130" width="9.85546875" bestFit="1" customWidth="1"/>
    <col min="5386" max="5386" width="9.85546875" bestFit="1" customWidth="1"/>
    <col min="5642" max="5642" width="9.85546875" bestFit="1" customWidth="1"/>
    <col min="5898" max="5898" width="9.85546875" bestFit="1" customWidth="1"/>
    <col min="6154" max="6154" width="9.85546875" bestFit="1" customWidth="1"/>
    <col min="6410" max="6410" width="9.85546875" bestFit="1" customWidth="1"/>
    <col min="6666" max="6666" width="9.85546875" bestFit="1" customWidth="1"/>
    <col min="6922" max="6922" width="9.85546875" bestFit="1" customWidth="1"/>
    <col min="7178" max="7178" width="9.85546875" bestFit="1" customWidth="1"/>
    <col min="7434" max="7434" width="9.85546875" bestFit="1" customWidth="1"/>
    <col min="7690" max="7690" width="9.85546875" bestFit="1" customWidth="1"/>
    <col min="7946" max="7946" width="9.85546875" bestFit="1" customWidth="1"/>
    <col min="8202" max="8202" width="9.85546875" bestFit="1" customWidth="1"/>
    <col min="8458" max="8458" width="9.85546875" bestFit="1" customWidth="1"/>
    <col min="8714" max="8714" width="9.85546875" bestFit="1" customWidth="1"/>
    <col min="8970" max="8970" width="9.85546875" bestFit="1" customWidth="1"/>
    <col min="9226" max="9226" width="9.85546875" bestFit="1" customWidth="1"/>
    <col min="9482" max="9482" width="9.85546875" bestFit="1" customWidth="1"/>
    <col min="9738" max="9738" width="9.85546875" bestFit="1" customWidth="1"/>
    <col min="9994" max="9994" width="9.85546875" bestFit="1" customWidth="1"/>
    <col min="10250" max="10250" width="9.85546875" bestFit="1" customWidth="1"/>
    <col min="10506" max="10506" width="9.85546875" bestFit="1" customWidth="1"/>
    <col min="10762" max="10762" width="9.85546875" bestFit="1" customWidth="1"/>
    <col min="11018" max="11018" width="9.85546875" bestFit="1" customWidth="1"/>
    <col min="11274" max="11274" width="9.85546875" bestFit="1" customWidth="1"/>
    <col min="11530" max="11530" width="9.85546875" bestFit="1" customWidth="1"/>
    <col min="11786" max="11786" width="9.85546875" bestFit="1" customWidth="1"/>
    <col min="12042" max="12042" width="9.85546875" bestFit="1" customWidth="1"/>
    <col min="12298" max="12298" width="9.85546875" bestFit="1" customWidth="1"/>
    <col min="12554" max="12554" width="9.85546875" bestFit="1" customWidth="1"/>
    <col min="12810" max="12810" width="9.85546875" bestFit="1" customWidth="1"/>
    <col min="13066" max="13066" width="9.85546875" bestFit="1" customWidth="1"/>
    <col min="13322" max="13322" width="9.85546875" bestFit="1" customWidth="1"/>
    <col min="13578" max="13578" width="9.85546875" bestFit="1" customWidth="1"/>
    <col min="13834" max="13834" width="9.85546875" bestFit="1" customWidth="1"/>
    <col min="14090" max="14090" width="9.85546875" bestFit="1" customWidth="1"/>
    <col min="14346" max="14346" width="9.85546875" bestFit="1" customWidth="1"/>
    <col min="14602" max="14602" width="9.85546875" bestFit="1" customWidth="1"/>
    <col min="14858" max="14858" width="9.85546875" bestFit="1" customWidth="1"/>
    <col min="15114" max="15114" width="9.85546875" bestFit="1" customWidth="1"/>
    <col min="15370" max="15370" width="9.85546875" bestFit="1" customWidth="1"/>
    <col min="15626" max="15626" width="9.85546875" bestFit="1" customWidth="1"/>
    <col min="15882" max="15882" width="9.85546875" bestFit="1" customWidth="1"/>
    <col min="16138" max="16138" width="9.85546875" bestFit="1" customWidth="1"/>
  </cols>
  <sheetData>
    <row r="1" spans="1:18" ht="15.75" x14ac:dyDescent="0.25">
      <c r="A1" s="1" t="s">
        <v>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1"/>
      <c r="B2" s="1" t="s">
        <v>8</v>
      </c>
      <c r="C2" s="1"/>
      <c r="D2" s="1"/>
      <c r="E2" s="1"/>
      <c r="F2" s="1"/>
      <c r="G2" s="1"/>
      <c r="H2" s="1"/>
      <c r="I2" s="1"/>
      <c r="J2" s="1"/>
      <c r="K2" s="1"/>
      <c r="L2" s="2"/>
      <c r="M2" s="1"/>
      <c r="N2" s="1"/>
      <c r="O2" s="1"/>
      <c r="P2" s="1"/>
      <c r="Q2" s="1"/>
      <c r="R2" s="1"/>
    </row>
    <row r="3" spans="1:18" ht="15.75" x14ac:dyDescent="0.25">
      <c r="A3" s="1"/>
      <c r="B3" s="7" t="s">
        <v>10</v>
      </c>
      <c r="C3" s="8"/>
      <c r="D3" s="8"/>
      <c r="E3" s="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x14ac:dyDescent="0.25">
      <c r="A4" s="1"/>
      <c r="B4" s="10" t="s">
        <v>13</v>
      </c>
      <c r="C4" s="11" t="s">
        <v>14</v>
      </c>
      <c r="D4" s="12" t="s">
        <v>15</v>
      </c>
      <c r="E4" s="1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x14ac:dyDescent="0.25">
      <c r="A5" s="1"/>
      <c r="B5" s="10" t="s">
        <v>16</v>
      </c>
      <c r="C5" s="11">
        <v>27.28</v>
      </c>
      <c r="D5" s="13" t="s">
        <v>17</v>
      </c>
      <c r="E5" s="1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.75" x14ac:dyDescent="0.25">
      <c r="A6" s="1"/>
      <c r="B6" s="10" t="s">
        <v>19</v>
      </c>
      <c r="C6" s="11">
        <v>3.02</v>
      </c>
      <c r="D6" s="13" t="s">
        <v>17</v>
      </c>
      <c r="E6" s="1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.75" x14ac:dyDescent="0.25">
      <c r="A7" s="1"/>
      <c r="B7" s="16" t="s">
        <v>11</v>
      </c>
      <c r="C7" s="35">
        <v>6</v>
      </c>
      <c r="D7" s="13" t="s">
        <v>12</v>
      </c>
      <c r="E7" s="13" t="s">
        <v>21</v>
      </c>
      <c r="F7" s="1"/>
      <c r="G7" s="2" t="s">
        <v>0</v>
      </c>
      <c r="H7" s="1"/>
      <c r="I7" s="1"/>
      <c r="J7" s="1"/>
      <c r="K7" s="1"/>
      <c r="L7" s="1"/>
      <c r="M7" s="1"/>
      <c r="N7" s="1"/>
      <c r="P7" s="1"/>
      <c r="Q7" s="1"/>
      <c r="R7" s="1"/>
    </row>
    <row r="8" spans="1:18" ht="15.75" x14ac:dyDescent="0.25">
      <c r="A8" s="1"/>
      <c r="B8" s="10" t="s">
        <v>22</v>
      </c>
      <c r="C8" s="17">
        <f>B42</f>
        <v>3.665</v>
      </c>
      <c r="D8" s="14">
        <v>0.73299999999999998</v>
      </c>
      <c r="E8" s="13" t="s">
        <v>23</v>
      </c>
      <c r="F8" s="1"/>
      <c r="G8" s="3"/>
      <c r="H8" s="1"/>
      <c r="I8" s="4"/>
      <c r="J8" s="1"/>
      <c r="K8" s="1"/>
      <c r="L8" s="1"/>
      <c r="M8" s="1"/>
      <c r="N8" s="1"/>
      <c r="P8" s="1"/>
      <c r="Q8" s="1"/>
      <c r="R8" s="1"/>
    </row>
    <row r="9" spans="1:18" ht="15.75" x14ac:dyDescent="0.25">
      <c r="A9" s="1"/>
      <c r="B9" s="10" t="s">
        <v>24</v>
      </c>
      <c r="C9" s="17">
        <f>B43</f>
        <v>3.5549999999999997</v>
      </c>
      <c r="D9" s="14">
        <v>0.71099999999999997</v>
      </c>
      <c r="E9" s="13" t="s">
        <v>25</v>
      </c>
      <c r="F9" s="1"/>
      <c r="G9" s="3"/>
      <c r="H9" s="1"/>
      <c r="I9" s="1"/>
      <c r="J9" s="1"/>
      <c r="K9" s="1"/>
      <c r="L9" s="1"/>
      <c r="M9" s="1"/>
      <c r="N9" s="1"/>
      <c r="P9" s="1"/>
      <c r="Q9" s="1"/>
      <c r="R9" s="1"/>
    </row>
    <row r="10" spans="1:18" ht="16.5" thickBot="1" x14ac:dyDescent="0.3">
      <c r="A10" s="1"/>
      <c r="B10" s="10" t="s">
        <v>26</v>
      </c>
      <c r="C10" s="17">
        <f>B47</f>
        <v>2.4849999999999999</v>
      </c>
      <c r="D10" s="18">
        <v>0.497</v>
      </c>
      <c r="E10" s="13" t="s">
        <v>27</v>
      </c>
      <c r="F10" s="1"/>
      <c r="G10" s="3"/>
      <c r="H10" s="1"/>
      <c r="I10" s="1"/>
      <c r="J10" s="1"/>
      <c r="K10" s="1"/>
      <c r="L10" s="1"/>
      <c r="M10" s="1"/>
      <c r="N10" s="1"/>
      <c r="P10" s="1"/>
      <c r="Q10" s="1"/>
      <c r="R10" s="1"/>
    </row>
    <row r="11" spans="1:18" ht="16.5" thickBot="1" x14ac:dyDescent="0.3">
      <c r="A11" s="1"/>
      <c r="B11" s="10" t="s">
        <v>29</v>
      </c>
      <c r="C11" s="17">
        <f>B52</f>
        <v>1.7749999999999999</v>
      </c>
      <c r="D11" s="19">
        <v>0.35499999999999998</v>
      </c>
      <c r="E11" s="13" t="s">
        <v>30</v>
      </c>
      <c r="F11" s="1"/>
      <c r="G11" s="3"/>
      <c r="H11" s="1"/>
      <c r="I11" s="1"/>
      <c r="J11" s="1"/>
      <c r="K11" s="1"/>
      <c r="L11" s="6" t="s">
        <v>4</v>
      </c>
      <c r="M11" s="1"/>
      <c r="N11" s="1"/>
      <c r="P11" s="1"/>
      <c r="Q11" s="1"/>
      <c r="R11" s="1"/>
    </row>
    <row r="12" spans="1:18" ht="15.75" x14ac:dyDescent="0.25">
      <c r="A12" s="2" t="s">
        <v>31</v>
      </c>
      <c r="B12" s="10" t="s">
        <v>32</v>
      </c>
      <c r="C12" s="20">
        <f>C7*(1/C8-1/C11)/(1/C5-1/C6)</f>
        <v>5.9197208903240783</v>
      </c>
      <c r="D12" s="13"/>
      <c r="E12" s="13"/>
      <c r="F12" s="1"/>
      <c r="G12" s="3"/>
      <c r="H12" s="1"/>
      <c r="I12" s="1"/>
      <c r="J12" s="1"/>
      <c r="K12" s="1"/>
      <c r="L12" s="1"/>
      <c r="M12" s="1"/>
      <c r="N12" s="1"/>
      <c r="P12" s="1"/>
      <c r="Q12" s="1"/>
      <c r="R12" s="1"/>
    </row>
    <row r="13" spans="1:18" ht="15.75" x14ac:dyDescent="0.25">
      <c r="A13" s="2" t="s">
        <v>0</v>
      </c>
      <c r="B13" s="10" t="s">
        <v>33</v>
      </c>
      <c r="C13" s="17">
        <f>C7*C5*C6*(1/C8-1/C11)/(C6*(C7/C11-1)-C5*(C7/C8-1))</f>
        <v>14.090909579720703</v>
      </c>
      <c r="D13" s="13"/>
      <c r="E13" s="13"/>
      <c r="F13" s="1"/>
      <c r="G13" s="2" t="s">
        <v>1</v>
      </c>
      <c r="H13" s="1"/>
      <c r="I13" s="1"/>
      <c r="J13" s="1"/>
      <c r="K13" s="1"/>
      <c r="L13" s="1"/>
      <c r="M13" s="1"/>
      <c r="N13" s="1"/>
      <c r="P13" s="1"/>
      <c r="Q13" s="1"/>
      <c r="R13" s="1"/>
    </row>
    <row r="14" spans="1:18" ht="15.75" x14ac:dyDescent="0.25">
      <c r="A14" s="1"/>
      <c r="B14" s="13" t="s">
        <v>34</v>
      </c>
      <c r="C14" s="17">
        <f>1/(1/((D9/(1-D9))*C12)-1/C13)</f>
        <v>-434.01466510228897</v>
      </c>
      <c r="D14" s="13" t="s">
        <v>35</v>
      </c>
      <c r="E14" s="13"/>
      <c r="F14" s="1"/>
      <c r="G14" s="2"/>
      <c r="H14" s="1"/>
      <c r="I14" s="1"/>
      <c r="J14" s="1"/>
      <c r="K14" s="1"/>
      <c r="L14" s="1"/>
      <c r="M14" s="1"/>
      <c r="N14" s="1"/>
      <c r="P14" s="1"/>
      <c r="Q14" s="1"/>
      <c r="R14" s="1"/>
    </row>
    <row r="15" spans="1:18" ht="15.75" x14ac:dyDescent="0.25">
      <c r="A15" s="1"/>
      <c r="B15" s="13" t="s">
        <v>38</v>
      </c>
      <c r="C15" s="17">
        <f>1/(1/((D10/(1-D10))*C12)-1/C13)</f>
        <v>10.000149744536078</v>
      </c>
      <c r="D15" s="13" t="s">
        <v>39</v>
      </c>
      <c r="E15" s="13"/>
      <c r="F15" s="1"/>
      <c r="G15" s="2"/>
      <c r="H15" s="1"/>
      <c r="I15" s="1"/>
      <c r="J15" s="1"/>
      <c r="K15" s="1"/>
      <c r="L15" s="1"/>
      <c r="M15" s="1"/>
      <c r="N15" s="1"/>
      <c r="P15" s="1"/>
      <c r="Q15" s="1"/>
      <c r="R15" s="1"/>
    </row>
    <row r="16" spans="1:18" ht="15.75" x14ac:dyDescent="0.25">
      <c r="A16" s="1"/>
      <c r="B16" s="1"/>
      <c r="C16" s="1"/>
      <c r="D16" s="1"/>
      <c r="E16" s="1"/>
      <c r="F16" s="1"/>
      <c r="G16" s="2"/>
      <c r="H16" s="1"/>
      <c r="I16" s="1"/>
      <c r="J16" s="1"/>
      <c r="K16" s="1"/>
      <c r="L16" s="1"/>
      <c r="M16" s="1"/>
      <c r="N16" s="1"/>
      <c r="P16" s="1"/>
      <c r="Q16" s="1"/>
      <c r="R16" s="1"/>
    </row>
    <row r="17" spans="1:18" ht="15.75" x14ac:dyDescent="0.25">
      <c r="A17" s="2" t="s">
        <v>1</v>
      </c>
      <c r="B17" s="1" t="s">
        <v>32</v>
      </c>
      <c r="C17" s="39">
        <f>(C7/C8-1)/(1/C13+1/C5)</f>
        <v>5.9197208903240792</v>
      </c>
      <c r="D17" s="1"/>
      <c r="F17" s="1"/>
      <c r="G17" s="2"/>
      <c r="H17" s="1"/>
      <c r="I17" s="1"/>
      <c r="J17" s="1"/>
      <c r="K17" s="1"/>
      <c r="L17" s="1"/>
      <c r="M17" s="1"/>
      <c r="N17" s="1"/>
      <c r="P17" s="1"/>
      <c r="Q17" s="1"/>
      <c r="R17" s="1"/>
    </row>
    <row r="18" spans="1:18" ht="15.75" x14ac:dyDescent="0.25">
      <c r="A18" s="2" t="s">
        <v>43</v>
      </c>
      <c r="B18" s="1" t="s">
        <v>32</v>
      </c>
      <c r="C18" s="38">
        <f>(1/C8-1)/(1/C13+1/C5)</f>
        <v>-6.7563409733249129</v>
      </c>
      <c r="D18" s="1"/>
      <c r="E18" s="37" t="s">
        <v>41</v>
      </c>
      <c r="F18" s="1"/>
      <c r="G18" s="2"/>
      <c r="H18" s="1"/>
      <c r="I18" s="1"/>
      <c r="J18" s="1"/>
      <c r="K18" s="1"/>
      <c r="L18" s="1"/>
      <c r="M18" s="1"/>
      <c r="N18" s="1"/>
      <c r="P18" s="1"/>
      <c r="Q18" s="1"/>
      <c r="R18" s="1"/>
    </row>
    <row r="19" spans="1:18" ht="15.75" x14ac:dyDescent="0.25">
      <c r="A19" s="2"/>
      <c r="B19" s="1"/>
      <c r="D19" s="1"/>
      <c r="E19" s="1"/>
      <c r="F19" s="1"/>
      <c r="G19" s="2"/>
      <c r="H19" s="1"/>
      <c r="I19" s="1"/>
      <c r="J19" s="1"/>
      <c r="K19" s="1"/>
      <c r="L19" s="1"/>
      <c r="M19" s="1"/>
      <c r="N19" s="1"/>
      <c r="P19" s="1"/>
      <c r="Q19" s="1"/>
      <c r="R19" s="1"/>
    </row>
    <row r="20" spans="1:18" ht="15.75" x14ac:dyDescent="0.25">
      <c r="A20" s="1"/>
      <c r="B20" s="1" t="s">
        <v>7</v>
      </c>
      <c r="C20" s="1"/>
      <c r="D20" s="1"/>
      <c r="E20" s="1"/>
      <c r="G20" s="2"/>
      <c r="H20" s="1"/>
      <c r="I20" s="1"/>
      <c r="J20" s="1"/>
      <c r="K20" s="1"/>
      <c r="L20" s="1"/>
      <c r="M20" s="1"/>
      <c r="N20" s="1"/>
      <c r="P20" s="1"/>
      <c r="Q20" s="1"/>
      <c r="R20" s="1"/>
    </row>
    <row r="21" spans="1:18" ht="15.75" x14ac:dyDescent="0.25">
      <c r="A21" s="1"/>
      <c r="B21" s="7" t="s">
        <v>10</v>
      </c>
      <c r="C21" s="8"/>
      <c r="D21" s="8"/>
      <c r="E21" s="9"/>
      <c r="G21" s="2"/>
      <c r="H21" s="1"/>
      <c r="I21" s="1"/>
      <c r="J21" s="1"/>
      <c r="K21" s="1"/>
      <c r="L21" s="1"/>
      <c r="M21" s="1"/>
      <c r="N21" s="1"/>
      <c r="P21" s="1"/>
      <c r="Q21" s="1"/>
      <c r="R21" s="1"/>
    </row>
    <row r="22" spans="1:18" ht="15.75" x14ac:dyDescent="0.25">
      <c r="A22" s="1"/>
      <c r="B22" s="10" t="s">
        <v>13</v>
      </c>
      <c r="C22" s="11" t="s">
        <v>14</v>
      </c>
      <c r="D22" s="12" t="s">
        <v>15</v>
      </c>
      <c r="E22" s="13"/>
      <c r="G22" s="2"/>
      <c r="H22" s="1"/>
      <c r="I22" s="1"/>
      <c r="J22" s="1"/>
      <c r="K22" s="1"/>
      <c r="L22" s="1"/>
      <c r="M22" s="1"/>
      <c r="N22" s="1"/>
      <c r="P22" s="1"/>
      <c r="Q22" s="1"/>
      <c r="R22" s="1"/>
    </row>
    <row r="23" spans="1:18" ht="15.75" x14ac:dyDescent="0.25">
      <c r="A23" s="1"/>
      <c r="B23" s="10" t="s">
        <v>16</v>
      </c>
      <c r="C23" s="11">
        <v>27.28</v>
      </c>
      <c r="D23" s="13" t="s">
        <v>17</v>
      </c>
      <c r="E23" s="13"/>
      <c r="G23" s="2"/>
      <c r="H23" s="1"/>
      <c r="I23" s="1"/>
      <c r="J23" s="1"/>
      <c r="K23" s="1"/>
      <c r="L23" s="1"/>
      <c r="M23" s="1"/>
      <c r="N23" s="1"/>
      <c r="P23" s="1"/>
      <c r="Q23" s="1"/>
      <c r="R23" s="1"/>
    </row>
    <row r="24" spans="1:18" ht="15.75" x14ac:dyDescent="0.25">
      <c r="A24" s="1"/>
      <c r="B24" s="10" t="s">
        <v>19</v>
      </c>
      <c r="C24" s="11">
        <v>3.02</v>
      </c>
      <c r="D24" s="13" t="s">
        <v>17</v>
      </c>
      <c r="E24" s="13"/>
      <c r="G24" s="2" t="s">
        <v>2</v>
      </c>
      <c r="H24" s="1"/>
      <c r="I24" s="1"/>
      <c r="J24" s="1"/>
      <c r="K24" s="1"/>
      <c r="L24" s="1"/>
      <c r="M24" s="1"/>
      <c r="N24" s="1"/>
      <c r="P24" s="1"/>
      <c r="Q24" s="1"/>
      <c r="R24" s="1"/>
    </row>
    <row r="25" spans="1:18" ht="15.75" x14ac:dyDescent="0.25">
      <c r="A25" s="1"/>
      <c r="B25" s="16" t="s">
        <v>11</v>
      </c>
      <c r="C25" s="36">
        <f>C7</f>
        <v>6</v>
      </c>
      <c r="D25" s="13" t="s">
        <v>12</v>
      </c>
      <c r="E25" s="13" t="s">
        <v>21</v>
      </c>
      <c r="G25" s="1"/>
      <c r="H25" s="1"/>
      <c r="I25" s="1"/>
      <c r="J25" s="1"/>
      <c r="K25" s="1"/>
      <c r="L25" s="1"/>
      <c r="M25" s="1"/>
      <c r="N25" s="1"/>
      <c r="P25" s="1"/>
      <c r="Q25" s="1"/>
      <c r="R25" s="1"/>
    </row>
    <row r="26" spans="1:18" ht="15.75" x14ac:dyDescent="0.25">
      <c r="A26" s="1"/>
      <c r="B26" s="10" t="s">
        <v>22</v>
      </c>
      <c r="C26" s="17">
        <f>D42</f>
        <v>3.5999999999999996</v>
      </c>
      <c r="D26" s="15">
        <v>0.72</v>
      </c>
      <c r="E26" s="13" t="s">
        <v>23</v>
      </c>
      <c r="G26" s="1"/>
      <c r="H26" s="5" t="s">
        <v>3</v>
      </c>
      <c r="I26" s="1"/>
      <c r="J26" s="1"/>
      <c r="K26" s="1"/>
      <c r="L26" s="1"/>
      <c r="M26" s="1"/>
      <c r="N26" s="1"/>
      <c r="P26" s="1"/>
      <c r="Q26" s="1"/>
      <c r="R26" s="1"/>
    </row>
    <row r="27" spans="1:18" ht="15.75" x14ac:dyDescent="0.25">
      <c r="A27" s="1"/>
      <c r="B27" s="10" t="s">
        <v>24</v>
      </c>
      <c r="C27" s="17">
        <f>D43</f>
        <v>3.4899999999999998</v>
      </c>
      <c r="D27" s="14">
        <v>0.69799999999999995</v>
      </c>
      <c r="E27" s="13" t="s">
        <v>25</v>
      </c>
      <c r="G27" s="2"/>
      <c r="H27" s="1"/>
      <c r="I27" s="1"/>
      <c r="J27" s="1"/>
      <c r="K27" s="1"/>
      <c r="L27" s="1"/>
      <c r="M27" s="1"/>
      <c r="N27" s="1"/>
      <c r="P27" s="1"/>
      <c r="Q27" s="1"/>
      <c r="R27" s="1"/>
    </row>
    <row r="28" spans="1:18" ht="16.5" thickBot="1" x14ac:dyDescent="0.3">
      <c r="A28" s="1"/>
      <c r="B28" s="10" t="s">
        <v>26</v>
      </c>
      <c r="C28" s="17">
        <f>D47</f>
        <v>2.42</v>
      </c>
      <c r="D28" s="18">
        <v>0.48399999999999999</v>
      </c>
      <c r="E28" s="13" t="s">
        <v>27</v>
      </c>
      <c r="G28" s="2"/>
      <c r="H28" s="1"/>
      <c r="I28" s="1"/>
      <c r="J28" s="1"/>
      <c r="K28" s="1"/>
      <c r="L28" s="1"/>
      <c r="M28" s="1"/>
      <c r="N28" s="1"/>
      <c r="P28" s="1"/>
      <c r="Q28" s="1"/>
      <c r="R28" s="1"/>
    </row>
    <row r="29" spans="1:18" ht="16.5" thickBot="1" x14ac:dyDescent="0.3">
      <c r="A29" s="1"/>
      <c r="B29" s="10" t="s">
        <v>29</v>
      </c>
      <c r="C29" s="17">
        <f>D52</f>
        <v>1.7100000000000002</v>
      </c>
      <c r="D29" s="19">
        <v>0.34200000000000003</v>
      </c>
      <c r="E29" s="13" t="s">
        <v>30</v>
      </c>
      <c r="G29" s="2"/>
      <c r="H29" s="1"/>
      <c r="I29" s="1"/>
      <c r="J29" s="1"/>
      <c r="K29" s="1"/>
      <c r="L29" s="1"/>
      <c r="M29" s="1"/>
      <c r="N29" s="1"/>
      <c r="P29" s="1"/>
      <c r="Q29" s="1"/>
      <c r="R29" s="1"/>
    </row>
    <row r="30" spans="1:18" ht="15.75" x14ac:dyDescent="0.25">
      <c r="A30" s="2" t="s">
        <v>31</v>
      </c>
      <c r="B30" s="10" t="s">
        <v>32</v>
      </c>
      <c r="C30" s="20">
        <f>C25*(1/C26-1/C29)/(1/C23-1/C24)</f>
        <v>6.2556862064476917</v>
      </c>
      <c r="D30" s="13"/>
      <c r="E30" s="13"/>
      <c r="G30" s="2" t="s">
        <v>43</v>
      </c>
      <c r="H30" s="1"/>
      <c r="I30" s="1"/>
      <c r="J30" s="1"/>
      <c r="K30" s="1"/>
      <c r="L30" s="1"/>
      <c r="M30" s="1"/>
      <c r="N30" s="1"/>
      <c r="P30" s="1"/>
      <c r="Q30" s="1"/>
      <c r="R30" s="1"/>
    </row>
    <row r="31" spans="1:18" ht="15.75" x14ac:dyDescent="0.25">
      <c r="A31" s="2" t="s">
        <v>0</v>
      </c>
      <c r="B31" s="10" t="s">
        <v>33</v>
      </c>
      <c r="C31" s="17">
        <f>C25*C23*C24*(1/C26-1/C29)/(C24*(C25/C29-1)-C23*(C25/C26-1))</f>
        <v>14.303528555838479</v>
      </c>
      <c r="D31" s="13"/>
      <c r="E31" s="13"/>
      <c r="G31" s="2"/>
      <c r="H31" s="1"/>
      <c r="I31" s="1"/>
      <c r="J31" s="1"/>
      <c r="K31" s="1"/>
      <c r="L31" s="1"/>
      <c r="M31" s="37" t="s">
        <v>44</v>
      </c>
      <c r="N31" s="1"/>
      <c r="P31" s="1"/>
      <c r="Q31" s="1"/>
      <c r="R31" s="1"/>
    </row>
    <row r="32" spans="1:18" ht="15.75" x14ac:dyDescent="0.25">
      <c r="A32" s="5"/>
      <c r="B32" s="13" t="s">
        <v>34</v>
      </c>
      <c r="C32" s="17">
        <f>1/(1/((D27/(1-D27))*C30)-1/C31)</f>
        <v>-1334.4325990099042</v>
      </c>
      <c r="D32" s="13" t="s">
        <v>35</v>
      </c>
      <c r="E32" s="13"/>
      <c r="G32" s="2"/>
      <c r="H32" s="1"/>
      <c r="I32" s="1"/>
      <c r="J32" s="1"/>
      <c r="K32" s="1"/>
      <c r="L32" s="1"/>
      <c r="M32" s="1"/>
      <c r="N32" s="1"/>
      <c r="P32" s="1"/>
      <c r="Q32" s="1"/>
      <c r="R32" s="1"/>
    </row>
    <row r="33" spans="1:18" ht="15.75" x14ac:dyDescent="0.25">
      <c r="A33" s="5"/>
      <c r="B33" s="13" t="s">
        <v>38</v>
      </c>
      <c r="C33" s="17">
        <f>1/(1/((D28/(1-D28))*C30)-1/C31)</f>
        <v>9.949195079340031</v>
      </c>
      <c r="D33" s="13" t="s">
        <v>39</v>
      </c>
      <c r="E33" s="13"/>
      <c r="G33" s="2"/>
      <c r="H33" s="1"/>
      <c r="I33" s="1"/>
      <c r="J33" s="1"/>
      <c r="K33" s="1"/>
      <c r="L33" s="1"/>
      <c r="M33" s="1"/>
      <c r="N33" s="1"/>
      <c r="P33" s="1"/>
      <c r="Q33" s="1"/>
      <c r="R33" s="1"/>
    </row>
    <row r="34" spans="1:18" ht="15.75" x14ac:dyDescent="0.25">
      <c r="A34" s="5"/>
      <c r="B34" s="1"/>
      <c r="C34" s="1"/>
      <c r="D34" s="1"/>
      <c r="E34" s="1"/>
      <c r="G34" s="3"/>
      <c r="H34" s="1"/>
      <c r="I34" s="2"/>
      <c r="J34" s="1"/>
      <c r="K34" s="1"/>
      <c r="L34" s="1"/>
      <c r="M34" s="1"/>
      <c r="N34" s="1"/>
      <c r="P34" s="1"/>
      <c r="Q34" s="1"/>
      <c r="R34" s="1"/>
    </row>
    <row r="35" spans="1:18" ht="15.75" x14ac:dyDescent="0.25">
      <c r="A35" s="2" t="s">
        <v>1</v>
      </c>
      <c r="B35" s="1" t="s">
        <v>32</v>
      </c>
      <c r="C35" s="39">
        <f>(C25/C26-1)/(1/C31+1/C23)</f>
        <v>6.2556862064476935</v>
      </c>
      <c r="D35" s="1"/>
      <c r="G35" s="3"/>
      <c r="H35" s="1"/>
      <c r="I35" s="1"/>
      <c r="J35" s="1"/>
      <c r="K35" s="1"/>
      <c r="L35" s="1"/>
      <c r="M35" s="1"/>
      <c r="N35" s="1"/>
      <c r="P35" s="1"/>
      <c r="Q35" s="1"/>
      <c r="R35" s="1"/>
    </row>
    <row r="36" spans="1:18" ht="15.75" x14ac:dyDescent="0.25">
      <c r="A36" s="2" t="s">
        <v>43</v>
      </c>
      <c r="B36" s="1" t="s">
        <v>32</v>
      </c>
      <c r="C36" s="38">
        <f>(1/C26-1)/(1/C31+1/C23)</f>
        <v>-6.7769933903183333</v>
      </c>
      <c r="D36" s="1"/>
      <c r="E36" s="37" t="s">
        <v>41</v>
      </c>
      <c r="G36" s="3"/>
      <c r="H36" s="1"/>
      <c r="I36" s="1"/>
      <c r="J36" s="1"/>
      <c r="K36" s="1"/>
      <c r="L36" s="1"/>
      <c r="M36" s="1"/>
      <c r="N36" s="1"/>
      <c r="P36" s="1"/>
      <c r="Q36" s="1"/>
      <c r="R36" s="1"/>
    </row>
    <row r="37" spans="1:18" ht="15.75" x14ac:dyDescent="0.25">
      <c r="G37" s="3"/>
      <c r="H37" s="1"/>
      <c r="I37" s="1"/>
      <c r="J37" s="1"/>
      <c r="K37" s="1"/>
      <c r="L37" s="1"/>
      <c r="M37" s="1"/>
      <c r="N37" s="1"/>
      <c r="P37" s="1"/>
      <c r="Q37" s="1"/>
      <c r="R37" s="1"/>
    </row>
    <row r="38" spans="1:18" ht="16.5" thickBot="1" x14ac:dyDescent="0.3">
      <c r="A38" s="1" t="s">
        <v>6</v>
      </c>
      <c r="B38" s="1"/>
      <c r="C38" s="1"/>
      <c r="D38" s="1"/>
      <c r="E38" s="1"/>
      <c r="G38" s="3"/>
      <c r="H38" s="1"/>
      <c r="I38" s="1"/>
      <c r="J38" s="1"/>
      <c r="K38" s="1"/>
      <c r="L38" s="1"/>
      <c r="M38" s="1"/>
      <c r="N38" s="1"/>
      <c r="P38" s="1"/>
      <c r="Q38" s="1"/>
      <c r="R38" s="1"/>
    </row>
    <row r="39" spans="1:18" ht="15.75" x14ac:dyDescent="0.25">
      <c r="A39" s="21" t="s">
        <v>9</v>
      </c>
      <c r="B39" s="22"/>
      <c r="C39" s="22"/>
      <c r="D39" s="22"/>
      <c r="E39" s="22"/>
      <c r="I39" s="1"/>
      <c r="J39" s="1"/>
      <c r="K39" s="1"/>
      <c r="L39" s="1"/>
      <c r="M39" s="1"/>
      <c r="N39" s="1"/>
      <c r="P39" s="1"/>
      <c r="Q39" s="1"/>
      <c r="R39" s="1"/>
    </row>
    <row r="40" spans="1:18" ht="15.75" x14ac:dyDescent="0.25">
      <c r="A40" s="26" t="s">
        <v>11</v>
      </c>
      <c r="B40" s="27">
        <v>5</v>
      </c>
      <c r="C40" s="28" t="s">
        <v>12</v>
      </c>
      <c r="D40" s="24"/>
      <c r="E40" s="24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.75" x14ac:dyDescent="0.25">
      <c r="A41" s="23"/>
      <c r="B41" s="25" t="s">
        <v>8</v>
      </c>
      <c r="C41" s="24"/>
      <c r="D41" s="25" t="s">
        <v>7</v>
      </c>
      <c r="E41" s="24"/>
      <c r="J41" s="1"/>
      <c r="K41" s="1"/>
      <c r="L41" s="1"/>
      <c r="M41" s="1"/>
      <c r="N41" s="1"/>
      <c r="O41" s="1"/>
      <c r="P41" s="1"/>
      <c r="Q41" s="1"/>
      <c r="R41" s="1"/>
    </row>
    <row r="42" spans="1:18" ht="15.75" x14ac:dyDescent="0.25">
      <c r="A42" s="28" t="s">
        <v>18</v>
      </c>
      <c r="B42" s="29">
        <f>$B$40*C42</f>
        <v>3.665</v>
      </c>
      <c r="C42" s="30">
        <v>0.73299999999999998</v>
      </c>
      <c r="D42" s="31">
        <f>$B$40*E42</f>
        <v>3.5999999999999996</v>
      </c>
      <c r="E42" s="32">
        <v>0.72</v>
      </c>
      <c r="G42" s="1"/>
      <c r="H42" s="1" t="s">
        <v>42</v>
      </c>
      <c r="I42" s="1"/>
      <c r="J42" s="1"/>
      <c r="K42" s="1"/>
      <c r="L42" s="1"/>
      <c r="M42" s="1"/>
      <c r="N42" s="1"/>
      <c r="P42" s="1"/>
      <c r="Q42" s="1"/>
      <c r="R42" s="1"/>
    </row>
    <row r="43" spans="1:18" ht="15.75" x14ac:dyDescent="0.25">
      <c r="A43" s="28" t="s">
        <v>20</v>
      </c>
      <c r="B43" s="29">
        <f t="shared" ref="B43:B50" si="0">$B$40*C43</f>
        <v>3.5549999999999997</v>
      </c>
      <c r="C43" s="30">
        <v>0.71099999999999997</v>
      </c>
      <c r="D43" s="31">
        <f t="shared" ref="D43:D50" si="1">$B$40*E43</f>
        <v>3.4899999999999998</v>
      </c>
      <c r="E43" s="30">
        <v>0.69799999999999995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.75" x14ac:dyDescent="0.25">
      <c r="A44" s="33"/>
      <c r="B44" s="29">
        <f t="shared" si="0"/>
        <v>3.4200000000000004</v>
      </c>
      <c r="C44" s="30">
        <v>0.68400000000000005</v>
      </c>
      <c r="D44" s="31">
        <f t="shared" si="1"/>
        <v>3.3550000000000004</v>
      </c>
      <c r="E44" s="30">
        <v>0.67100000000000004</v>
      </c>
      <c r="F44" s="1"/>
      <c r="G44" s="1"/>
      <c r="H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33"/>
      <c r="B45" s="29">
        <f t="shared" si="0"/>
        <v>3.2750000000000004</v>
      </c>
      <c r="C45" s="30">
        <v>0.65500000000000003</v>
      </c>
      <c r="D45" s="31">
        <f t="shared" si="1"/>
        <v>3.21</v>
      </c>
      <c r="E45" s="30">
        <v>0.64200000000000002</v>
      </c>
    </row>
    <row r="46" spans="1:18" x14ac:dyDescent="0.25">
      <c r="A46" s="33"/>
      <c r="B46" s="29">
        <f t="shared" si="0"/>
        <v>3.12</v>
      </c>
      <c r="C46" s="30">
        <v>0.624</v>
      </c>
      <c r="D46" s="31">
        <f t="shared" si="1"/>
        <v>3.0549999999999997</v>
      </c>
      <c r="E46" s="30">
        <v>0.61099999999999999</v>
      </c>
    </row>
    <row r="47" spans="1:18" x14ac:dyDescent="0.25">
      <c r="A47" s="28" t="s">
        <v>28</v>
      </c>
      <c r="B47" s="29">
        <f t="shared" si="0"/>
        <v>2.4849999999999999</v>
      </c>
      <c r="C47" s="30">
        <v>0.497</v>
      </c>
      <c r="D47" s="31">
        <f t="shared" si="1"/>
        <v>2.42</v>
      </c>
      <c r="E47" s="30">
        <v>0.48399999999999999</v>
      </c>
    </row>
    <row r="48" spans="1:18" x14ac:dyDescent="0.25">
      <c r="A48" s="28"/>
      <c r="B48" s="29">
        <f t="shared" si="0"/>
        <v>2.3050000000000002</v>
      </c>
      <c r="C48" s="30">
        <v>0.46100000000000002</v>
      </c>
      <c r="D48" s="31">
        <f t="shared" si="1"/>
        <v>2.2400000000000002</v>
      </c>
      <c r="E48" s="30">
        <v>0.44800000000000001</v>
      </c>
    </row>
    <row r="49" spans="1:6" x14ac:dyDescent="0.25">
      <c r="A49" s="28"/>
      <c r="B49" s="29">
        <f t="shared" si="0"/>
        <v>2.125</v>
      </c>
      <c r="C49" s="30">
        <v>0.42499999999999999</v>
      </c>
      <c r="D49" s="31">
        <f t="shared" si="1"/>
        <v>2.06</v>
      </c>
      <c r="E49" s="30">
        <v>0.41199999999999998</v>
      </c>
    </row>
    <row r="50" spans="1:6" x14ac:dyDescent="0.25">
      <c r="A50" s="28"/>
      <c r="B50" s="29">
        <f t="shared" si="0"/>
        <v>1.9500000000000002</v>
      </c>
      <c r="C50" s="32">
        <v>0.39</v>
      </c>
      <c r="D50" s="31">
        <f t="shared" si="1"/>
        <v>1.885</v>
      </c>
      <c r="E50" s="30">
        <v>0.377</v>
      </c>
    </row>
    <row r="51" spans="1:6" x14ac:dyDescent="0.25">
      <c r="A51" s="34" t="s">
        <v>36</v>
      </c>
      <c r="B51" s="34" t="s">
        <v>37</v>
      </c>
      <c r="C51" s="34" t="s">
        <v>37</v>
      </c>
      <c r="D51" s="34" t="s">
        <v>37</v>
      </c>
      <c r="E51" s="34" t="s">
        <v>37</v>
      </c>
    </row>
    <row r="52" spans="1:6" x14ac:dyDescent="0.25">
      <c r="A52" s="28" t="s">
        <v>40</v>
      </c>
      <c r="B52" s="29">
        <f>B40*C52</f>
        <v>1.7749999999999999</v>
      </c>
      <c r="C52" s="30">
        <v>0.35499999999999998</v>
      </c>
      <c r="D52" s="31">
        <f>B40*E52</f>
        <v>1.7100000000000002</v>
      </c>
      <c r="E52" s="30">
        <v>0.34200000000000003</v>
      </c>
    </row>
    <row r="53" spans="1:6" ht="15.75" x14ac:dyDescent="0.25">
      <c r="A53" s="1"/>
    </row>
    <row r="54" spans="1:6" ht="15.75" x14ac:dyDescent="0.25">
      <c r="A54" s="1"/>
    </row>
    <row r="55" spans="1:6" ht="15.75" x14ac:dyDescent="0.25">
      <c r="A55" s="1"/>
    </row>
    <row r="56" spans="1:6" ht="15.75" x14ac:dyDescent="0.25">
      <c r="A56" s="1"/>
    </row>
    <row r="57" spans="1:6" ht="15.75" x14ac:dyDescent="0.25">
      <c r="A57" s="1"/>
    </row>
    <row r="58" spans="1:6" ht="15.75" x14ac:dyDescent="0.25">
      <c r="A58" s="1"/>
    </row>
    <row r="59" spans="1:6" ht="15.75" x14ac:dyDescent="0.25">
      <c r="A59" s="1"/>
    </row>
    <row r="60" spans="1:6" ht="15.75" x14ac:dyDescent="0.25">
      <c r="A60" s="1"/>
      <c r="F60" s="1"/>
    </row>
  </sheetData>
  <mergeCells count="2">
    <mergeCell ref="B21:E21"/>
    <mergeCell ref="B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Ahto COMODULE</dc:creator>
  <cp:lastModifiedBy>Ahto COMODULE</cp:lastModifiedBy>
  <dcterms:created xsi:type="dcterms:W3CDTF">2021-05-11T09:11:33Z</dcterms:created>
  <dcterms:modified xsi:type="dcterms:W3CDTF">2021-05-11T09:38:20Z</dcterms:modified>
</cp:coreProperties>
</file>