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3395" windowHeight="7440"/>
  </bookViews>
  <sheets>
    <sheet name="SEPIC" sheetId="1" r:id="rId1"/>
  </sheets>
  <definedNames>
    <definedName name="DELTA_VIN">SEPIC!$I$24</definedName>
    <definedName name="DMAX">SEPIC!$J$31</definedName>
    <definedName name="DMIN">SEPIC!$H$31</definedName>
    <definedName name="DTYP">SEPIC!$I$31</definedName>
    <definedName name="FSW">SEPIC!$I$29</definedName>
    <definedName name="ILEDMAX">SEPIC!$J$20</definedName>
    <definedName name="LM">SEPIC!$I$36</definedName>
    <definedName name="POBDRY">SEPIC!$H$27</definedName>
    <definedName name="POMAX">SEPIC!$J$13</definedName>
    <definedName name="RIS">SEPIC!$I$73</definedName>
    <definedName name="RRILED">SEPIC!$I$15</definedName>
    <definedName name="VINMAX">SEPIC!$J$7</definedName>
    <definedName name="VINMIN">SEPIC!$H$7</definedName>
    <definedName name="VINTYP">SEPIC!$I$7</definedName>
    <definedName name="VOMAX">SEPIC!$J$12</definedName>
    <definedName name="VOMIN">SEPIC!$H$12</definedName>
    <definedName name="VOTYP">SEPIC!$I$12</definedName>
    <definedName name="VOVHYS">SEPIC!$I$26</definedName>
    <definedName name="VOVP">SEPIC!$I$25</definedName>
  </definedNames>
  <calcPr calcId="145621"/>
</workbook>
</file>

<file path=xl/calcChain.xml><?xml version="1.0" encoding="utf-8"?>
<calcChain xmlns="http://schemas.openxmlformats.org/spreadsheetml/2006/main">
  <c r="R53" i="1" l="1"/>
  <c r="I53" i="1" s="1"/>
  <c r="I20" i="1"/>
  <c r="R50" i="1" l="1"/>
  <c r="R38" i="1" l="1"/>
  <c r="I12" i="1"/>
  <c r="I35" i="1" l="1"/>
  <c r="I37" i="1"/>
  <c r="I60" i="1" s="1"/>
  <c r="I31" i="1"/>
  <c r="I89" i="1"/>
  <c r="AG5" i="1" l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42" i="1"/>
  <c r="AG43" i="1"/>
  <c r="AG44" i="1"/>
  <c r="AG45" i="1"/>
  <c r="AG46" i="1"/>
  <c r="AG47" i="1"/>
  <c r="AG52" i="1"/>
  <c r="AG53" i="1"/>
  <c r="AG54" i="1"/>
  <c r="AG62" i="1"/>
  <c r="AG63" i="1"/>
  <c r="AG64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4" i="1"/>
  <c r="H20" i="1"/>
  <c r="I90" i="1" l="1"/>
  <c r="I91" i="1"/>
  <c r="R86" i="1" l="1"/>
  <c r="I84" i="1" s="1"/>
  <c r="R87" i="1" s="1"/>
  <c r="I85" i="1" s="1"/>
  <c r="AF16" i="1" l="1"/>
  <c r="AF17" i="1"/>
  <c r="AF18" i="1"/>
  <c r="AF19" i="1"/>
  <c r="AF20" i="1"/>
  <c r="AF21" i="1"/>
  <c r="AF22" i="1"/>
  <c r="AF23" i="1"/>
  <c r="AF24" i="1"/>
  <c r="AF25" i="1"/>
  <c r="AF26" i="1"/>
  <c r="AF27" i="1"/>
  <c r="AE29" i="1"/>
  <c r="AE45" i="1" s="1"/>
  <c r="AF45" i="1" s="1"/>
  <c r="AE30" i="1"/>
  <c r="AE46" i="1" s="1"/>
  <c r="AF46" i="1" s="1"/>
  <c r="AE31" i="1"/>
  <c r="AF31" i="1" s="1"/>
  <c r="AE32" i="1"/>
  <c r="AE52" i="1" s="1"/>
  <c r="AF52" i="1" s="1"/>
  <c r="AE33" i="1"/>
  <c r="AE53" i="1" s="1"/>
  <c r="AF53" i="1" s="1"/>
  <c r="AE34" i="1"/>
  <c r="AE54" i="1" s="1"/>
  <c r="AF54" i="1" s="1"/>
  <c r="AE35" i="1"/>
  <c r="AF35" i="1" s="1"/>
  <c r="AE36" i="1"/>
  <c r="AE63" i="1" s="1"/>
  <c r="AF63" i="1" s="1"/>
  <c r="AE37" i="1"/>
  <c r="AE64" i="1" s="1"/>
  <c r="AF64" i="1" s="1"/>
  <c r="AE42" i="1"/>
  <c r="AE67" i="1" s="1"/>
  <c r="AF67" i="1" s="1"/>
  <c r="AE43" i="1"/>
  <c r="AF43" i="1" s="1"/>
  <c r="AE28" i="1"/>
  <c r="AE44" i="1" s="1"/>
  <c r="AE69" i="1" s="1"/>
  <c r="AF69" i="1" s="1"/>
  <c r="AE5" i="1"/>
  <c r="AF5" i="1" s="1"/>
  <c r="AE6" i="1"/>
  <c r="AF6" i="1" s="1"/>
  <c r="AE7" i="1"/>
  <c r="AF7" i="1" s="1"/>
  <c r="AE8" i="1"/>
  <c r="AF8" i="1" s="1"/>
  <c r="AE9" i="1"/>
  <c r="AF9" i="1" s="1"/>
  <c r="AE10" i="1"/>
  <c r="AF10" i="1" s="1"/>
  <c r="AE11" i="1"/>
  <c r="AF11" i="1" s="1"/>
  <c r="AE12" i="1"/>
  <c r="AF12" i="1" s="1"/>
  <c r="AE13" i="1"/>
  <c r="AF13" i="1" s="1"/>
  <c r="AE14" i="1"/>
  <c r="AF14" i="1" s="1"/>
  <c r="AE15" i="1"/>
  <c r="AF15" i="1" s="1"/>
  <c r="AE4" i="1"/>
  <c r="AF4" i="1" s="1"/>
  <c r="AE62" i="1" l="1"/>
  <c r="AF62" i="1" s="1"/>
  <c r="AE68" i="1"/>
  <c r="AF68" i="1" s="1"/>
  <c r="AF42" i="1"/>
  <c r="AF30" i="1"/>
  <c r="AF37" i="1"/>
  <c r="AF29" i="1"/>
  <c r="AF44" i="1"/>
  <c r="AF36" i="1"/>
  <c r="AF32" i="1"/>
  <c r="AF28" i="1"/>
  <c r="AF34" i="1"/>
  <c r="AF33" i="1"/>
  <c r="AE47" i="1"/>
  <c r="AF47" i="1" s="1"/>
  <c r="AD4" i="1"/>
  <c r="AD5" i="1"/>
  <c r="AD6" i="1" l="1"/>
  <c r="AD7" i="1"/>
  <c r="AD8" i="1"/>
  <c r="AD9" i="1"/>
  <c r="AD10" i="1"/>
  <c r="AD11" i="1"/>
  <c r="AD12" i="1"/>
  <c r="AD13" i="1"/>
  <c r="AD14" i="1"/>
  <c r="AD15" i="1"/>
  <c r="AD16" i="1"/>
  <c r="AD17" i="1"/>
  <c r="R33" i="1"/>
  <c r="I33" i="1" s="1"/>
  <c r="I70" i="1" l="1"/>
  <c r="J68" i="1" l="1"/>
  <c r="S70" i="1" s="1"/>
  <c r="U70" i="1" s="1"/>
  <c r="J70" i="1" s="1"/>
  <c r="I68" i="1"/>
  <c r="J12" i="1"/>
  <c r="H37" i="1" l="1"/>
  <c r="R73" i="1"/>
  <c r="I59" i="1"/>
  <c r="R90" i="1"/>
  <c r="I88" i="1" s="1"/>
  <c r="J31" i="1"/>
  <c r="J35" i="1"/>
  <c r="R63" i="1"/>
  <c r="I63" i="1" s="1"/>
  <c r="I61" i="1" l="1"/>
  <c r="S37" i="1"/>
  <c r="H12" i="1"/>
  <c r="H14" i="1"/>
  <c r="J16" i="1"/>
  <c r="I16" i="1"/>
  <c r="H16" i="1"/>
  <c r="I14" i="1"/>
  <c r="J14" i="1" l="1"/>
  <c r="J20" i="1" s="1"/>
  <c r="R71" i="1" s="1"/>
  <c r="R74" i="1"/>
  <c r="J37" i="1"/>
  <c r="S73" i="1" s="1"/>
  <c r="R37" i="1"/>
  <c r="H31" i="1"/>
  <c r="H35" i="1"/>
  <c r="U77" i="1"/>
  <c r="T77" i="1"/>
  <c r="T78" i="1"/>
  <c r="I43" i="1" l="1"/>
  <c r="R78" i="1"/>
  <c r="I78" i="1" s="1"/>
  <c r="R77" i="1"/>
  <c r="I46" i="1"/>
  <c r="J38" i="1"/>
  <c r="T73" i="1"/>
  <c r="R84" i="1"/>
  <c r="I82" i="1" s="1"/>
  <c r="S71" i="1"/>
  <c r="I71" i="1" s="1"/>
  <c r="I64" i="1"/>
  <c r="I50" i="1"/>
  <c r="I54" i="1" l="1"/>
  <c r="I56" i="1" s="1"/>
  <c r="I66" i="1"/>
  <c r="R39" i="1"/>
  <c r="J39" i="1"/>
  <c r="J41" i="1" s="1"/>
  <c r="I77" i="1"/>
  <c r="I73" i="1"/>
  <c r="R76" i="1" s="1"/>
  <c r="H68" i="1"/>
  <c r="R70" i="1" s="1"/>
  <c r="T70" i="1" s="1"/>
  <c r="H70" i="1" s="1"/>
  <c r="I74" i="1" l="1"/>
  <c r="S76" i="1"/>
  <c r="V80" i="1"/>
  <c r="W80" i="1" s="1"/>
  <c r="R80" i="1"/>
  <c r="T80" i="1" s="1"/>
  <c r="T76" i="1"/>
  <c r="S80" i="1" l="1"/>
  <c r="U80" i="1" s="1"/>
  <c r="U76" i="1"/>
  <c r="I76" i="1" s="1"/>
  <c r="S81" i="1" l="1"/>
  <c r="U81" i="1" s="1"/>
  <c r="I80" i="1"/>
  <c r="S82" i="1"/>
  <c r="U82" i="1" s="1"/>
</calcChain>
</file>

<file path=xl/sharedStrings.xml><?xml version="1.0" encoding="utf-8"?>
<sst xmlns="http://schemas.openxmlformats.org/spreadsheetml/2006/main" count="289" uniqueCount="231">
  <si>
    <t>Sym.</t>
  </si>
  <si>
    <t>Min</t>
  </si>
  <si>
    <t>Typ</t>
  </si>
  <si>
    <t>Max</t>
  </si>
  <si>
    <t>Units</t>
  </si>
  <si>
    <t>NOTE</t>
  </si>
  <si>
    <r>
      <t>V</t>
    </r>
    <r>
      <rPr>
        <vertAlign val="subscript"/>
        <sz val="11"/>
        <rFont val="Arial"/>
        <family val="2"/>
      </rPr>
      <t>IN</t>
    </r>
  </si>
  <si>
    <r>
      <t>N</t>
    </r>
    <r>
      <rPr>
        <vertAlign val="subscript"/>
        <sz val="11"/>
        <color theme="1"/>
        <rFont val="Calibri"/>
        <family val="2"/>
        <scheme val="minor"/>
      </rPr>
      <t>S</t>
    </r>
  </si>
  <si>
    <r>
      <t>V</t>
    </r>
    <r>
      <rPr>
        <vertAlign val="subscript"/>
        <sz val="11"/>
        <rFont val="Arial"/>
        <family val="2"/>
      </rPr>
      <t>F,LED</t>
    </r>
  </si>
  <si>
    <t>Number of LEDs in series</t>
  </si>
  <si>
    <t>Output voltage range</t>
  </si>
  <si>
    <r>
      <t>V</t>
    </r>
    <r>
      <rPr>
        <vertAlign val="subscript"/>
        <sz val="11"/>
        <rFont val="Arial"/>
        <family val="2"/>
      </rPr>
      <t>O</t>
    </r>
  </si>
  <si>
    <t>LED current ripple ratio</t>
  </si>
  <si>
    <t>RR</t>
  </si>
  <si>
    <r>
      <t>r</t>
    </r>
    <r>
      <rPr>
        <vertAlign val="subscript"/>
        <sz val="11"/>
        <rFont val="Arial"/>
        <family val="2"/>
      </rPr>
      <t>D</t>
    </r>
  </si>
  <si>
    <t xml:space="preserve">LED string resistance </t>
  </si>
  <si>
    <t>Maximum output power</t>
  </si>
  <si>
    <t xml:space="preserve">LED forward voltage </t>
  </si>
  <si>
    <t>Parameter</t>
  </si>
  <si>
    <t>Input Specifications</t>
  </si>
  <si>
    <t>Output Specifications</t>
  </si>
  <si>
    <t>mA</t>
  </si>
  <si>
    <t>V</t>
  </si>
  <si>
    <t>%</t>
  </si>
  <si>
    <t>W</t>
  </si>
  <si>
    <t>Ω</t>
  </si>
  <si>
    <t xml:space="preserve">LED current range </t>
  </si>
  <si>
    <r>
      <t>r</t>
    </r>
    <r>
      <rPr>
        <vertAlign val="subscript"/>
        <sz val="11"/>
        <rFont val="Arial"/>
        <family val="2"/>
      </rPr>
      <t>LED</t>
    </r>
  </si>
  <si>
    <t xml:space="preserve">Dynamic resistance </t>
  </si>
  <si>
    <t>Enter ypical LED dynamic resistance based on device I-V characteristics</t>
  </si>
  <si>
    <r>
      <t>P</t>
    </r>
    <r>
      <rPr>
        <vertAlign val="subscript"/>
        <sz val="11"/>
        <rFont val="Arial"/>
        <family val="2"/>
      </rPr>
      <t>O,BDRY</t>
    </r>
  </si>
  <si>
    <t>CCM-DCM boundary condition</t>
  </si>
  <si>
    <t>Dimming Specifications</t>
  </si>
  <si>
    <t>Enable series FET dimming</t>
  </si>
  <si>
    <r>
      <t>f</t>
    </r>
    <r>
      <rPr>
        <vertAlign val="subscript"/>
        <sz val="11"/>
        <rFont val="Arial"/>
        <family val="2"/>
      </rPr>
      <t>PWM</t>
    </r>
  </si>
  <si>
    <t>PWM dimming frequency</t>
  </si>
  <si>
    <t>Hz</t>
  </si>
  <si>
    <t>Converter Specifications</t>
  </si>
  <si>
    <r>
      <t>ΔV</t>
    </r>
    <r>
      <rPr>
        <vertAlign val="subscript"/>
        <sz val="11"/>
        <rFont val="Arial"/>
        <family val="2"/>
      </rPr>
      <t>IN(PP)</t>
    </r>
  </si>
  <si>
    <r>
      <t>V</t>
    </r>
    <r>
      <rPr>
        <vertAlign val="subscript"/>
        <sz val="11"/>
        <rFont val="Arial"/>
        <family val="2"/>
      </rPr>
      <t>OV(HYS)</t>
    </r>
  </si>
  <si>
    <r>
      <t>V</t>
    </r>
    <r>
      <rPr>
        <vertAlign val="subscript"/>
        <sz val="11"/>
        <rFont val="Arial"/>
        <family val="2"/>
      </rPr>
      <t>O(OV)</t>
    </r>
  </si>
  <si>
    <r>
      <t>t</t>
    </r>
    <r>
      <rPr>
        <vertAlign val="subscript"/>
        <sz val="11"/>
        <rFont val="Arial"/>
        <family val="2"/>
      </rPr>
      <t>SS</t>
    </r>
  </si>
  <si>
    <r>
      <t>f</t>
    </r>
    <r>
      <rPr>
        <vertAlign val="subscript"/>
        <sz val="11"/>
        <rFont val="Arial"/>
        <family val="2"/>
      </rPr>
      <t>SW</t>
    </r>
  </si>
  <si>
    <t>Enter nominal battery or power supply output voltage range</t>
  </si>
  <si>
    <t>Input voltage ripple</t>
  </si>
  <si>
    <t>mV</t>
  </si>
  <si>
    <t>The parameter is used to determine input capacitance</t>
  </si>
  <si>
    <r>
      <t>P</t>
    </r>
    <r>
      <rPr>
        <vertAlign val="subscript"/>
        <sz val="11"/>
        <rFont val="Arial"/>
        <family val="2"/>
      </rPr>
      <t>O(MAX)</t>
    </r>
  </si>
  <si>
    <r>
      <rPr>
        <sz val="11"/>
        <rFont val="Symbol"/>
        <family val="1"/>
        <charset val="2"/>
      </rPr>
      <t>®</t>
    </r>
    <r>
      <rPr>
        <sz val="11"/>
        <rFont val="Arial"/>
        <family val="2"/>
      </rPr>
      <t xml:space="preserve">To support multiple LED string configurations, enter min, typ and max quantity
</t>
    </r>
    <r>
      <rPr>
        <sz val="11"/>
        <rFont val="Symbol"/>
        <family val="1"/>
        <charset val="2"/>
      </rPr>
      <t>®</t>
    </r>
    <r>
      <rPr>
        <sz val="11"/>
        <rFont val="Arial"/>
        <family val="2"/>
      </rPr>
      <t xml:space="preserve">For fixed string of LEDs, enter the same quantity in all columns (e.g. 10 10 10) </t>
    </r>
  </si>
  <si>
    <t>Program LED current using analog dimming</t>
  </si>
  <si>
    <t>Analog dimming range</t>
  </si>
  <si>
    <t>YES</t>
  </si>
  <si>
    <t>NO</t>
  </si>
  <si>
    <t>Enter maximum power required to achieve specified lumen output in application</t>
  </si>
  <si>
    <r>
      <t>I</t>
    </r>
    <r>
      <rPr>
        <vertAlign val="subscript"/>
        <sz val="11"/>
        <color theme="1"/>
        <rFont val="Arial"/>
        <family val="2"/>
      </rPr>
      <t>LED(CALC)</t>
    </r>
  </si>
  <si>
    <r>
      <t>I</t>
    </r>
    <r>
      <rPr>
        <vertAlign val="subscript"/>
        <sz val="11"/>
        <rFont val="Arial"/>
        <family val="2"/>
      </rPr>
      <t>LED</t>
    </r>
  </si>
  <si>
    <t>LED current set point / range calculated based on user inputs</t>
  </si>
  <si>
    <t>Set minimum LED string current or enter the minimum value calculated in 'Line 14'</t>
  </si>
  <si>
    <t>LED current set point / range</t>
  </si>
  <si>
    <t>Calculated LED current based on maximum power and LED voltage range</t>
  </si>
  <si>
    <r>
      <rPr>
        <sz val="11"/>
        <rFont val="Symbol"/>
        <family val="1"/>
        <charset val="2"/>
      </rPr>
      <t>®</t>
    </r>
    <r>
      <rPr>
        <sz val="11"/>
        <rFont val="Arial"/>
        <family val="2"/>
      </rPr>
      <t xml:space="preserve">Select YES to program LED current 
</t>
    </r>
    <r>
      <rPr>
        <sz val="11"/>
        <rFont val="Symbol"/>
        <family val="1"/>
        <charset val="2"/>
      </rPr>
      <t>®</t>
    </r>
    <r>
      <rPr>
        <sz val="11"/>
        <rFont val="Arial"/>
        <family val="2"/>
      </rPr>
      <t>Select NO for fixed LED string current</t>
    </r>
  </si>
  <si>
    <t>Enter typical forward voltage range specified by LED manufacturer</t>
  </si>
  <si>
    <t>OVP threshold should be greater than maximum output voltage and less than 65V</t>
  </si>
  <si>
    <t>Overvoltage protection threshold</t>
  </si>
  <si>
    <t>Overvoltage protection hysteresis</t>
  </si>
  <si>
    <t>Soft-start period</t>
  </si>
  <si>
    <t>ms</t>
  </si>
  <si>
    <t>Switching frequency</t>
  </si>
  <si>
    <t>kHz</t>
  </si>
  <si>
    <t>Frequency should be set between 80 kHz and 1 MHz</t>
  </si>
  <si>
    <t>L</t>
  </si>
  <si>
    <t>Calculated inductor value</t>
  </si>
  <si>
    <r>
      <rPr>
        <sz val="11"/>
        <rFont val="Calibri"/>
        <family val="2"/>
      </rPr>
      <t>μ</t>
    </r>
    <r>
      <rPr>
        <sz val="11"/>
        <rFont val="Arial"/>
        <family val="2"/>
      </rPr>
      <t>H</t>
    </r>
  </si>
  <si>
    <t>D</t>
  </si>
  <si>
    <t>Duty cycle</t>
  </si>
  <si>
    <r>
      <t>C</t>
    </r>
    <r>
      <rPr>
        <vertAlign val="subscript"/>
        <sz val="11"/>
        <rFont val="Arial"/>
        <family val="2"/>
      </rPr>
      <t>OUT(CALC)</t>
    </r>
  </si>
  <si>
    <t>μF</t>
  </si>
  <si>
    <t>Calculated output capacitor value</t>
  </si>
  <si>
    <r>
      <t>C</t>
    </r>
    <r>
      <rPr>
        <vertAlign val="subscript"/>
        <sz val="11"/>
        <rFont val="Arial"/>
        <family val="2"/>
      </rPr>
      <t>OUT</t>
    </r>
  </si>
  <si>
    <t>Enter selected output capacitor value</t>
  </si>
  <si>
    <t>Enter standard inductor value</t>
  </si>
  <si>
    <r>
      <t>C</t>
    </r>
    <r>
      <rPr>
        <vertAlign val="subscript"/>
        <sz val="11"/>
        <rFont val="Arial"/>
        <family val="2"/>
      </rPr>
      <t>IN(CALC)</t>
    </r>
  </si>
  <si>
    <t>Calculated input capacitor value</t>
  </si>
  <si>
    <r>
      <t>C</t>
    </r>
    <r>
      <rPr>
        <vertAlign val="subscript"/>
        <sz val="11"/>
        <rFont val="Arial"/>
        <family val="2"/>
      </rPr>
      <t>IN</t>
    </r>
  </si>
  <si>
    <t>Enter selected input capacitor value</t>
  </si>
  <si>
    <t xml:space="preserve">Peak inductor current </t>
  </si>
  <si>
    <t>A</t>
  </si>
  <si>
    <r>
      <t>V</t>
    </r>
    <r>
      <rPr>
        <vertAlign val="subscript"/>
        <sz val="11"/>
        <rFont val="Arial"/>
        <family val="2"/>
      </rPr>
      <t>D(BR)</t>
    </r>
  </si>
  <si>
    <r>
      <t>I</t>
    </r>
    <r>
      <rPr>
        <vertAlign val="subscript"/>
        <sz val="11"/>
        <rFont val="Arial"/>
        <family val="2"/>
      </rPr>
      <t>D</t>
    </r>
  </si>
  <si>
    <t>Main N-channel MOSFET breakdown voltage</t>
  </si>
  <si>
    <t>Main N-channel MOSFET RMS current</t>
  </si>
  <si>
    <t>VDS</t>
  </si>
  <si>
    <t>VBR</t>
  </si>
  <si>
    <t>Calculated CCM operatioin duty cycle range (Max duty cycle &lt; 0.9)</t>
  </si>
  <si>
    <t>Rectifying diode forward voltage drop</t>
  </si>
  <si>
    <t>Rectifying diode average current</t>
  </si>
  <si>
    <r>
      <t>V</t>
    </r>
    <r>
      <rPr>
        <vertAlign val="subscript"/>
        <sz val="11"/>
        <rFont val="Arial"/>
        <family val="2"/>
      </rPr>
      <t>IADJ</t>
    </r>
  </si>
  <si>
    <t>Analog adjust voltage setting</t>
  </si>
  <si>
    <t xml:space="preserve">Calculated output capacitor value </t>
  </si>
  <si>
    <t>Enter preferred output capacitor value (must be greater than calculated value)</t>
  </si>
  <si>
    <t>Enter preferred input capacitor value (must be greater than calculated value)</t>
  </si>
  <si>
    <r>
      <t>R</t>
    </r>
    <r>
      <rPr>
        <vertAlign val="subscript"/>
        <sz val="11"/>
        <rFont val="Arial"/>
        <family val="2"/>
      </rPr>
      <t>ADJ2</t>
    </r>
  </si>
  <si>
    <t>SETTING SWITCHING FREQUENCY</t>
  </si>
  <si>
    <t>INDUCTOR SELECTION</t>
  </si>
  <si>
    <t>OUTPUT CAPACITOR SELECTION</t>
  </si>
  <si>
    <r>
      <t>R</t>
    </r>
    <r>
      <rPr>
        <vertAlign val="subscript"/>
        <sz val="11"/>
        <rFont val="Arial"/>
        <family val="2"/>
      </rPr>
      <t>T</t>
    </r>
  </si>
  <si>
    <t>INPUT CAPACITOR SELECTION</t>
  </si>
  <si>
    <t xml:space="preserve">Rcommended timing resistor </t>
  </si>
  <si>
    <t>kΩ</t>
  </si>
  <si>
    <t>MAIN N-CHANNEL MOSFET SELECTION</t>
  </si>
  <si>
    <t>RECTIFYIND DIODE SELECTION</t>
  </si>
  <si>
    <t>PROGRAMMING LED CURRENT</t>
  </si>
  <si>
    <r>
      <t>R</t>
    </r>
    <r>
      <rPr>
        <vertAlign val="subscript"/>
        <sz val="11"/>
        <rFont val="Arial"/>
        <family val="2"/>
      </rPr>
      <t>CS</t>
    </r>
  </si>
  <si>
    <r>
      <t>R</t>
    </r>
    <r>
      <rPr>
        <vertAlign val="subscript"/>
        <sz val="11"/>
        <rFont val="Arial"/>
        <family val="2"/>
      </rPr>
      <t>ADJ1</t>
    </r>
  </si>
  <si>
    <r>
      <t>k</t>
    </r>
    <r>
      <rPr>
        <sz val="11"/>
        <rFont val="Calibri"/>
        <family val="2"/>
      </rPr>
      <t>Ω</t>
    </r>
  </si>
  <si>
    <t xml:space="preserve">Recommended current sense resistor </t>
  </si>
  <si>
    <t>IADJ resistor divider setting</t>
  </si>
  <si>
    <t>EA96</t>
  </si>
  <si>
    <t>COMPENSATION PARAMETERS</t>
  </si>
  <si>
    <t>Compensation network</t>
  </si>
  <si>
    <t>I (TYPE 1)</t>
  </si>
  <si>
    <t>PI (TYPE 2)</t>
  </si>
  <si>
    <r>
      <t>C</t>
    </r>
    <r>
      <rPr>
        <vertAlign val="subscript"/>
        <sz val="11"/>
        <color theme="1"/>
        <rFont val="Arial"/>
        <family val="2"/>
      </rPr>
      <t>COMP</t>
    </r>
  </si>
  <si>
    <t>SETTING STARTUP DURATION</t>
  </si>
  <si>
    <t xml:space="preserve">SETTING OVERVOLTAGE PROTECTION </t>
  </si>
  <si>
    <r>
      <t>R</t>
    </r>
    <r>
      <rPr>
        <vertAlign val="subscript"/>
        <sz val="11"/>
        <color theme="1"/>
        <rFont val="Arial"/>
        <family val="2"/>
      </rPr>
      <t>OV2</t>
    </r>
  </si>
  <si>
    <r>
      <t>R</t>
    </r>
    <r>
      <rPr>
        <vertAlign val="subscript"/>
        <sz val="11"/>
        <color theme="1"/>
        <rFont val="Arial"/>
        <family val="2"/>
      </rPr>
      <t>OV1</t>
    </r>
  </si>
  <si>
    <r>
      <t>C</t>
    </r>
    <r>
      <rPr>
        <vertAlign val="subscript"/>
        <sz val="11"/>
        <color theme="1"/>
        <rFont val="Arial"/>
        <family val="2"/>
      </rPr>
      <t>SS</t>
    </r>
  </si>
  <si>
    <t>N-CHANNEL</t>
  </si>
  <si>
    <t>P-CHANNEL</t>
  </si>
  <si>
    <t>Dimming MOSFET selection</t>
  </si>
  <si>
    <t>Diimming MOSFET breakdown voltage</t>
  </si>
  <si>
    <r>
      <t>R</t>
    </r>
    <r>
      <rPr>
        <vertAlign val="subscript"/>
        <sz val="11"/>
        <color theme="1"/>
        <rFont val="Arial"/>
        <family val="2"/>
      </rPr>
      <t>LS2</t>
    </r>
  </si>
  <si>
    <r>
      <t>R</t>
    </r>
    <r>
      <rPr>
        <vertAlign val="subscript"/>
        <sz val="11"/>
        <color theme="1"/>
        <rFont val="Arial"/>
        <family val="2"/>
      </rPr>
      <t>LS1</t>
    </r>
  </si>
  <si>
    <t>Compensation capacitor</t>
  </si>
  <si>
    <r>
      <rPr>
        <sz val="11"/>
        <color theme="1"/>
        <rFont val="Symbol"/>
        <family val="1"/>
        <charset val="2"/>
      </rPr>
      <t>w</t>
    </r>
    <r>
      <rPr>
        <vertAlign val="subscript"/>
        <sz val="11"/>
        <color theme="1"/>
        <rFont val="Arial"/>
        <family val="2"/>
      </rPr>
      <t>Z</t>
    </r>
  </si>
  <si>
    <r>
      <rPr>
        <sz val="11"/>
        <color theme="1"/>
        <rFont val="Symbol"/>
        <family val="1"/>
        <charset val="2"/>
      </rPr>
      <t>w</t>
    </r>
    <r>
      <rPr>
        <vertAlign val="subscript"/>
        <sz val="11"/>
        <color theme="1"/>
        <rFont val="Arial"/>
        <family val="2"/>
      </rPr>
      <t>P</t>
    </r>
  </si>
  <si>
    <r>
      <t>G</t>
    </r>
    <r>
      <rPr>
        <vertAlign val="subscript"/>
        <sz val="11"/>
        <color theme="1"/>
        <rFont val="Arial"/>
        <family val="2"/>
      </rPr>
      <t>0</t>
    </r>
  </si>
  <si>
    <t>SETTING SWITCH CURRENT LIMIT &amp; SLOPE COMPENSATION</t>
  </si>
  <si>
    <r>
      <t>R</t>
    </r>
    <r>
      <rPr>
        <vertAlign val="subscript"/>
        <sz val="11"/>
        <rFont val="Arial"/>
        <family val="2"/>
      </rPr>
      <t>IS</t>
    </r>
  </si>
  <si>
    <t>Sense</t>
  </si>
  <si>
    <r>
      <t>P</t>
    </r>
    <r>
      <rPr>
        <vertAlign val="subscript"/>
        <sz val="11"/>
        <rFont val="Arial"/>
        <family val="2"/>
      </rPr>
      <t>RIS</t>
    </r>
  </si>
  <si>
    <t>Switch current sense resistor</t>
  </si>
  <si>
    <t>Switch current sense resistor power loss</t>
  </si>
  <si>
    <t xml:space="preserve"> </t>
  </si>
  <si>
    <t>dB</t>
  </si>
  <si>
    <t>rad/s</t>
  </si>
  <si>
    <t>Nominal input voltage range</t>
  </si>
  <si>
    <t>krad/s</t>
  </si>
  <si>
    <t>DC gain</t>
  </si>
  <si>
    <t>Pole frequency</t>
  </si>
  <si>
    <t>Zero frequency</t>
  </si>
  <si>
    <t>Cap uF</t>
  </si>
  <si>
    <t>Cap pF</t>
  </si>
  <si>
    <t>N/A</t>
  </si>
  <si>
    <t>Recommended hysteresis is 10% of the overvoltage protection threshold</t>
  </si>
  <si>
    <r>
      <t>V</t>
    </r>
    <r>
      <rPr>
        <vertAlign val="subscript"/>
        <sz val="11"/>
        <rFont val="Arial"/>
        <family val="2"/>
      </rPr>
      <t>Q1DS(MAX)</t>
    </r>
  </si>
  <si>
    <r>
      <t>I</t>
    </r>
    <r>
      <rPr>
        <vertAlign val="subscript"/>
        <sz val="11"/>
        <rFont val="Arial"/>
        <family val="2"/>
      </rPr>
      <t>Q1(RMS)</t>
    </r>
  </si>
  <si>
    <r>
      <t>V</t>
    </r>
    <r>
      <rPr>
        <vertAlign val="subscript"/>
        <sz val="11"/>
        <color theme="1"/>
        <rFont val="Arial"/>
        <family val="2"/>
      </rPr>
      <t>Q2DS</t>
    </r>
  </si>
  <si>
    <t xml:space="preserve">EA96 </t>
  </si>
  <si>
    <t>pF</t>
  </si>
  <si>
    <r>
      <t>Q</t>
    </r>
    <r>
      <rPr>
        <vertAlign val="subscript"/>
        <sz val="11"/>
        <color theme="1"/>
        <rFont val="Arial"/>
        <family val="2"/>
      </rPr>
      <t>2</t>
    </r>
  </si>
  <si>
    <r>
      <t>Q</t>
    </r>
    <r>
      <rPr>
        <vertAlign val="subscript"/>
        <sz val="11"/>
        <color theme="1"/>
        <rFont val="Arial"/>
        <family val="2"/>
      </rPr>
      <t>3</t>
    </r>
  </si>
  <si>
    <t>Level shift N-channel MOSFET</t>
  </si>
  <si>
    <t>Level shift low side resistor</t>
  </si>
  <si>
    <t>Level shift high side resistor</t>
  </si>
  <si>
    <t>BYPASS CAPACITOR CONSIDERATIONS</t>
  </si>
  <si>
    <t>LED string dynamic resistance</t>
  </si>
  <si>
    <t>Enter PWM dimming frequency</t>
  </si>
  <si>
    <r>
      <t>Minimum of 49.9k</t>
    </r>
    <r>
      <rPr>
        <sz val="11"/>
        <color theme="1"/>
        <rFont val="Calibri"/>
        <family val="2"/>
      </rPr>
      <t>Ω</t>
    </r>
    <r>
      <rPr>
        <sz val="8.8000000000000007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is recommended, when connecting the pin to VCC node</t>
    </r>
  </si>
  <si>
    <t>SERIES FET PWM DIMMING CONSIDERATIONS</t>
  </si>
  <si>
    <t>Additional circuit required to implement series FET PWM dimming</t>
  </si>
  <si>
    <r>
      <t>C</t>
    </r>
    <r>
      <rPr>
        <vertAlign val="subscript"/>
        <sz val="11"/>
        <color theme="1"/>
        <rFont val="Arial"/>
        <family val="2"/>
      </rPr>
      <t>VCC</t>
    </r>
  </si>
  <si>
    <r>
      <t>C</t>
    </r>
    <r>
      <rPr>
        <vertAlign val="subscript"/>
        <sz val="11"/>
        <color theme="1"/>
        <rFont val="Arial"/>
        <family val="2"/>
      </rPr>
      <t>IMON</t>
    </r>
  </si>
  <si>
    <r>
      <t>C</t>
    </r>
    <r>
      <rPr>
        <vertAlign val="subscript"/>
        <sz val="11"/>
        <color theme="1"/>
        <rFont val="Arial"/>
        <family val="2"/>
      </rPr>
      <t>OV</t>
    </r>
  </si>
  <si>
    <t xml:space="preserve">Soft-start capacitor </t>
  </si>
  <si>
    <t>Over-voltage protection resistor divider setting</t>
  </si>
  <si>
    <t>Recommended VCC bypass capacitor</t>
  </si>
  <si>
    <t>Recommended IMON bypass capacitor</t>
  </si>
  <si>
    <t>Recommended OVP bypass capacitor</t>
  </si>
  <si>
    <t>SEPIC LED Driver with P-Channel Series FET Dimming</t>
  </si>
  <si>
    <t>SEPIC Boost LED Driver with N-Channel Series FET Dimming</t>
  </si>
  <si>
    <r>
      <t>L</t>
    </r>
    <r>
      <rPr>
        <vertAlign val="subscript"/>
        <sz val="11"/>
        <rFont val="Arial"/>
        <family val="2"/>
      </rPr>
      <t>M</t>
    </r>
  </si>
  <si>
    <t>Calculated mutual inductor value</t>
  </si>
  <si>
    <r>
      <t>I</t>
    </r>
    <r>
      <rPr>
        <vertAlign val="subscript"/>
        <sz val="11"/>
        <rFont val="Arial"/>
        <family val="2"/>
      </rPr>
      <t>M(PK)</t>
    </r>
  </si>
  <si>
    <t>Coupled inductor saturation current should be greater than peak current</t>
  </si>
  <si>
    <t>Enter preferred inductor value (greater than or equal to typical calculated value)</t>
  </si>
  <si>
    <r>
      <t>I</t>
    </r>
    <r>
      <rPr>
        <vertAlign val="subscript"/>
        <sz val="11"/>
        <rFont val="Arial"/>
        <family val="2"/>
      </rPr>
      <t>L1(RMS)</t>
    </r>
  </si>
  <si>
    <r>
      <t>I</t>
    </r>
    <r>
      <rPr>
        <vertAlign val="subscript"/>
        <sz val="11"/>
        <rFont val="Arial"/>
        <family val="2"/>
      </rPr>
      <t>L2(RMS)</t>
    </r>
  </si>
  <si>
    <r>
      <t>R</t>
    </r>
    <r>
      <rPr>
        <vertAlign val="subscript"/>
        <sz val="11"/>
        <rFont val="Arial"/>
        <family val="2"/>
      </rPr>
      <t>L1,2</t>
    </r>
  </si>
  <si>
    <t>mΩ</t>
  </si>
  <si>
    <t xml:space="preserve">Enter minimum power level at which CCM operation is desired (typically set between 1/2 to 1/4  of the maximum power listed in 'Line 13'). </t>
  </si>
  <si>
    <r>
      <t>P</t>
    </r>
    <r>
      <rPr>
        <vertAlign val="subscript"/>
        <sz val="11"/>
        <rFont val="Arial"/>
        <family val="2"/>
      </rPr>
      <t>L(COND)</t>
    </r>
  </si>
  <si>
    <t>RMS current through winding 1</t>
  </si>
  <si>
    <t>RMS current through winding 2</t>
  </si>
  <si>
    <t xml:space="preserve">DC winding resistance </t>
  </si>
  <si>
    <t xml:space="preserve">Total conduction power loss </t>
  </si>
  <si>
    <t>Total conduction power loss through coupled inductor</t>
  </si>
  <si>
    <r>
      <t>R</t>
    </r>
    <r>
      <rPr>
        <vertAlign val="subscript"/>
        <sz val="11"/>
        <rFont val="Arial"/>
        <family val="2"/>
      </rPr>
      <t>DS(ON)</t>
    </r>
  </si>
  <si>
    <t>MOSFET on-resistance</t>
  </si>
  <si>
    <t>MOSFET conduction power loss</t>
  </si>
  <si>
    <r>
      <t>P</t>
    </r>
    <r>
      <rPr>
        <vertAlign val="subscript"/>
        <sz val="11"/>
        <rFont val="Arial"/>
        <family val="2"/>
      </rPr>
      <t>Q(COND)</t>
    </r>
  </si>
  <si>
    <r>
      <t>C</t>
    </r>
    <r>
      <rPr>
        <vertAlign val="subscript"/>
        <sz val="11"/>
        <rFont val="Arial"/>
        <family val="2"/>
      </rPr>
      <t>OSS</t>
    </r>
  </si>
  <si>
    <t>SEPIC Design Calculations</t>
  </si>
  <si>
    <r>
      <t>Q</t>
    </r>
    <r>
      <rPr>
        <vertAlign val="subscript"/>
        <sz val="11"/>
        <rFont val="Arial"/>
        <family val="2"/>
      </rPr>
      <t>g(TOT)</t>
    </r>
  </si>
  <si>
    <r>
      <t>P</t>
    </r>
    <r>
      <rPr>
        <vertAlign val="subscript"/>
        <sz val="11"/>
        <rFont val="Arial"/>
        <family val="2"/>
      </rPr>
      <t>SW(TOT)</t>
    </r>
  </si>
  <si>
    <r>
      <t>P</t>
    </r>
    <r>
      <rPr>
        <vertAlign val="subscript"/>
        <sz val="11"/>
        <rFont val="Arial"/>
        <family val="2"/>
      </rPr>
      <t>SW,CAP</t>
    </r>
  </si>
  <si>
    <r>
      <t>P</t>
    </r>
    <r>
      <rPr>
        <vertAlign val="subscript"/>
        <sz val="11"/>
        <rFont val="Arial"/>
        <family val="2"/>
      </rPr>
      <t>SW</t>
    </r>
  </si>
  <si>
    <t>nC</t>
  </si>
  <si>
    <t>MOSFET output capacitance</t>
  </si>
  <si>
    <t>Total MOSFET gate charge (Qgd+Qgs/2))</t>
  </si>
  <si>
    <t>MOSFET switching loss (Capacitive losses)</t>
  </si>
  <si>
    <t>Estimated switching power loss</t>
  </si>
  <si>
    <r>
      <t>V</t>
    </r>
    <r>
      <rPr>
        <vertAlign val="subscript"/>
        <sz val="11"/>
        <rFont val="Arial"/>
        <family val="2"/>
      </rPr>
      <t>DF</t>
    </r>
  </si>
  <si>
    <t>Diode forward voltage drop</t>
  </si>
  <si>
    <r>
      <t>P</t>
    </r>
    <r>
      <rPr>
        <vertAlign val="subscript"/>
        <sz val="11"/>
        <rFont val="Arial"/>
        <family val="2"/>
      </rPr>
      <t>D</t>
    </r>
  </si>
  <si>
    <t>Diode power loss</t>
  </si>
  <si>
    <t xml:space="preserve">MOSFET switching loss </t>
  </si>
  <si>
    <t xml:space="preserve">Design based on simple integral compensation.  </t>
  </si>
  <si>
    <t>SEPIC CAPACITOR SELECTION</t>
  </si>
  <si>
    <r>
      <t>C</t>
    </r>
    <r>
      <rPr>
        <vertAlign val="subscript"/>
        <sz val="11"/>
        <rFont val="Arial"/>
        <family val="2"/>
      </rPr>
      <t>C</t>
    </r>
  </si>
  <si>
    <r>
      <rPr>
        <sz val="11"/>
        <color theme="1"/>
        <rFont val="Arial"/>
        <family val="2"/>
      </rPr>
      <t>ΔV</t>
    </r>
    <r>
      <rPr>
        <vertAlign val="subscript"/>
        <sz val="11"/>
        <color theme="1"/>
        <rFont val="Arial"/>
        <family val="2"/>
      </rPr>
      <t>C</t>
    </r>
  </si>
  <si>
    <t>Calculate coupling capacitor value</t>
  </si>
  <si>
    <t>Coupling capacitor ripple (peak-to-average)</t>
  </si>
  <si>
    <t>Simplified low frequency model:
1. Neglecting the affect of slope compensation
2. Ignoring higher order dynamics</t>
  </si>
  <si>
    <t>TPS92691Q SEPIC LED DRIVER COMPONENT CALCULATOR</t>
  </si>
  <si>
    <t>SEPIC output voltage range</t>
  </si>
  <si>
    <t>Enter preferred coupling capacitor value (must be greater than calculated value)</t>
  </si>
  <si>
    <t>Calculated coupling capacitor value</t>
  </si>
  <si>
    <t>Enter LED current ripple specifications as percentage of maximum value</t>
  </si>
  <si>
    <t>Enter coupling capacitor voltage ripple specifications as peak to average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</si>
</sst>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Symbol"/>
      <family val="1"/>
      <charset val="2"/>
    </font>
    <font>
      <b/>
      <sz val="11"/>
      <color theme="1"/>
      <name val="Arial"/>
      <family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8.8000000000000007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9" xfId="0" applyBorder="1"/>
    <xf numFmtId="2" fontId="3" fillId="2" borderId="5" xfId="0" applyNumberFormat="1" applyFont="1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/>
    </xf>
    <xf numFmtId="164" fontId="3" fillId="2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5" fillId="2" borderId="0" xfId="0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left"/>
    </xf>
    <xf numFmtId="0" fontId="10" fillId="5" borderId="7" xfId="0" applyFont="1" applyFill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16" fillId="2" borderId="0" xfId="0" applyFont="1" applyFill="1"/>
    <xf numFmtId="0" fontId="16" fillId="0" borderId="0" xfId="0" applyFont="1"/>
    <xf numFmtId="0" fontId="17" fillId="2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6" fillId="2" borderId="11" xfId="0" applyFont="1" applyFill="1" applyBorder="1" applyAlignment="1">
      <alignment vertical="center"/>
    </xf>
    <xf numFmtId="2" fontId="16" fillId="2" borderId="0" xfId="0" applyNumberFormat="1" applyFont="1" applyFill="1"/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64" fontId="3" fillId="3" borderId="9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4" fillId="2" borderId="11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3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/>
    </xf>
    <xf numFmtId="0" fontId="10" fillId="5" borderId="7" xfId="0" applyFont="1" applyFill="1" applyBorder="1" applyAlignment="1">
      <alignment horizontal="left"/>
    </xf>
    <xf numFmtId="0" fontId="10" fillId="5" borderId="8" xfId="0" applyFont="1" applyFill="1" applyBorder="1" applyAlignment="1">
      <alignment horizontal="left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strike/>
      </font>
    </dxf>
    <dxf>
      <font>
        <b/>
        <i val="0"/>
        <color theme="0"/>
      </font>
      <fill>
        <patternFill>
          <bgColor rgb="FFFF0000"/>
        </patternFill>
      </fill>
    </dxf>
    <dxf>
      <font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142875</xdr:colOff>
      <xdr:row>22</xdr:row>
      <xdr:rowOff>464343</xdr:rowOff>
    </xdr:from>
    <xdr:to>
      <xdr:col>31</xdr:col>
      <xdr:colOff>172450</xdr:colOff>
      <xdr:row>38</xdr:row>
      <xdr:rowOff>60483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5844" y="7096124"/>
          <a:ext cx="8613981" cy="435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142876</xdr:colOff>
      <xdr:row>4</xdr:row>
      <xdr:rowOff>190499</xdr:rowOff>
    </xdr:from>
    <xdr:to>
      <xdr:col>32</xdr:col>
      <xdr:colOff>604850</xdr:colOff>
      <xdr:row>20</xdr:row>
      <xdr:rowOff>51434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5845" y="1154905"/>
          <a:ext cx="9653599" cy="5052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517"/>
  <sheetViews>
    <sheetView tabSelected="1" topLeftCell="A40" zoomScale="80" zoomScaleNormal="80" workbookViewId="0">
      <selection activeCell="I74" sqref="I74"/>
    </sheetView>
  </sheetViews>
  <sheetFormatPr defaultRowHeight="15" x14ac:dyDescent="0.25"/>
  <cols>
    <col min="1" max="1" width="3.42578125" style="32" customWidth="1"/>
    <col min="2" max="2" width="11.140625" customWidth="1"/>
    <col min="8" max="8" width="9.28515625" bestFit="1" customWidth="1"/>
    <col min="9" max="10" width="9.28515625" customWidth="1"/>
    <col min="12" max="17" width="14.7109375" customWidth="1"/>
    <col min="18" max="18" width="10.28515625" style="50" customWidth="1"/>
    <col min="19" max="19" width="9.140625" style="50" customWidth="1"/>
    <col min="20" max="34" width="9.140625" style="50"/>
    <col min="35" max="111" width="9.140625" style="51"/>
  </cols>
  <sheetData>
    <row r="1" spans="1:111" s="32" customFormat="1" x14ac:dyDescent="0.25"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</row>
    <row r="2" spans="1:111" s="32" customFormat="1" ht="30" x14ac:dyDescent="0.4">
      <c r="B2" s="31" t="s">
        <v>225</v>
      </c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</row>
    <row r="3" spans="1:111" s="32" customFormat="1" ht="15.75" thickBot="1" x14ac:dyDescent="0.3">
      <c r="R3" s="50"/>
      <c r="S3" s="50"/>
      <c r="T3" s="50"/>
      <c r="U3" s="50"/>
      <c r="V3" s="50"/>
      <c r="W3" s="50"/>
      <c r="X3" s="50"/>
      <c r="Y3" s="50"/>
      <c r="Z3" s="50"/>
      <c r="AA3" s="50" t="s">
        <v>91</v>
      </c>
      <c r="AB3" s="50" t="s">
        <v>92</v>
      </c>
      <c r="AC3" s="50" t="s">
        <v>117</v>
      </c>
      <c r="AD3" s="50" t="s">
        <v>140</v>
      </c>
      <c r="AE3" s="50" t="s">
        <v>152</v>
      </c>
      <c r="AF3" s="50" t="s">
        <v>153</v>
      </c>
      <c r="AG3" s="50" t="s">
        <v>159</v>
      </c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</row>
    <row r="4" spans="1:111" s="32" customFormat="1" x14ac:dyDescent="0.25">
      <c r="B4" s="134" t="s">
        <v>0</v>
      </c>
      <c r="C4" s="139" t="s">
        <v>18</v>
      </c>
      <c r="D4" s="139"/>
      <c r="E4" s="139"/>
      <c r="F4" s="139"/>
      <c r="G4" s="139"/>
      <c r="H4" s="134" t="s">
        <v>1</v>
      </c>
      <c r="I4" s="134" t="s">
        <v>2</v>
      </c>
      <c r="J4" s="134" t="s">
        <v>3</v>
      </c>
      <c r="K4" s="134" t="s">
        <v>4</v>
      </c>
      <c r="L4" s="128" t="s">
        <v>5</v>
      </c>
      <c r="M4" s="129"/>
      <c r="N4" s="129"/>
      <c r="O4" s="129"/>
      <c r="P4" s="129"/>
      <c r="Q4" s="130"/>
      <c r="R4" s="79" t="s">
        <v>180</v>
      </c>
      <c r="S4" s="80"/>
      <c r="T4" s="80"/>
      <c r="U4" s="80"/>
      <c r="V4" s="80"/>
      <c r="W4" s="80"/>
      <c r="X4" s="80"/>
      <c r="Y4" s="80"/>
      <c r="Z4" s="80"/>
      <c r="AA4" s="50">
        <v>20</v>
      </c>
      <c r="AB4" s="50">
        <v>20</v>
      </c>
      <c r="AC4" s="50">
        <v>1</v>
      </c>
      <c r="AD4" s="50">
        <f t="shared" ref="AD4:AD17" si="0">AD22/10</f>
        <v>2.1999999999999997E-3</v>
      </c>
      <c r="AE4" s="50">
        <f t="shared" ref="AE4:AE15" si="1">AE16/10</f>
        <v>1E-3</v>
      </c>
      <c r="AF4" s="50">
        <f>AE4*1000</f>
        <v>1</v>
      </c>
      <c r="AG4" s="50">
        <f>AC4*10</f>
        <v>10</v>
      </c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</row>
    <row r="5" spans="1:111" s="32" customFormat="1" x14ac:dyDescent="0.25">
      <c r="B5" s="135"/>
      <c r="C5" s="140"/>
      <c r="D5" s="140"/>
      <c r="E5" s="140"/>
      <c r="F5" s="140"/>
      <c r="G5" s="140"/>
      <c r="H5" s="135"/>
      <c r="I5" s="135"/>
      <c r="J5" s="135"/>
      <c r="K5" s="135"/>
      <c r="L5" s="131"/>
      <c r="M5" s="132"/>
      <c r="N5" s="132"/>
      <c r="O5" s="132"/>
      <c r="P5" s="132"/>
      <c r="Q5" s="133"/>
      <c r="R5" s="81"/>
      <c r="S5" s="80"/>
      <c r="T5" s="80"/>
      <c r="U5" s="80"/>
      <c r="V5" s="80"/>
      <c r="W5" s="80"/>
      <c r="X5" s="80"/>
      <c r="Y5" s="80"/>
      <c r="Z5" s="80"/>
      <c r="AA5" s="50">
        <v>30</v>
      </c>
      <c r="AB5" s="50">
        <v>30</v>
      </c>
      <c r="AC5" s="50">
        <v>1.02</v>
      </c>
      <c r="AD5" s="50">
        <f t="shared" si="0"/>
        <v>2.7000000000000001E-3</v>
      </c>
      <c r="AE5" s="50">
        <f t="shared" si="1"/>
        <v>1.2000000000000001E-3</v>
      </c>
      <c r="AF5" s="50">
        <f t="shared" ref="AF5:AF69" si="2">AE5*1000</f>
        <v>1.2000000000000002</v>
      </c>
      <c r="AG5" s="50">
        <f t="shared" ref="AG5:AG85" si="3">AC5*10</f>
        <v>10.199999999999999</v>
      </c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</row>
    <row r="6" spans="1:111" s="3" customFormat="1" ht="33" customHeight="1" x14ac:dyDescent="0.25">
      <c r="A6" s="32"/>
      <c r="B6" s="122" t="s">
        <v>19</v>
      </c>
      <c r="C6" s="123"/>
      <c r="D6" s="123"/>
      <c r="E6" s="123"/>
      <c r="F6" s="123"/>
      <c r="G6" s="123"/>
      <c r="H6" s="123"/>
      <c r="I6" s="123"/>
      <c r="J6" s="123"/>
      <c r="K6" s="124"/>
      <c r="L6" s="136"/>
      <c r="M6" s="137"/>
      <c r="N6" s="137"/>
      <c r="O6" s="137"/>
      <c r="P6" s="137"/>
      <c r="Q6" s="138"/>
      <c r="R6" s="50"/>
      <c r="S6" s="50"/>
      <c r="T6" s="50"/>
      <c r="U6" s="50"/>
      <c r="V6" s="50"/>
      <c r="W6" s="50"/>
      <c r="X6" s="50"/>
      <c r="Y6" s="50"/>
      <c r="Z6" s="50"/>
      <c r="AA6" s="50">
        <v>40</v>
      </c>
      <c r="AB6" s="50">
        <v>40</v>
      </c>
      <c r="AC6" s="50">
        <v>1.05</v>
      </c>
      <c r="AD6" s="50">
        <f t="shared" si="0"/>
        <v>3.0000000000000001E-3</v>
      </c>
      <c r="AE6" s="50">
        <f t="shared" si="1"/>
        <v>1.5E-3</v>
      </c>
      <c r="AF6" s="50">
        <f t="shared" si="2"/>
        <v>1.5</v>
      </c>
      <c r="AG6" s="50">
        <f t="shared" si="3"/>
        <v>10.5</v>
      </c>
      <c r="AH6" s="50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</row>
    <row r="7" spans="1:111" ht="18.75" x14ac:dyDescent="0.25">
      <c r="B7" s="1" t="s">
        <v>6</v>
      </c>
      <c r="C7" s="84" t="s">
        <v>147</v>
      </c>
      <c r="D7" s="84"/>
      <c r="E7" s="84"/>
      <c r="F7" s="84"/>
      <c r="G7" s="84"/>
      <c r="H7" s="25">
        <v>7</v>
      </c>
      <c r="I7" s="25">
        <v>14</v>
      </c>
      <c r="J7" s="25">
        <v>18</v>
      </c>
      <c r="K7" s="1" t="s">
        <v>22</v>
      </c>
      <c r="L7" s="62" t="s">
        <v>43</v>
      </c>
      <c r="M7" s="63"/>
      <c r="N7" s="63"/>
      <c r="O7" s="63"/>
      <c r="P7" s="63"/>
      <c r="Q7" s="64"/>
      <c r="AA7" s="50">
        <v>60</v>
      </c>
      <c r="AB7" s="50">
        <v>60</v>
      </c>
      <c r="AC7" s="50">
        <v>1.0699999999999998</v>
      </c>
      <c r="AD7" s="50">
        <f t="shared" si="0"/>
        <v>3.3E-3</v>
      </c>
      <c r="AE7" s="50">
        <f t="shared" si="1"/>
        <v>1.8E-3</v>
      </c>
      <c r="AF7" s="50">
        <f t="shared" si="2"/>
        <v>1.8</v>
      </c>
      <c r="AG7" s="50">
        <f t="shared" si="3"/>
        <v>10.7</v>
      </c>
    </row>
    <row r="8" spans="1:111" s="3" customFormat="1" ht="33" customHeight="1" x14ac:dyDescent="0.25">
      <c r="A8" s="32"/>
      <c r="B8" s="122" t="s">
        <v>20</v>
      </c>
      <c r="C8" s="123"/>
      <c r="D8" s="123"/>
      <c r="E8" s="123"/>
      <c r="F8" s="123"/>
      <c r="G8" s="123"/>
      <c r="H8" s="123"/>
      <c r="I8" s="123"/>
      <c r="J8" s="123"/>
      <c r="K8" s="124"/>
      <c r="L8" s="88"/>
      <c r="M8" s="89"/>
      <c r="N8" s="89"/>
      <c r="O8" s="89"/>
      <c r="P8" s="89"/>
      <c r="Q8" s="90"/>
      <c r="R8" s="50"/>
      <c r="S8" s="50"/>
      <c r="T8" s="50"/>
      <c r="U8" s="50"/>
      <c r="V8" s="50"/>
      <c r="W8" s="50"/>
      <c r="X8" s="50"/>
      <c r="Y8" s="50"/>
      <c r="Z8" s="50"/>
      <c r="AA8" s="50">
        <v>100</v>
      </c>
      <c r="AB8" s="50">
        <v>100</v>
      </c>
      <c r="AC8" s="50">
        <v>1.1000000000000001</v>
      </c>
      <c r="AD8" s="50">
        <f t="shared" si="0"/>
        <v>4.0000000000000001E-3</v>
      </c>
      <c r="AE8" s="50">
        <f t="shared" si="1"/>
        <v>2.1999999999999997E-3</v>
      </c>
      <c r="AF8" s="50">
        <f t="shared" si="2"/>
        <v>2.1999999999999997</v>
      </c>
      <c r="AG8" s="50">
        <f t="shared" si="3"/>
        <v>11</v>
      </c>
      <c r="AH8" s="50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</row>
    <row r="9" spans="1:111" ht="18.75" x14ac:dyDescent="0.25">
      <c r="B9" s="1" t="s">
        <v>8</v>
      </c>
      <c r="C9" s="84" t="s">
        <v>17</v>
      </c>
      <c r="D9" s="84"/>
      <c r="E9" s="84"/>
      <c r="F9" s="84"/>
      <c r="G9" s="84"/>
      <c r="H9" s="25">
        <v>2.8</v>
      </c>
      <c r="I9" s="25">
        <v>3</v>
      </c>
      <c r="J9" s="25">
        <v>3.2</v>
      </c>
      <c r="K9" s="1" t="s">
        <v>22</v>
      </c>
      <c r="L9" s="62" t="s">
        <v>61</v>
      </c>
      <c r="M9" s="63"/>
      <c r="N9" s="63"/>
      <c r="O9" s="63"/>
      <c r="P9" s="63"/>
      <c r="Q9" s="64"/>
      <c r="AA9" s="50">
        <v>150</v>
      </c>
      <c r="AB9" s="50">
        <v>150</v>
      </c>
      <c r="AC9" s="50">
        <v>1.1300000000000001</v>
      </c>
      <c r="AD9" s="50">
        <f t="shared" si="0"/>
        <v>4.3E-3</v>
      </c>
      <c r="AE9" s="50">
        <f t="shared" si="1"/>
        <v>2.7000000000000001E-3</v>
      </c>
      <c r="AF9" s="50">
        <f t="shared" si="2"/>
        <v>2.7</v>
      </c>
      <c r="AG9" s="50">
        <f t="shared" si="3"/>
        <v>11.3</v>
      </c>
    </row>
    <row r="10" spans="1:111" s="3" customFormat="1" ht="18.75" x14ac:dyDescent="0.25">
      <c r="A10" s="32"/>
      <c r="B10" s="5" t="s">
        <v>27</v>
      </c>
      <c r="C10" s="62" t="s">
        <v>28</v>
      </c>
      <c r="D10" s="63"/>
      <c r="E10" s="63"/>
      <c r="F10" s="63"/>
      <c r="G10" s="64"/>
      <c r="H10" s="4"/>
      <c r="I10" s="25">
        <v>0.3</v>
      </c>
      <c r="J10" s="4"/>
      <c r="K10" s="7" t="s">
        <v>25</v>
      </c>
      <c r="L10" s="62" t="s">
        <v>29</v>
      </c>
      <c r="M10" s="63"/>
      <c r="N10" s="63"/>
      <c r="O10" s="63"/>
      <c r="P10" s="63"/>
      <c r="Q10" s="64"/>
      <c r="R10" s="50"/>
      <c r="S10" s="50"/>
      <c r="T10" s="50"/>
      <c r="U10" s="50"/>
      <c r="V10" s="50"/>
      <c r="W10" s="50"/>
      <c r="X10" s="50"/>
      <c r="Y10" s="50"/>
      <c r="Z10" s="50"/>
      <c r="AA10" s="50">
        <v>200</v>
      </c>
      <c r="AB10" s="50">
        <v>200</v>
      </c>
      <c r="AC10" s="50">
        <v>1.1499999999999999</v>
      </c>
      <c r="AD10" s="50">
        <f t="shared" si="0"/>
        <v>4.7000000000000002E-3</v>
      </c>
      <c r="AE10" s="50">
        <f t="shared" si="1"/>
        <v>3.3E-3</v>
      </c>
      <c r="AF10" s="50">
        <f t="shared" si="2"/>
        <v>3.3</v>
      </c>
      <c r="AG10" s="50">
        <f t="shared" si="3"/>
        <v>11.5</v>
      </c>
      <c r="AH10" s="50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</row>
    <row r="11" spans="1:111" ht="42.75" customHeight="1" x14ac:dyDescent="0.25">
      <c r="B11" s="1" t="s">
        <v>7</v>
      </c>
      <c r="C11" s="84" t="s">
        <v>9</v>
      </c>
      <c r="D11" s="84"/>
      <c r="E11" s="84"/>
      <c r="F11" s="84"/>
      <c r="G11" s="84"/>
      <c r="H11" s="25">
        <v>3</v>
      </c>
      <c r="I11" s="25">
        <v>10</v>
      </c>
      <c r="J11" s="25">
        <v>18</v>
      </c>
      <c r="K11" s="1"/>
      <c r="L11" s="85" t="s">
        <v>48</v>
      </c>
      <c r="M11" s="86"/>
      <c r="N11" s="86"/>
      <c r="O11" s="86"/>
      <c r="P11" s="86"/>
      <c r="Q11" s="87"/>
      <c r="AC11" s="50">
        <v>1.1800000000000002</v>
      </c>
      <c r="AD11" s="50">
        <f t="shared" si="0"/>
        <v>5.0000000000000001E-3</v>
      </c>
      <c r="AE11" s="50">
        <f t="shared" si="1"/>
        <v>3.8999999999999998E-3</v>
      </c>
      <c r="AF11" s="50">
        <f t="shared" si="2"/>
        <v>3.9</v>
      </c>
      <c r="AG11" s="50">
        <f t="shared" si="3"/>
        <v>11.8</v>
      </c>
    </row>
    <row r="12" spans="1:111" ht="18.75" x14ac:dyDescent="0.25">
      <c r="B12" s="2" t="s">
        <v>11</v>
      </c>
      <c r="C12" s="83" t="s">
        <v>10</v>
      </c>
      <c r="D12" s="83"/>
      <c r="E12" s="83"/>
      <c r="F12" s="83"/>
      <c r="G12" s="83"/>
      <c r="H12" s="1">
        <f>H11*H9</f>
        <v>8.3999999999999986</v>
      </c>
      <c r="I12" s="1">
        <f>I11*I9</f>
        <v>30</v>
      </c>
      <c r="J12" s="1">
        <f>J11*J9</f>
        <v>57.6</v>
      </c>
      <c r="K12" s="1" t="s">
        <v>22</v>
      </c>
      <c r="L12" s="62" t="s">
        <v>226</v>
      </c>
      <c r="M12" s="63"/>
      <c r="N12" s="63"/>
      <c r="O12" s="63"/>
      <c r="P12" s="63"/>
      <c r="Q12" s="64"/>
      <c r="AC12" s="50">
        <v>1.2</v>
      </c>
      <c r="AD12" s="50">
        <f t="shared" si="0"/>
        <v>5.5999999999999999E-3</v>
      </c>
      <c r="AE12" s="50">
        <f t="shared" si="1"/>
        <v>4.7000000000000002E-3</v>
      </c>
      <c r="AF12" s="50">
        <f t="shared" si="2"/>
        <v>4.7</v>
      </c>
      <c r="AG12" s="50">
        <f t="shared" si="3"/>
        <v>12</v>
      </c>
    </row>
    <row r="13" spans="1:111" s="3" customFormat="1" ht="18.75" x14ac:dyDescent="0.25">
      <c r="A13" s="32"/>
      <c r="B13" s="5" t="s">
        <v>47</v>
      </c>
      <c r="C13" s="62" t="s">
        <v>16</v>
      </c>
      <c r="D13" s="63"/>
      <c r="E13" s="63"/>
      <c r="F13" s="63"/>
      <c r="G13" s="64"/>
      <c r="H13" s="4"/>
      <c r="I13" s="4"/>
      <c r="J13" s="25">
        <v>8.4</v>
      </c>
      <c r="K13" s="4" t="s">
        <v>24</v>
      </c>
      <c r="L13" s="62" t="s">
        <v>53</v>
      </c>
      <c r="M13" s="63"/>
      <c r="N13" s="63"/>
      <c r="O13" s="63"/>
      <c r="P13" s="63"/>
      <c r="Q13" s="64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>
        <v>1.21</v>
      </c>
      <c r="AD13" s="50">
        <f t="shared" si="0"/>
        <v>6.0000000000000001E-3</v>
      </c>
      <c r="AE13" s="50">
        <f t="shared" si="1"/>
        <v>5.5999999999999999E-3</v>
      </c>
      <c r="AF13" s="50">
        <f t="shared" si="2"/>
        <v>5.6</v>
      </c>
      <c r="AG13" s="50">
        <f t="shared" si="3"/>
        <v>12.1</v>
      </c>
      <c r="AH13" s="50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</row>
    <row r="14" spans="1:111" ht="18.75" x14ac:dyDescent="0.25">
      <c r="B14" s="6" t="s">
        <v>54</v>
      </c>
      <c r="C14" s="83" t="s">
        <v>26</v>
      </c>
      <c r="D14" s="83"/>
      <c r="E14" s="83"/>
      <c r="F14" s="83"/>
      <c r="G14" s="83"/>
      <c r="H14" s="8">
        <f>IF((H11=I11), "-", J13/J12*1000)</f>
        <v>145.83333333333334</v>
      </c>
      <c r="I14" s="8">
        <f>IF((J11=I11), "-", J13/I12*1000)</f>
        <v>280</v>
      </c>
      <c r="J14" s="35">
        <f>J13/H12*1000</f>
        <v>1000.0000000000002</v>
      </c>
      <c r="K14" s="1" t="s">
        <v>21</v>
      </c>
      <c r="L14" s="85" t="s">
        <v>59</v>
      </c>
      <c r="M14" s="63"/>
      <c r="N14" s="63"/>
      <c r="O14" s="63"/>
      <c r="P14" s="63"/>
      <c r="Q14" s="64"/>
      <c r="AC14" s="50">
        <v>1.24</v>
      </c>
      <c r="AD14" s="50">
        <f t="shared" si="0"/>
        <v>6.5000000000000006E-3</v>
      </c>
      <c r="AE14" s="50">
        <f t="shared" si="1"/>
        <v>6.8000000000000005E-3</v>
      </c>
      <c r="AF14" s="50">
        <f t="shared" si="2"/>
        <v>6.8000000000000007</v>
      </c>
      <c r="AG14" s="50">
        <f t="shared" si="3"/>
        <v>12.4</v>
      </c>
    </row>
    <row r="15" spans="1:111" ht="18.75" customHeight="1" x14ac:dyDescent="0.25">
      <c r="B15" s="1" t="s">
        <v>13</v>
      </c>
      <c r="C15" s="84" t="s">
        <v>12</v>
      </c>
      <c r="D15" s="84"/>
      <c r="E15" s="84"/>
      <c r="F15" s="84"/>
      <c r="G15" s="84"/>
      <c r="H15" s="1"/>
      <c r="I15" s="25">
        <v>3</v>
      </c>
      <c r="J15" s="1"/>
      <c r="K15" s="1" t="s">
        <v>23</v>
      </c>
      <c r="L15" s="62" t="s">
        <v>229</v>
      </c>
      <c r="M15" s="63"/>
      <c r="N15" s="63"/>
      <c r="O15" s="63"/>
      <c r="P15" s="63"/>
      <c r="Q15" s="64"/>
      <c r="AC15" s="50">
        <v>1.27</v>
      </c>
      <c r="AD15" s="50">
        <f t="shared" si="0"/>
        <v>6.8000000000000005E-3</v>
      </c>
      <c r="AE15" s="50">
        <f t="shared" si="1"/>
        <v>8.2000000000000007E-3</v>
      </c>
      <c r="AF15" s="50">
        <f t="shared" si="2"/>
        <v>8.2000000000000011</v>
      </c>
      <c r="AG15" s="50">
        <f t="shared" si="3"/>
        <v>12.7</v>
      </c>
    </row>
    <row r="16" spans="1:111" ht="18.75" customHeight="1" x14ac:dyDescent="0.25">
      <c r="B16" s="1" t="s">
        <v>14</v>
      </c>
      <c r="C16" s="84" t="s">
        <v>15</v>
      </c>
      <c r="D16" s="84"/>
      <c r="E16" s="84"/>
      <c r="F16" s="84"/>
      <c r="G16" s="84"/>
      <c r="H16" s="1">
        <f>I10*H11</f>
        <v>0.89999999999999991</v>
      </c>
      <c r="I16" s="1">
        <f>I10*I11</f>
        <v>3</v>
      </c>
      <c r="J16" s="1">
        <f>I10*J11</f>
        <v>5.3999999999999995</v>
      </c>
      <c r="K16" s="7" t="s">
        <v>25</v>
      </c>
      <c r="L16" s="62" t="s">
        <v>167</v>
      </c>
      <c r="M16" s="63"/>
      <c r="N16" s="63"/>
      <c r="O16" s="63"/>
      <c r="P16" s="63"/>
      <c r="Q16" s="64"/>
      <c r="AC16" s="50">
        <v>1.3</v>
      </c>
      <c r="AD16" s="50">
        <f t="shared" si="0"/>
        <v>7.000000000000001E-3</v>
      </c>
      <c r="AE16" s="50">
        <v>0.01</v>
      </c>
      <c r="AF16" s="50">
        <f t="shared" si="2"/>
        <v>10</v>
      </c>
      <c r="AG16" s="50">
        <f t="shared" si="3"/>
        <v>13</v>
      </c>
    </row>
    <row r="17" spans="1:111" ht="37.5" customHeight="1" x14ac:dyDescent="0.25">
      <c r="B17" s="122" t="s">
        <v>32</v>
      </c>
      <c r="C17" s="123"/>
      <c r="D17" s="123"/>
      <c r="E17" s="123"/>
      <c r="F17" s="123"/>
      <c r="G17" s="123"/>
      <c r="H17" s="123"/>
      <c r="I17" s="123"/>
      <c r="J17" s="123"/>
      <c r="K17" s="124"/>
      <c r="L17" s="88"/>
      <c r="M17" s="89"/>
      <c r="N17" s="89"/>
      <c r="O17" s="89"/>
      <c r="P17" s="89"/>
      <c r="Q17" s="90"/>
      <c r="AC17" s="50">
        <v>1.33</v>
      </c>
      <c r="AD17" s="50">
        <f t="shared" si="0"/>
        <v>7.4999999999999997E-3</v>
      </c>
      <c r="AE17" s="50">
        <v>1.2E-2</v>
      </c>
      <c r="AF17" s="50">
        <f t="shared" si="2"/>
        <v>12</v>
      </c>
      <c r="AG17" s="50">
        <f t="shared" si="3"/>
        <v>13.3</v>
      </c>
    </row>
    <row r="18" spans="1:111" ht="37.5" customHeight="1" x14ac:dyDescent="0.25">
      <c r="B18" s="10"/>
      <c r="C18" s="84" t="s">
        <v>49</v>
      </c>
      <c r="D18" s="63"/>
      <c r="E18" s="63"/>
      <c r="F18" s="63"/>
      <c r="G18" s="64"/>
      <c r="H18" s="141" t="s">
        <v>51</v>
      </c>
      <c r="I18" s="142"/>
      <c r="J18" s="143"/>
      <c r="K18" s="1"/>
      <c r="L18" s="85" t="s">
        <v>60</v>
      </c>
      <c r="M18" s="86"/>
      <c r="N18" s="86"/>
      <c r="O18" s="86"/>
      <c r="P18" s="86"/>
      <c r="Q18" s="87"/>
      <c r="R18" s="52" t="s">
        <v>51</v>
      </c>
      <c r="S18" s="52" t="s">
        <v>52</v>
      </c>
      <c r="AC18" s="50">
        <v>1.3699999999999999</v>
      </c>
      <c r="AD18" s="50">
        <v>0.01</v>
      </c>
      <c r="AE18" s="50">
        <v>1.4999999999999999E-2</v>
      </c>
      <c r="AF18" s="50">
        <f t="shared" si="2"/>
        <v>15</v>
      </c>
      <c r="AG18" s="50">
        <f t="shared" si="3"/>
        <v>13.7</v>
      </c>
    </row>
    <row r="19" spans="1:111" s="3" customFormat="1" ht="39" customHeight="1" x14ac:dyDescent="0.25">
      <c r="A19" s="32"/>
      <c r="B19" s="4"/>
      <c r="C19" s="84" t="s">
        <v>50</v>
      </c>
      <c r="D19" s="63"/>
      <c r="E19" s="63"/>
      <c r="F19" s="63"/>
      <c r="G19" s="64"/>
      <c r="H19" s="26">
        <v>100</v>
      </c>
      <c r="I19" s="9"/>
      <c r="J19" s="9"/>
      <c r="K19" s="4" t="s">
        <v>21</v>
      </c>
      <c r="L19" s="85" t="s">
        <v>57</v>
      </c>
      <c r="M19" s="86"/>
      <c r="N19" s="86"/>
      <c r="O19" s="86"/>
      <c r="P19" s="86"/>
      <c r="Q19" s="87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>
        <v>1.4</v>
      </c>
      <c r="AD19" s="50">
        <v>1.2E-2</v>
      </c>
      <c r="AE19" s="50">
        <v>1.7999999999999999E-2</v>
      </c>
      <c r="AF19" s="50">
        <f t="shared" si="2"/>
        <v>18</v>
      </c>
      <c r="AG19" s="50">
        <f t="shared" si="3"/>
        <v>14</v>
      </c>
      <c r="AH19" s="50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</row>
    <row r="20" spans="1:111" s="3" customFormat="1" ht="20.25" customHeight="1" x14ac:dyDescent="0.25">
      <c r="A20" s="32"/>
      <c r="B20" s="4" t="s">
        <v>55</v>
      </c>
      <c r="C20" s="62" t="s">
        <v>58</v>
      </c>
      <c r="D20" s="63"/>
      <c r="E20" s="63"/>
      <c r="F20" s="63"/>
      <c r="G20" s="64"/>
      <c r="H20" s="9">
        <f>IF(EXACT(H18,"YES"), H19, "-")</f>
        <v>100</v>
      </c>
      <c r="I20" s="9" t="str">
        <f>"-"</f>
        <v>-</v>
      </c>
      <c r="J20" s="20">
        <f>J14</f>
        <v>1000.0000000000002</v>
      </c>
      <c r="K20" s="4" t="s">
        <v>21</v>
      </c>
      <c r="L20" s="85" t="s">
        <v>56</v>
      </c>
      <c r="M20" s="86"/>
      <c r="N20" s="86"/>
      <c r="O20" s="86"/>
      <c r="P20" s="86"/>
      <c r="Q20" s="87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>
        <v>1.4300000000000002</v>
      </c>
      <c r="AD20" s="50">
        <v>1.4999999999999999E-2</v>
      </c>
      <c r="AE20" s="50">
        <v>2.1999999999999999E-2</v>
      </c>
      <c r="AF20" s="50">
        <f t="shared" si="2"/>
        <v>22</v>
      </c>
      <c r="AG20" s="50">
        <f t="shared" si="3"/>
        <v>14.3</v>
      </c>
      <c r="AH20" s="50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</row>
    <row r="21" spans="1:111" s="3" customFormat="1" ht="18.75" customHeight="1" x14ac:dyDescent="0.25">
      <c r="A21" s="32"/>
      <c r="B21" s="1"/>
      <c r="C21" s="84" t="s">
        <v>33</v>
      </c>
      <c r="D21" s="84"/>
      <c r="E21" s="84"/>
      <c r="F21" s="84"/>
      <c r="G21" s="84"/>
      <c r="H21" s="141" t="s">
        <v>52</v>
      </c>
      <c r="I21" s="142"/>
      <c r="J21" s="143"/>
      <c r="K21" s="4"/>
      <c r="L21" s="85"/>
      <c r="M21" s="86"/>
      <c r="N21" s="86"/>
      <c r="O21" s="86"/>
      <c r="P21" s="86"/>
      <c r="Q21" s="87"/>
      <c r="R21" s="52" t="s">
        <v>51</v>
      </c>
      <c r="S21" s="52" t="s">
        <v>52</v>
      </c>
      <c r="T21" s="50"/>
      <c r="U21" s="50"/>
      <c r="V21" s="50"/>
      <c r="W21" s="50"/>
      <c r="X21" s="50"/>
      <c r="Y21" s="50"/>
      <c r="Z21" s="50"/>
      <c r="AA21" s="50"/>
      <c r="AB21" s="50"/>
      <c r="AC21" s="50">
        <v>1.47</v>
      </c>
      <c r="AD21" s="50">
        <v>1.7999999999999999E-2</v>
      </c>
      <c r="AE21" s="50">
        <v>2.7E-2</v>
      </c>
      <c r="AF21" s="50">
        <f t="shared" si="2"/>
        <v>27</v>
      </c>
      <c r="AG21" s="50">
        <f t="shared" si="3"/>
        <v>14.7</v>
      </c>
      <c r="AH21" s="50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</row>
    <row r="22" spans="1:111" ht="18.75" customHeight="1" x14ac:dyDescent="0.25">
      <c r="B22" s="1" t="s">
        <v>34</v>
      </c>
      <c r="C22" s="84" t="s">
        <v>35</v>
      </c>
      <c r="D22" s="84"/>
      <c r="E22" s="84"/>
      <c r="F22" s="84"/>
      <c r="G22" s="84"/>
      <c r="H22" s="1"/>
      <c r="I22" s="27">
        <v>240</v>
      </c>
      <c r="J22" s="1"/>
      <c r="K22" s="1" t="s">
        <v>36</v>
      </c>
      <c r="L22" s="85" t="s">
        <v>168</v>
      </c>
      <c r="M22" s="86"/>
      <c r="N22" s="86"/>
      <c r="O22" s="86"/>
      <c r="P22" s="86"/>
      <c r="Q22" s="87"/>
      <c r="AC22" s="50">
        <v>1.5</v>
      </c>
      <c r="AD22" s="50">
        <v>2.1999999999999999E-2</v>
      </c>
      <c r="AE22" s="50">
        <v>3.3000000000000002E-2</v>
      </c>
      <c r="AF22" s="50">
        <f t="shared" si="2"/>
        <v>33</v>
      </c>
      <c r="AG22" s="50">
        <f t="shared" si="3"/>
        <v>15</v>
      </c>
    </row>
    <row r="23" spans="1:111" ht="37.5" customHeight="1" x14ac:dyDescent="0.25">
      <c r="B23" s="122" t="s">
        <v>37</v>
      </c>
      <c r="C23" s="123"/>
      <c r="D23" s="123"/>
      <c r="E23" s="123"/>
      <c r="F23" s="123"/>
      <c r="G23" s="123"/>
      <c r="H23" s="123"/>
      <c r="I23" s="123"/>
      <c r="J23" s="123"/>
      <c r="K23" s="124"/>
      <c r="L23" s="88"/>
      <c r="M23" s="89"/>
      <c r="N23" s="89"/>
      <c r="O23" s="89"/>
      <c r="P23" s="89"/>
      <c r="Q23" s="90"/>
      <c r="R23" s="79" t="s">
        <v>181</v>
      </c>
      <c r="S23" s="82"/>
      <c r="T23" s="82"/>
      <c r="U23" s="82"/>
      <c r="V23" s="82"/>
      <c r="W23" s="82"/>
      <c r="X23" s="82"/>
      <c r="Y23" s="82"/>
      <c r="Z23" s="53"/>
      <c r="AC23" s="50">
        <v>1.54</v>
      </c>
      <c r="AD23" s="50">
        <v>2.7E-2</v>
      </c>
      <c r="AE23" s="50">
        <v>3.9E-2</v>
      </c>
      <c r="AF23" s="50">
        <f t="shared" si="2"/>
        <v>39</v>
      </c>
      <c r="AG23" s="50">
        <f t="shared" si="3"/>
        <v>15.4</v>
      </c>
    </row>
    <row r="24" spans="1:111" ht="18.75" customHeight="1" x14ac:dyDescent="0.25">
      <c r="B24" s="1" t="s">
        <v>38</v>
      </c>
      <c r="C24" s="84" t="s">
        <v>44</v>
      </c>
      <c r="D24" s="84"/>
      <c r="E24" s="84"/>
      <c r="F24" s="84"/>
      <c r="G24" s="84"/>
      <c r="H24" s="1"/>
      <c r="I24" s="25">
        <v>10</v>
      </c>
      <c r="J24" s="1"/>
      <c r="K24" s="1" t="s">
        <v>45</v>
      </c>
      <c r="L24" s="62" t="s">
        <v>46</v>
      </c>
      <c r="M24" s="63"/>
      <c r="N24" s="63"/>
      <c r="O24" s="63"/>
      <c r="P24" s="63"/>
      <c r="Q24" s="64"/>
      <c r="R24" s="54"/>
      <c r="S24" s="53"/>
      <c r="T24" s="53"/>
      <c r="U24" s="53"/>
      <c r="V24" s="53"/>
      <c r="W24" s="53"/>
      <c r="X24" s="53"/>
      <c r="Y24" s="53"/>
      <c r="Z24" s="53"/>
      <c r="AC24" s="50">
        <v>1.58</v>
      </c>
      <c r="AD24" s="50">
        <v>0.03</v>
      </c>
      <c r="AE24" s="50">
        <v>4.7E-2</v>
      </c>
      <c r="AF24" s="50">
        <f t="shared" si="2"/>
        <v>47</v>
      </c>
      <c r="AG24" s="50">
        <f t="shared" si="3"/>
        <v>15.8</v>
      </c>
    </row>
    <row r="25" spans="1:111" ht="37.5" customHeight="1" x14ac:dyDescent="0.25">
      <c r="B25" s="1" t="s">
        <v>40</v>
      </c>
      <c r="C25" s="84" t="s">
        <v>63</v>
      </c>
      <c r="D25" s="84"/>
      <c r="E25" s="84"/>
      <c r="F25" s="84"/>
      <c r="G25" s="84"/>
      <c r="H25" s="1"/>
      <c r="I25" s="25">
        <v>62</v>
      </c>
      <c r="J25" s="1"/>
      <c r="K25" s="1" t="s">
        <v>22</v>
      </c>
      <c r="L25" s="85" t="s">
        <v>62</v>
      </c>
      <c r="M25" s="86"/>
      <c r="N25" s="86"/>
      <c r="O25" s="86"/>
      <c r="P25" s="86"/>
      <c r="Q25" s="87"/>
      <c r="AC25" s="50">
        <v>1.6</v>
      </c>
      <c r="AD25" s="50">
        <v>3.3000000000000002E-2</v>
      </c>
      <c r="AE25" s="50">
        <v>5.6000000000000001E-2</v>
      </c>
      <c r="AF25" s="50">
        <f t="shared" si="2"/>
        <v>56</v>
      </c>
      <c r="AG25" s="50">
        <f t="shared" si="3"/>
        <v>16</v>
      </c>
    </row>
    <row r="26" spans="1:111" ht="18.75" customHeight="1" x14ac:dyDescent="0.25">
      <c r="B26" s="1" t="s">
        <v>39</v>
      </c>
      <c r="C26" s="84" t="s">
        <v>64</v>
      </c>
      <c r="D26" s="84"/>
      <c r="E26" s="84"/>
      <c r="F26" s="84"/>
      <c r="G26" s="84"/>
      <c r="H26" s="1"/>
      <c r="I26" s="25">
        <v>3</v>
      </c>
      <c r="J26" s="1"/>
      <c r="K26" s="1" t="s">
        <v>22</v>
      </c>
      <c r="L26" s="75" t="s">
        <v>155</v>
      </c>
      <c r="M26" s="76"/>
      <c r="N26" s="76"/>
      <c r="O26" s="76"/>
      <c r="P26" s="76"/>
      <c r="Q26" s="77"/>
      <c r="AC26" s="50">
        <v>1.6199999999999999</v>
      </c>
      <c r="AD26" s="50">
        <v>0.04</v>
      </c>
      <c r="AE26" s="50">
        <v>6.8000000000000005E-2</v>
      </c>
      <c r="AF26" s="50">
        <f t="shared" si="2"/>
        <v>68</v>
      </c>
      <c r="AG26" s="50">
        <f t="shared" si="3"/>
        <v>16.2</v>
      </c>
    </row>
    <row r="27" spans="1:111" s="3" customFormat="1" ht="37.5" customHeight="1" x14ac:dyDescent="0.25">
      <c r="A27" s="32"/>
      <c r="B27" s="4" t="s">
        <v>30</v>
      </c>
      <c r="C27" s="84" t="s">
        <v>31</v>
      </c>
      <c r="D27" s="84"/>
      <c r="E27" s="84"/>
      <c r="F27" s="84"/>
      <c r="G27" s="84"/>
      <c r="H27" s="25">
        <v>5</v>
      </c>
      <c r="I27" s="4"/>
      <c r="J27" s="4"/>
      <c r="K27" s="4" t="s">
        <v>24</v>
      </c>
      <c r="L27" s="85" t="s">
        <v>191</v>
      </c>
      <c r="M27" s="86"/>
      <c r="N27" s="86"/>
      <c r="O27" s="86"/>
      <c r="P27" s="86"/>
      <c r="Q27" s="87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>
        <v>1.65</v>
      </c>
      <c r="AD27" s="50">
        <v>4.2999999999999997E-2</v>
      </c>
      <c r="AE27" s="50">
        <v>8.2000000000000003E-2</v>
      </c>
      <c r="AF27" s="50">
        <f t="shared" si="2"/>
        <v>82</v>
      </c>
      <c r="AG27" s="50">
        <f t="shared" si="3"/>
        <v>16.5</v>
      </c>
      <c r="AH27" s="50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</row>
    <row r="28" spans="1:111" ht="18.75" customHeight="1" x14ac:dyDescent="0.25">
      <c r="B28" s="1" t="s">
        <v>41</v>
      </c>
      <c r="C28" s="84" t="s">
        <v>65</v>
      </c>
      <c r="D28" s="84"/>
      <c r="E28" s="84"/>
      <c r="F28" s="84"/>
      <c r="G28" s="84"/>
      <c r="H28" s="1"/>
      <c r="I28" s="25">
        <v>10</v>
      </c>
      <c r="J28" s="1"/>
      <c r="K28" s="1" t="s">
        <v>66</v>
      </c>
      <c r="L28" s="88"/>
      <c r="M28" s="89"/>
      <c r="N28" s="89"/>
      <c r="O28" s="89"/>
      <c r="P28" s="89"/>
      <c r="Q28" s="90"/>
      <c r="AC28" s="50">
        <v>1.69</v>
      </c>
      <c r="AD28" s="50">
        <v>4.7E-2</v>
      </c>
      <c r="AE28" s="50">
        <f t="shared" ref="AE28:AE37" si="4">AE16*10</f>
        <v>0.1</v>
      </c>
      <c r="AF28" s="50">
        <f t="shared" si="2"/>
        <v>100</v>
      </c>
      <c r="AG28" s="50">
        <f t="shared" si="3"/>
        <v>16.899999999999999</v>
      </c>
    </row>
    <row r="29" spans="1:111" ht="18.75" customHeight="1" x14ac:dyDescent="0.25">
      <c r="B29" s="1" t="s">
        <v>42</v>
      </c>
      <c r="C29" s="84" t="s">
        <v>67</v>
      </c>
      <c r="D29" s="84"/>
      <c r="E29" s="84"/>
      <c r="F29" s="84"/>
      <c r="G29" s="84"/>
      <c r="H29" s="1"/>
      <c r="I29" s="25">
        <v>2100</v>
      </c>
      <c r="J29" s="1"/>
      <c r="K29" s="1" t="s">
        <v>68</v>
      </c>
      <c r="L29" s="62" t="s">
        <v>69</v>
      </c>
      <c r="M29" s="63"/>
      <c r="N29" s="63"/>
      <c r="O29" s="63"/>
      <c r="P29" s="63"/>
      <c r="Q29" s="64"/>
      <c r="AC29" s="50">
        <v>1.7399999999999998</v>
      </c>
      <c r="AD29" s="50">
        <v>0.05</v>
      </c>
      <c r="AE29" s="50">
        <f t="shared" si="4"/>
        <v>0.12</v>
      </c>
      <c r="AF29" s="50">
        <f t="shared" si="2"/>
        <v>120</v>
      </c>
      <c r="AG29" s="50">
        <f t="shared" si="3"/>
        <v>17.399999999999999</v>
      </c>
    </row>
    <row r="30" spans="1:111" ht="37.5" customHeight="1" x14ac:dyDescent="0.25">
      <c r="B30" s="122" t="s">
        <v>203</v>
      </c>
      <c r="C30" s="123"/>
      <c r="D30" s="123"/>
      <c r="E30" s="123"/>
      <c r="F30" s="123"/>
      <c r="G30" s="123"/>
      <c r="H30" s="123"/>
      <c r="I30" s="123"/>
      <c r="J30" s="123"/>
      <c r="K30" s="124"/>
      <c r="L30" s="88"/>
      <c r="M30" s="89"/>
      <c r="N30" s="89"/>
      <c r="O30" s="89"/>
      <c r="P30" s="89"/>
      <c r="Q30" s="90"/>
      <c r="AC30" s="50">
        <v>1.78</v>
      </c>
      <c r="AD30" s="50">
        <v>5.6000000000000001E-2</v>
      </c>
      <c r="AE30" s="50">
        <f t="shared" si="4"/>
        <v>0.15</v>
      </c>
      <c r="AF30" s="50">
        <f t="shared" si="2"/>
        <v>150</v>
      </c>
      <c r="AG30" s="50">
        <f t="shared" si="3"/>
        <v>17.8</v>
      </c>
    </row>
    <row r="31" spans="1:111" ht="18.75" customHeight="1" x14ac:dyDescent="0.25">
      <c r="B31" s="1" t="s">
        <v>73</v>
      </c>
      <c r="C31" s="84" t="s">
        <v>74</v>
      </c>
      <c r="D31" s="84"/>
      <c r="E31" s="84"/>
      <c r="F31" s="84"/>
      <c r="G31" s="84"/>
      <c r="H31" s="12">
        <f>VOMIN/(VOMIN+VINMAX)</f>
        <v>0.31818181818181812</v>
      </c>
      <c r="I31" s="12">
        <f>VOTYP/(VOTYP+VINTYP)</f>
        <v>0.68181818181818177</v>
      </c>
      <c r="J31" s="12">
        <f>VOMAX/(VOMAX+VINMIN)</f>
        <v>0.8916408668730651</v>
      </c>
      <c r="K31" s="1"/>
      <c r="L31" s="75" t="s">
        <v>93</v>
      </c>
      <c r="M31" s="76"/>
      <c r="N31" s="76"/>
      <c r="O31" s="76"/>
      <c r="P31" s="76"/>
      <c r="Q31" s="77"/>
      <c r="AC31" s="50">
        <v>1.8</v>
      </c>
      <c r="AD31" s="50">
        <v>0.06</v>
      </c>
      <c r="AE31" s="50">
        <f t="shared" si="4"/>
        <v>0.18</v>
      </c>
      <c r="AF31" s="50">
        <f t="shared" si="2"/>
        <v>180</v>
      </c>
      <c r="AG31" s="50">
        <f t="shared" si="3"/>
        <v>18</v>
      </c>
    </row>
    <row r="32" spans="1:111" s="3" customFormat="1" ht="18.75" customHeight="1" x14ac:dyDescent="0.25">
      <c r="A32" s="32"/>
      <c r="B32" s="4"/>
      <c r="C32" s="68" t="s">
        <v>102</v>
      </c>
      <c r="D32" s="69"/>
      <c r="E32" s="69"/>
      <c r="F32" s="69"/>
      <c r="G32" s="69"/>
      <c r="H32" s="69"/>
      <c r="I32" s="69"/>
      <c r="J32" s="69"/>
      <c r="K32" s="70"/>
      <c r="L32" s="59"/>
      <c r="M32" s="60"/>
      <c r="N32" s="60"/>
      <c r="O32" s="60"/>
      <c r="P32" s="60"/>
      <c r="Q32" s="61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>
        <v>1.8199999999999998</v>
      </c>
      <c r="AD32" s="50">
        <v>6.5000000000000002E-2</v>
      </c>
      <c r="AE32" s="50">
        <f t="shared" si="4"/>
        <v>0.21999999999999997</v>
      </c>
      <c r="AF32" s="50">
        <f t="shared" si="2"/>
        <v>219.99999999999997</v>
      </c>
      <c r="AG32" s="50">
        <f t="shared" si="3"/>
        <v>18.2</v>
      </c>
      <c r="AH32" s="50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</row>
    <row r="33" spans="1:111" s="3" customFormat="1" ht="18.75" customHeight="1" x14ac:dyDescent="0.25">
      <c r="A33" s="32"/>
      <c r="B33" s="4" t="s">
        <v>105</v>
      </c>
      <c r="C33" s="62" t="s">
        <v>107</v>
      </c>
      <c r="D33" s="63"/>
      <c r="E33" s="63"/>
      <c r="F33" s="63"/>
      <c r="G33" s="64"/>
      <c r="H33" s="13"/>
      <c r="I33" s="20">
        <f>VLOOKUP(R33,AC4:AC362,1,TRUE)</f>
        <v>3.4</v>
      </c>
      <c r="J33" s="13"/>
      <c r="K33" s="15" t="s">
        <v>108</v>
      </c>
      <c r="L33" s="75"/>
      <c r="M33" s="76"/>
      <c r="N33" s="76"/>
      <c r="O33" s="76"/>
      <c r="P33" s="76"/>
      <c r="Q33" s="77"/>
      <c r="R33" s="50">
        <f>14320000000/(I29*1000)^1.047/1000</f>
        <v>3.4401661353414168</v>
      </c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>
        <v>1.8699999999999999</v>
      </c>
      <c r="AD33" s="50">
        <v>6.8000000000000005E-2</v>
      </c>
      <c r="AE33" s="50">
        <f t="shared" si="4"/>
        <v>0.27</v>
      </c>
      <c r="AF33" s="50">
        <f t="shared" si="2"/>
        <v>270</v>
      </c>
      <c r="AG33" s="50">
        <f t="shared" si="3"/>
        <v>18.7</v>
      </c>
      <c r="AH33" s="50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</row>
    <row r="34" spans="1:111" s="3" customFormat="1" ht="18.75" customHeight="1" x14ac:dyDescent="0.25">
      <c r="A34" s="32"/>
      <c r="B34" s="4"/>
      <c r="C34" s="68" t="s">
        <v>103</v>
      </c>
      <c r="D34" s="69"/>
      <c r="E34" s="69"/>
      <c r="F34" s="69"/>
      <c r="G34" s="69"/>
      <c r="H34" s="69"/>
      <c r="I34" s="69"/>
      <c r="J34" s="69"/>
      <c r="K34" s="70"/>
      <c r="L34" s="59"/>
      <c r="M34" s="60"/>
      <c r="N34" s="60"/>
      <c r="O34" s="60"/>
      <c r="P34" s="60"/>
      <c r="Q34" s="61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>
        <v>1.9100000000000001</v>
      </c>
      <c r="AD34" s="50">
        <v>7.0000000000000007E-2</v>
      </c>
      <c r="AE34" s="50">
        <f t="shared" si="4"/>
        <v>0.33</v>
      </c>
      <c r="AF34" s="50">
        <f t="shared" si="2"/>
        <v>330</v>
      </c>
      <c r="AG34" s="50">
        <f t="shared" si="3"/>
        <v>19.100000000000001</v>
      </c>
      <c r="AH34" s="50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</row>
    <row r="35" spans="1:111" ht="18.75" customHeight="1" x14ac:dyDescent="0.25">
      <c r="B35" s="4" t="s">
        <v>182</v>
      </c>
      <c r="C35" s="84" t="s">
        <v>183</v>
      </c>
      <c r="D35" s="84"/>
      <c r="E35" s="84"/>
      <c r="F35" s="84"/>
      <c r="G35" s="84"/>
      <c r="H35" s="11">
        <f>(2*POBDRY*FSW*1000*(VOMIN^-1+VINMIN^-1)^2)^-1*1000000</f>
        <v>0.69421487603305787</v>
      </c>
      <c r="I35" s="11">
        <f>(2*POBDRY*FSW*1000*(VOTYP^-1+VINTYP^-1)^2)^-1*1000000</f>
        <v>4.3388429752066129</v>
      </c>
      <c r="J35" s="11">
        <f>(2*POBDRY*FSW*1000*(VOMAX^-1+VINMAX^-1)^2)^-1*1000000</f>
        <v>8.9562682215743479</v>
      </c>
      <c r="K35" s="4" t="s">
        <v>72</v>
      </c>
      <c r="L35" s="75" t="s">
        <v>71</v>
      </c>
      <c r="M35" s="76"/>
      <c r="N35" s="76"/>
      <c r="O35" s="76"/>
      <c r="P35" s="76"/>
      <c r="Q35" s="77"/>
      <c r="AC35" s="50">
        <v>1.9600000000000002</v>
      </c>
      <c r="AD35" s="50">
        <v>7.4999999999999997E-2</v>
      </c>
      <c r="AE35" s="50">
        <f t="shared" si="4"/>
        <v>0.39</v>
      </c>
      <c r="AF35" s="50">
        <f t="shared" si="2"/>
        <v>390</v>
      </c>
      <c r="AG35" s="50">
        <f t="shared" si="3"/>
        <v>19.600000000000001</v>
      </c>
    </row>
    <row r="36" spans="1:111" ht="18.75" customHeight="1" x14ac:dyDescent="0.25">
      <c r="B36" s="4" t="s">
        <v>70</v>
      </c>
      <c r="C36" s="62" t="s">
        <v>80</v>
      </c>
      <c r="D36" s="63"/>
      <c r="E36" s="63"/>
      <c r="F36" s="63"/>
      <c r="G36" s="64"/>
      <c r="H36" s="4"/>
      <c r="I36" s="25">
        <v>4.7</v>
      </c>
      <c r="J36" s="4"/>
      <c r="K36" s="4" t="s">
        <v>72</v>
      </c>
      <c r="L36" s="75" t="s">
        <v>186</v>
      </c>
      <c r="M36" s="76"/>
      <c r="N36" s="76"/>
      <c r="O36" s="76"/>
      <c r="P36" s="76"/>
      <c r="Q36" s="77"/>
      <c r="AC36" s="50">
        <v>2</v>
      </c>
      <c r="AD36" s="50">
        <v>0.08</v>
      </c>
      <c r="AE36" s="50">
        <f t="shared" si="4"/>
        <v>0.47</v>
      </c>
      <c r="AF36" s="50">
        <f t="shared" si="2"/>
        <v>470</v>
      </c>
      <c r="AG36" s="50">
        <f t="shared" si="3"/>
        <v>20</v>
      </c>
    </row>
    <row r="37" spans="1:111" s="3" customFormat="1" ht="18.75" customHeight="1" x14ac:dyDescent="0.25">
      <c r="A37" s="32"/>
      <c r="B37" s="4" t="s">
        <v>184</v>
      </c>
      <c r="C37" s="62" t="s">
        <v>85</v>
      </c>
      <c r="D37" s="63"/>
      <c r="E37" s="63"/>
      <c r="F37" s="63"/>
      <c r="G37" s="64"/>
      <c r="H37" s="11">
        <f>POMAX*(VOMAX^-1+VINMAX^-1)+((VOMAX*VINMAX)/(2*LM*0.000001*FSW*1000*(VOMAX+VINMAX)))</f>
        <v>1.3072459834997829</v>
      </c>
      <c r="I37" s="11">
        <f>POMAX*(VOTYP^-1+VINTYP^-1)+((VOTYP*VINTYP)/(2*LM*0.000001*FSW*1000*(VOTYP+VINTYP)))</f>
        <v>1.3635589941972919</v>
      </c>
      <c r="J37" s="11">
        <f>POMAX*(VOMIN^-1+VINMIN^-1)+((VOMIN*VINMIN)/(2*LM*0.000001*FSW*1000*(VOMIN+VINMIN)))</f>
        <v>2.3934235976789169</v>
      </c>
      <c r="K37" s="4" t="s">
        <v>86</v>
      </c>
      <c r="L37" s="75" t="s">
        <v>185</v>
      </c>
      <c r="M37" s="76"/>
      <c r="N37" s="76"/>
      <c r="O37" s="76"/>
      <c r="P37" s="76"/>
      <c r="Q37" s="77"/>
      <c r="R37" s="50">
        <f>((VOMIN*VINMIN)/(2*LM*0.000001*FSW*1000*(VOMIN+VINMIN)))</f>
        <v>0.19342359767891681</v>
      </c>
      <c r="S37" s="50">
        <f>VINMIN/2/LM/0.000001/FSW/1000*J31</f>
        <v>0.31618470456491665</v>
      </c>
      <c r="T37" s="50"/>
      <c r="U37" s="50"/>
      <c r="V37" s="50"/>
      <c r="W37" s="50"/>
      <c r="X37" s="50"/>
      <c r="Y37" s="50"/>
      <c r="Z37" s="50"/>
      <c r="AA37" s="50"/>
      <c r="AB37" s="50"/>
      <c r="AC37" s="50">
        <v>2.0499999999999998</v>
      </c>
      <c r="AD37" s="50">
        <v>0.09</v>
      </c>
      <c r="AE37" s="50">
        <f t="shared" si="4"/>
        <v>0.56000000000000005</v>
      </c>
      <c r="AF37" s="50">
        <f t="shared" si="2"/>
        <v>560</v>
      </c>
      <c r="AG37" s="50">
        <f t="shared" si="3"/>
        <v>20.5</v>
      </c>
      <c r="AH37" s="50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</row>
    <row r="38" spans="1:111" s="3" customFormat="1" ht="18.75" customHeight="1" x14ac:dyDescent="0.25">
      <c r="A38" s="32"/>
      <c r="B38" s="4" t="s">
        <v>187</v>
      </c>
      <c r="C38" s="83" t="s">
        <v>193</v>
      </c>
      <c r="D38" s="83"/>
      <c r="E38" s="83"/>
      <c r="F38" s="83"/>
      <c r="G38" s="83"/>
      <c r="H38" s="34"/>
      <c r="I38" s="34"/>
      <c r="J38" s="34">
        <f>R38*(1+1/3*(R37/R38)^2)^0.5</f>
        <v>1.205185004904372</v>
      </c>
      <c r="K38" s="9" t="s">
        <v>86</v>
      </c>
      <c r="L38" s="75"/>
      <c r="M38" s="76"/>
      <c r="N38" s="76"/>
      <c r="O38" s="76"/>
      <c r="P38" s="76"/>
      <c r="Q38" s="77"/>
      <c r="R38" s="50">
        <f>POMAX/VINMIN</f>
        <v>1.2</v>
      </c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>
        <v>0.1</v>
      </c>
      <c r="AE38" s="50"/>
      <c r="AF38" s="50"/>
      <c r="AG38" s="50"/>
      <c r="AH38" s="50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</row>
    <row r="39" spans="1:111" s="3" customFormat="1" ht="18.75" customHeight="1" x14ac:dyDescent="0.25">
      <c r="A39" s="32"/>
      <c r="B39" s="4" t="s">
        <v>188</v>
      </c>
      <c r="C39" s="62" t="s">
        <v>194</v>
      </c>
      <c r="D39" s="63"/>
      <c r="E39" s="63"/>
      <c r="F39" s="63"/>
      <c r="G39" s="64"/>
      <c r="H39" s="34"/>
      <c r="I39" s="34"/>
      <c r="J39" s="34">
        <f>ILEDMAX/1000*(1+1/3*(R37/ILEDMAX*1000)^2)^0.5</f>
        <v>1.0062161279001407</v>
      </c>
      <c r="K39" s="9" t="s">
        <v>86</v>
      </c>
      <c r="L39" s="75"/>
      <c r="M39" s="76"/>
      <c r="N39" s="76"/>
      <c r="O39" s="76"/>
      <c r="P39" s="76"/>
      <c r="Q39" s="77"/>
      <c r="R39" s="50">
        <f>ILEDMAX/1000</f>
        <v>1.0000000000000002</v>
      </c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>
        <v>0.11</v>
      </c>
      <c r="AE39" s="50"/>
      <c r="AF39" s="50"/>
      <c r="AG39" s="50"/>
      <c r="AH39" s="50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</row>
    <row r="40" spans="1:111" s="3" customFormat="1" ht="18.75" customHeight="1" x14ac:dyDescent="0.25">
      <c r="A40" s="32"/>
      <c r="B40" s="4" t="s">
        <v>189</v>
      </c>
      <c r="C40" s="62" t="s">
        <v>195</v>
      </c>
      <c r="D40" s="63"/>
      <c r="E40" s="63"/>
      <c r="F40" s="63"/>
      <c r="G40" s="64"/>
      <c r="H40" s="34"/>
      <c r="I40" s="57">
        <v>30.9</v>
      </c>
      <c r="J40" s="36"/>
      <c r="K40" s="15" t="s">
        <v>190</v>
      </c>
      <c r="L40" s="75"/>
      <c r="M40" s="76"/>
      <c r="N40" s="76"/>
      <c r="O40" s="76"/>
      <c r="P40" s="76"/>
      <c r="Q40" s="77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>
        <v>0.12</v>
      </c>
      <c r="AE40" s="50"/>
      <c r="AF40" s="50"/>
      <c r="AG40" s="50"/>
      <c r="AH40" s="50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</row>
    <row r="41" spans="1:111" s="3" customFormat="1" ht="18.75" customHeight="1" x14ac:dyDescent="0.25">
      <c r="A41" s="32"/>
      <c r="B41" s="4" t="s">
        <v>192</v>
      </c>
      <c r="C41" s="62" t="s">
        <v>196</v>
      </c>
      <c r="D41" s="63"/>
      <c r="E41" s="63"/>
      <c r="F41" s="63"/>
      <c r="G41" s="64"/>
      <c r="H41" s="34"/>
      <c r="I41" s="34"/>
      <c r="J41" s="34">
        <f>I40/1000*(J38^2+J39^2)</f>
        <v>7.6166701375664517E-2</v>
      </c>
      <c r="K41" s="9" t="s">
        <v>24</v>
      </c>
      <c r="L41" s="75" t="s">
        <v>197</v>
      </c>
      <c r="M41" s="76"/>
      <c r="N41" s="76"/>
      <c r="O41" s="76"/>
      <c r="P41" s="76"/>
      <c r="Q41" s="77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>
        <v>0.13</v>
      </c>
      <c r="AE41" s="50"/>
      <c r="AF41" s="50"/>
      <c r="AG41" s="50"/>
      <c r="AH41" s="50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</row>
    <row r="42" spans="1:111" s="3" customFormat="1" ht="18.75" customHeight="1" x14ac:dyDescent="0.25">
      <c r="A42" s="32"/>
      <c r="B42" s="4"/>
      <c r="C42" s="68" t="s">
        <v>104</v>
      </c>
      <c r="D42" s="69"/>
      <c r="E42" s="69"/>
      <c r="F42" s="69"/>
      <c r="G42" s="69"/>
      <c r="H42" s="69"/>
      <c r="I42" s="69"/>
      <c r="J42" s="69"/>
      <c r="K42" s="70"/>
      <c r="L42" s="59"/>
      <c r="M42" s="60"/>
      <c r="N42" s="60"/>
      <c r="O42" s="60"/>
      <c r="P42" s="60"/>
      <c r="Q42" s="61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>
        <v>2.1</v>
      </c>
      <c r="AD42" s="50">
        <v>0.15</v>
      </c>
      <c r="AE42" s="50">
        <f t="shared" ref="AE42:AE47" si="5">AE26*10</f>
        <v>0.68</v>
      </c>
      <c r="AF42" s="50">
        <f t="shared" si="2"/>
        <v>680</v>
      </c>
      <c r="AG42" s="50">
        <f t="shared" si="3"/>
        <v>21</v>
      </c>
      <c r="AH42" s="50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</row>
    <row r="43" spans="1:111" ht="18.75" customHeight="1" x14ac:dyDescent="0.25">
      <c r="B43" s="4" t="s">
        <v>75</v>
      </c>
      <c r="C43" s="62" t="s">
        <v>77</v>
      </c>
      <c r="D43" s="63"/>
      <c r="E43" s="63"/>
      <c r="F43" s="63"/>
      <c r="G43" s="64"/>
      <c r="H43" s="4"/>
      <c r="I43" s="11">
        <f>POMAX/(FSW*1000*H16*RRILED/100*ILEDMAX*0.001*(VOMIN+VINMIN))*1000000</f>
        <v>9.6200096200096201</v>
      </c>
      <c r="J43" s="4"/>
      <c r="K43" s="7" t="s">
        <v>76</v>
      </c>
      <c r="L43" s="75" t="s">
        <v>98</v>
      </c>
      <c r="M43" s="76"/>
      <c r="N43" s="76"/>
      <c r="O43" s="76"/>
      <c r="P43" s="76"/>
      <c r="Q43" s="77"/>
      <c r="AC43" s="50">
        <v>2.15</v>
      </c>
      <c r="AD43" s="50">
        <v>0.16</v>
      </c>
      <c r="AE43" s="50">
        <f t="shared" si="5"/>
        <v>0.82000000000000006</v>
      </c>
      <c r="AF43" s="50">
        <f t="shared" si="2"/>
        <v>820.00000000000011</v>
      </c>
      <c r="AG43" s="50">
        <f t="shared" si="3"/>
        <v>21.5</v>
      </c>
    </row>
    <row r="44" spans="1:111" ht="18.75" customHeight="1" x14ac:dyDescent="0.25">
      <c r="B44" s="1" t="s">
        <v>78</v>
      </c>
      <c r="C44" s="84" t="s">
        <v>79</v>
      </c>
      <c r="D44" s="84"/>
      <c r="E44" s="84"/>
      <c r="F44" s="84"/>
      <c r="G44" s="84"/>
      <c r="H44" s="1"/>
      <c r="I44" s="25">
        <v>10</v>
      </c>
      <c r="J44" s="1"/>
      <c r="K44" s="7" t="s">
        <v>76</v>
      </c>
      <c r="L44" s="75" t="s">
        <v>99</v>
      </c>
      <c r="M44" s="76"/>
      <c r="N44" s="76"/>
      <c r="O44" s="76"/>
      <c r="P44" s="76"/>
      <c r="Q44" s="77"/>
      <c r="AC44" s="50">
        <v>2.2000000000000002</v>
      </c>
      <c r="AD44" s="50">
        <v>0.18</v>
      </c>
      <c r="AE44" s="50">
        <f t="shared" si="5"/>
        <v>1</v>
      </c>
      <c r="AF44" s="50">
        <f t="shared" si="2"/>
        <v>1000</v>
      </c>
      <c r="AG44" s="50">
        <f t="shared" si="3"/>
        <v>22</v>
      </c>
    </row>
    <row r="45" spans="1:111" s="3" customFormat="1" ht="18.75" customHeight="1" x14ac:dyDescent="0.25">
      <c r="A45" s="32"/>
      <c r="B45" s="4"/>
      <c r="C45" s="68" t="s">
        <v>106</v>
      </c>
      <c r="D45" s="69"/>
      <c r="E45" s="69"/>
      <c r="F45" s="69"/>
      <c r="G45" s="69"/>
      <c r="H45" s="69"/>
      <c r="I45" s="69"/>
      <c r="J45" s="69"/>
      <c r="K45" s="70"/>
      <c r="L45" s="59"/>
      <c r="M45" s="60"/>
      <c r="N45" s="60"/>
      <c r="O45" s="60"/>
      <c r="P45" s="60"/>
      <c r="Q45" s="61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>
        <v>2.21</v>
      </c>
      <c r="AD45" s="50">
        <v>0.2</v>
      </c>
      <c r="AE45" s="50">
        <f t="shared" si="5"/>
        <v>1.2</v>
      </c>
      <c r="AF45" s="50">
        <f t="shared" si="2"/>
        <v>1200</v>
      </c>
      <c r="AG45" s="50">
        <f t="shared" si="3"/>
        <v>22.1</v>
      </c>
      <c r="AH45" s="50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</row>
    <row r="46" spans="1:111" ht="18.75" customHeight="1" x14ac:dyDescent="0.25">
      <c r="B46" s="1" t="s">
        <v>81</v>
      </c>
      <c r="C46" s="84" t="s">
        <v>82</v>
      </c>
      <c r="D46" s="84"/>
      <c r="E46" s="84"/>
      <c r="F46" s="84"/>
      <c r="G46" s="84"/>
      <c r="H46" s="1"/>
      <c r="I46" s="11">
        <f>2*$R$37/8/$I$29/1000/$I$24/0.001*1000000</f>
        <v>2.3026618771299621</v>
      </c>
      <c r="J46" s="1"/>
      <c r="K46" s="7" t="s">
        <v>76</v>
      </c>
      <c r="L46" s="75" t="s">
        <v>82</v>
      </c>
      <c r="M46" s="76"/>
      <c r="N46" s="76"/>
      <c r="O46" s="76"/>
      <c r="P46" s="76"/>
      <c r="Q46" s="77"/>
      <c r="AC46" s="50">
        <v>2.2600000000000002</v>
      </c>
      <c r="AD46" s="50">
        <v>0.22</v>
      </c>
      <c r="AE46" s="50">
        <f t="shared" si="5"/>
        <v>1.5</v>
      </c>
      <c r="AF46" s="50">
        <f t="shared" si="2"/>
        <v>1500</v>
      </c>
      <c r="AG46" s="50">
        <f t="shared" si="3"/>
        <v>22.6</v>
      </c>
    </row>
    <row r="47" spans="1:111" ht="18.75" customHeight="1" x14ac:dyDescent="0.25">
      <c r="B47" s="1" t="s">
        <v>83</v>
      </c>
      <c r="C47" s="84" t="s">
        <v>84</v>
      </c>
      <c r="D47" s="84"/>
      <c r="E47" s="84"/>
      <c r="F47" s="84"/>
      <c r="G47" s="84"/>
      <c r="H47" s="1"/>
      <c r="I47" s="25">
        <v>2.2000000000000002</v>
      </c>
      <c r="J47" s="1"/>
      <c r="K47" s="7" t="s">
        <v>76</v>
      </c>
      <c r="L47" s="75" t="s">
        <v>100</v>
      </c>
      <c r="M47" s="76"/>
      <c r="N47" s="76"/>
      <c r="O47" s="76"/>
      <c r="P47" s="76"/>
      <c r="Q47" s="77"/>
      <c r="AC47" s="50">
        <v>2.3199999999999998</v>
      </c>
      <c r="AD47" s="50">
        <v>0.25</v>
      </c>
      <c r="AE47" s="50">
        <f t="shared" si="5"/>
        <v>1.7999999999999998</v>
      </c>
      <c r="AF47" s="50">
        <f t="shared" si="2"/>
        <v>1799.9999999999998</v>
      </c>
      <c r="AG47" s="50">
        <f t="shared" si="3"/>
        <v>23.2</v>
      </c>
    </row>
    <row r="48" spans="1:111" s="3" customFormat="1" ht="18.75" customHeight="1" x14ac:dyDescent="0.25">
      <c r="A48" s="32"/>
      <c r="B48" s="4"/>
      <c r="C48" s="68" t="s">
        <v>219</v>
      </c>
      <c r="D48" s="69"/>
      <c r="E48" s="69"/>
      <c r="F48" s="69"/>
      <c r="G48" s="69"/>
      <c r="H48" s="69"/>
      <c r="I48" s="69"/>
      <c r="J48" s="69"/>
      <c r="K48" s="70"/>
      <c r="L48" s="121"/>
      <c r="M48" s="121"/>
      <c r="N48" s="121"/>
      <c r="O48" s="121"/>
      <c r="P48" s="121"/>
      <c r="Q48" s="121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</row>
    <row r="49" spans="1:111" s="3" customFormat="1" ht="18.75" customHeight="1" x14ac:dyDescent="0.35">
      <c r="A49" s="32"/>
      <c r="B49" s="46" t="s">
        <v>221</v>
      </c>
      <c r="C49" s="125" t="s">
        <v>223</v>
      </c>
      <c r="D49" s="126"/>
      <c r="E49" s="126"/>
      <c r="F49" s="126"/>
      <c r="G49" s="127"/>
      <c r="H49" s="47"/>
      <c r="I49" s="48">
        <v>3</v>
      </c>
      <c r="J49" s="47"/>
      <c r="K49" s="47" t="s">
        <v>23</v>
      </c>
      <c r="L49" s="62" t="s">
        <v>230</v>
      </c>
      <c r="M49" s="63"/>
      <c r="N49" s="63"/>
      <c r="O49" s="63"/>
      <c r="P49" s="63"/>
      <c r="Q49" s="64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</row>
    <row r="50" spans="1:111" s="3" customFormat="1" ht="18.75" customHeight="1" x14ac:dyDescent="0.25">
      <c r="A50" s="32"/>
      <c r="B50" s="4" t="s">
        <v>220</v>
      </c>
      <c r="C50" s="62" t="s">
        <v>222</v>
      </c>
      <c r="D50" s="63"/>
      <c r="E50" s="63"/>
      <c r="F50" s="63"/>
      <c r="G50" s="64"/>
      <c r="H50" s="9"/>
      <c r="I50" s="49">
        <f>ILEDMAX/1000*DMAX/2/R50/FSW/1000*1000000</f>
        <v>1.0109306880647</v>
      </c>
      <c r="J50" s="9"/>
      <c r="K50" s="7" t="s">
        <v>76</v>
      </c>
      <c r="L50" s="75" t="s">
        <v>228</v>
      </c>
      <c r="M50" s="76"/>
      <c r="N50" s="76"/>
      <c r="O50" s="76"/>
      <c r="P50" s="76"/>
      <c r="Q50" s="77"/>
      <c r="R50" s="50">
        <f>I49/100*VINMIN</f>
        <v>0.21</v>
      </c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</row>
    <row r="51" spans="1:111" s="3" customFormat="1" ht="18.75" customHeight="1" x14ac:dyDescent="0.25">
      <c r="A51" s="32"/>
      <c r="B51" s="4" t="s">
        <v>220</v>
      </c>
      <c r="C51" s="84" t="s">
        <v>84</v>
      </c>
      <c r="D51" s="84"/>
      <c r="E51" s="84"/>
      <c r="F51" s="84"/>
      <c r="G51" s="84"/>
      <c r="H51" s="9"/>
      <c r="I51" s="48">
        <v>1</v>
      </c>
      <c r="J51" s="9"/>
      <c r="K51" s="7" t="s">
        <v>76</v>
      </c>
      <c r="L51" s="75" t="s">
        <v>227</v>
      </c>
      <c r="M51" s="76"/>
      <c r="N51" s="76"/>
      <c r="O51" s="76"/>
      <c r="P51" s="76"/>
      <c r="Q51" s="77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</row>
    <row r="52" spans="1:111" s="3" customFormat="1" ht="18.75" customHeight="1" x14ac:dyDescent="0.25">
      <c r="A52" s="32"/>
      <c r="B52" s="4"/>
      <c r="C52" s="68" t="s">
        <v>109</v>
      </c>
      <c r="D52" s="69"/>
      <c r="E52" s="69"/>
      <c r="F52" s="69"/>
      <c r="G52" s="69"/>
      <c r="H52" s="69"/>
      <c r="I52" s="69"/>
      <c r="J52" s="69"/>
      <c r="K52" s="70"/>
      <c r="L52" s="59"/>
      <c r="M52" s="60"/>
      <c r="N52" s="60"/>
      <c r="O52" s="60"/>
      <c r="P52" s="60"/>
      <c r="Q52" s="61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>
        <v>2.37</v>
      </c>
      <c r="AD52" s="50">
        <v>0.27</v>
      </c>
      <c r="AE52" s="50">
        <f>AE32*10</f>
        <v>2.1999999999999997</v>
      </c>
      <c r="AF52" s="50">
        <f t="shared" si="2"/>
        <v>2199.9999999999995</v>
      </c>
      <c r="AG52" s="50">
        <f t="shared" si="3"/>
        <v>23.700000000000003</v>
      </c>
      <c r="AH52" s="50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</row>
    <row r="53" spans="1:111" ht="18.75" customHeight="1" x14ac:dyDescent="0.25">
      <c r="B53" s="1" t="s">
        <v>156</v>
      </c>
      <c r="C53" s="84" t="s">
        <v>89</v>
      </c>
      <c r="D53" s="84"/>
      <c r="E53" s="84"/>
      <c r="F53" s="84"/>
      <c r="G53" s="84"/>
      <c r="H53" s="1"/>
      <c r="I53" s="1">
        <f>INDEX(AA4:AA10,MATCH(R53,AA4:AA10)+1)</f>
        <v>100</v>
      </c>
      <c r="J53" s="1"/>
      <c r="K53" s="1" t="s">
        <v>22</v>
      </c>
      <c r="L53" s="75"/>
      <c r="M53" s="76"/>
      <c r="N53" s="76"/>
      <c r="O53" s="76"/>
      <c r="P53" s="76"/>
      <c r="Q53" s="77"/>
      <c r="R53" s="50">
        <f>I25*1.05</f>
        <v>65.100000000000009</v>
      </c>
      <c r="AC53" s="50">
        <v>2.4</v>
      </c>
      <c r="AD53" s="50">
        <v>0.3</v>
      </c>
      <c r="AE53" s="50">
        <f>AE33*10</f>
        <v>2.7</v>
      </c>
      <c r="AF53" s="50">
        <f t="shared" si="2"/>
        <v>2700</v>
      </c>
      <c r="AG53" s="50">
        <f t="shared" si="3"/>
        <v>24</v>
      </c>
    </row>
    <row r="54" spans="1:111" ht="18.75" customHeight="1" x14ac:dyDescent="0.25">
      <c r="B54" s="1" t="s">
        <v>157</v>
      </c>
      <c r="C54" s="84" t="s">
        <v>90</v>
      </c>
      <c r="D54" s="84"/>
      <c r="E54" s="84"/>
      <c r="F54" s="84"/>
      <c r="G54" s="84"/>
      <c r="H54" s="1"/>
      <c r="I54" s="11">
        <f>ILEDMAX*0.001*SQRT((VOMIN/(VINMIN+VOMIN)))/(1-(VOMIN/(VINMIN+VOMIN)))</f>
        <v>1.6248076809271921</v>
      </c>
      <c r="J54" s="1"/>
      <c r="K54" s="1" t="s">
        <v>86</v>
      </c>
      <c r="L54" s="121"/>
      <c r="M54" s="121"/>
      <c r="N54" s="121"/>
      <c r="O54" s="121"/>
      <c r="P54" s="121"/>
      <c r="Q54" s="121"/>
      <c r="AC54" s="50">
        <v>2.4300000000000002</v>
      </c>
      <c r="AD54" s="50">
        <v>0.33</v>
      </c>
      <c r="AE54" s="50">
        <f>AE34*10</f>
        <v>3.3000000000000003</v>
      </c>
      <c r="AF54" s="50">
        <f t="shared" si="2"/>
        <v>3300.0000000000005</v>
      </c>
      <c r="AG54" s="50">
        <f t="shared" si="3"/>
        <v>24.3</v>
      </c>
    </row>
    <row r="55" spans="1:111" s="3" customFormat="1" ht="18.75" customHeight="1" x14ac:dyDescent="0.25">
      <c r="A55" s="32"/>
      <c r="B55" s="4" t="s">
        <v>198</v>
      </c>
      <c r="C55" s="62" t="s">
        <v>199</v>
      </c>
      <c r="D55" s="63"/>
      <c r="E55" s="63"/>
      <c r="F55" s="63"/>
      <c r="G55" s="64"/>
      <c r="H55" s="9"/>
      <c r="I55" s="57">
        <v>15</v>
      </c>
      <c r="J55" s="9"/>
      <c r="K55" s="15" t="s">
        <v>190</v>
      </c>
      <c r="L55" s="59"/>
      <c r="M55" s="60"/>
      <c r="N55" s="60"/>
      <c r="O55" s="60"/>
      <c r="P55" s="60"/>
      <c r="Q55" s="61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</row>
    <row r="56" spans="1:111" s="3" customFormat="1" ht="18.75" customHeight="1" x14ac:dyDescent="0.25">
      <c r="A56" s="32"/>
      <c r="B56" s="4" t="s">
        <v>201</v>
      </c>
      <c r="C56" s="62" t="s">
        <v>200</v>
      </c>
      <c r="D56" s="63"/>
      <c r="E56" s="63"/>
      <c r="F56" s="63"/>
      <c r="G56" s="64"/>
      <c r="H56" s="9"/>
      <c r="I56" s="34">
        <f>I55/1000*I54^2</f>
        <v>3.9600000000000003E-2</v>
      </c>
      <c r="J56" s="9"/>
      <c r="K56" s="9" t="s">
        <v>24</v>
      </c>
      <c r="L56" s="59"/>
      <c r="M56" s="60"/>
      <c r="N56" s="60"/>
      <c r="O56" s="60"/>
      <c r="P56" s="60"/>
      <c r="Q56" s="61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</row>
    <row r="57" spans="1:111" s="3" customFormat="1" ht="18.75" customHeight="1" x14ac:dyDescent="0.25">
      <c r="A57" s="32"/>
      <c r="B57" s="4" t="s">
        <v>204</v>
      </c>
      <c r="C57" s="62" t="s">
        <v>210</v>
      </c>
      <c r="D57" s="63"/>
      <c r="E57" s="63"/>
      <c r="F57" s="63"/>
      <c r="G57" s="64"/>
      <c r="H57" s="9"/>
      <c r="I57" s="56">
        <v>3</v>
      </c>
      <c r="J57" s="9"/>
      <c r="K57" s="9" t="s">
        <v>208</v>
      </c>
      <c r="L57" s="59"/>
      <c r="M57" s="60"/>
      <c r="N57" s="60"/>
      <c r="O57" s="60"/>
      <c r="P57" s="60"/>
      <c r="Q57" s="61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</row>
    <row r="58" spans="1:111" s="3" customFormat="1" ht="18.75" customHeight="1" x14ac:dyDescent="0.25">
      <c r="A58" s="32"/>
      <c r="B58" s="4" t="s">
        <v>202</v>
      </c>
      <c r="C58" s="62" t="s">
        <v>209</v>
      </c>
      <c r="D58" s="63"/>
      <c r="E58" s="63"/>
      <c r="F58" s="63"/>
      <c r="G58" s="64"/>
      <c r="H58" s="9"/>
      <c r="I58" s="57">
        <v>100</v>
      </c>
      <c r="J58" s="9"/>
      <c r="K58" s="9" t="s">
        <v>160</v>
      </c>
      <c r="L58" s="59"/>
      <c r="M58" s="60"/>
      <c r="N58" s="60"/>
      <c r="O58" s="60"/>
      <c r="P58" s="60"/>
      <c r="Q58" s="61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</row>
    <row r="59" spans="1:111" s="3" customFormat="1" ht="18.75" customHeight="1" x14ac:dyDescent="0.25">
      <c r="A59" s="32"/>
      <c r="B59" s="4" t="s">
        <v>206</v>
      </c>
      <c r="C59" s="62" t="s">
        <v>211</v>
      </c>
      <c r="D59" s="63"/>
      <c r="E59" s="63"/>
      <c r="F59" s="63"/>
      <c r="G59" s="64"/>
      <c r="H59" s="9"/>
      <c r="I59" s="42">
        <f>(VINMAX+VOMAX)^2*FSW*1000/2*$I$58*0.000000000001</f>
        <v>0.60011279999999989</v>
      </c>
      <c r="J59" s="9"/>
      <c r="K59" s="9" t="s">
        <v>24</v>
      </c>
      <c r="L59" s="59"/>
      <c r="M59" s="60"/>
      <c r="N59" s="60"/>
      <c r="O59" s="60"/>
      <c r="P59" s="60"/>
      <c r="Q59" s="61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</row>
    <row r="60" spans="1:111" s="3" customFormat="1" ht="18.75" customHeight="1" x14ac:dyDescent="0.25">
      <c r="A60" s="32"/>
      <c r="B60" s="4" t="s">
        <v>207</v>
      </c>
      <c r="C60" s="62" t="s">
        <v>217</v>
      </c>
      <c r="D60" s="63"/>
      <c r="E60" s="63"/>
      <c r="F60" s="63"/>
      <c r="G60" s="64"/>
      <c r="H60" s="9"/>
      <c r="I60" s="34">
        <f>(VINTYP+VOTYP)*I37/2*FSW*1000*(I57*0.000000001)/0.5*2</f>
        <v>0.75595710638297875</v>
      </c>
      <c r="J60" s="9"/>
      <c r="K60" s="9" t="s">
        <v>24</v>
      </c>
      <c r="L60" s="59"/>
      <c r="M60" s="60"/>
      <c r="N60" s="60"/>
      <c r="O60" s="60"/>
      <c r="P60" s="60"/>
      <c r="Q60" s="61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</row>
    <row r="61" spans="1:111" s="3" customFormat="1" ht="18.75" customHeight="1" x14ac:dyDescent="0.25">
      <c r="A61" s="32"/>
      <c r="B61" s="4" t="s">
        <v>205</v>
      </c>
      <c r="C61" s="62" t="s">
        <v>212</v>
      </c>
      <c r="D61" s="63"/>
      <c r="E61" s="63"/>
      <c r="F61" s="63"/>
      <c r="G61" s="64"/>
      <c r="H61" s="9"/>
      <c r="I61" s="34">
        <f>I59+I60</f>
        <v>1.3560699063829786</v>
      </c>
      <c r="J61" s="9"/>
      <c r="K61" s="9" t="s">
        <v>24</v>
      </c>
      <c r="L61" s="59"/>
      <c r="M61" s="60"/>
      <c r="N61" s="60"/>
      <c r="O61" s="60"/>
      <c r="P61" s="60"/>
      <c r="Q61" s="61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</row>
    <row r="62" spans="1:111" s="3" customFormat="1" ht="18.75" customHeight="1" x14ac:dyDescent="0.25">
      <c r="A62" s="32"/>
      <c r="B62" s="4"/>
      <c r="C62" s="68" t="s">
        <v>110</v>
      </c>
      <c r="D62" s="69"/>
      <c r="E62" s="69"/>
      <c r="F62" s="69"/>
      <c r="G62" s="69"/>
      <c r="H62" s="69"/>
      <c r="I62" s="69"/>
      <c r="J62" s="69"/>
      <c r="K62" s="70"/>
      <c r="L62" s="59"/>
      <c r="M62" s="60"/>
      <c r="N62" s="60"/>
      <c r="O62" s="60"/>
      <c r="P62" s="60"/>
      <c r="Q62" s="61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>
        <v>2.4899999999999998</v>
      </c>
      <c r="AD62" s="50">
        <v>0.36</v>
      </c>
      <c r="AE62" s="50">
        <f>AE35*10</f>
        <v>3.9000000000000004</v>
      </c>
      <c r="AF62" s="50">
        <f t="shared" si="2"/>
        <v>3900.0000000000005</v>
      </c>
      <c r="AG62" s="50">
        <f t="shared" si="3"/>
        <v>24.9</v>
      </c>
      <c r="AH62" s="50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</row>
    <row r="63" spans="1:111" ht="18.75" customHeight="1" x14ac:dyDescent="0.25">
      <c r="B63" s="1" t="s">
        <v>87</v>
      </c>
      <c r="C63" s="84" t="s">
        <v>94</v>
      </c>
      <c r="D63" s="84"/>
      <c r="E63" s="84"/>
      <c r="F63" s="84"/>
      <c r="G63" s="84"/>
      <c r="H63" s="1"/>
      <c r="I63" s="4">
        <f>INDEX(AB4:AB10,MATCH(R63,AB4:AB10)+1)</f>
        <v>100</v>
      </c>
      <c r="J63" s="1"/>
      <c r="K63" s="1" t="s">
        <v>22</v>
      </c>
      <c r="L63" s="121"/>
      <c r="M63" s="121"/>
      <c r="N63" s="121"/>
      <c r="O63" s="121"/>
      <c r="P63" s="121"/>
      <c r="Q63" s="121"/>
      <c r="R63" s="50">
        <f>I25*1.05</f>
        <v>65.100000000000009</v>
      </c>
      <c r="AC63" s="50">
        <v>2.5499999999999998</v>
      </c>
      <c r="AD63" s="50">
        <v>0.4</v>
      </c>
      <c r="AE63" s="50">
        <f>AE36*10</f>
        <v>4.6999999999999993</v>
      </c>
      <c r="AF63" s="50">
        <f t="shared" si="2"/>
        <v>4699.9999999999991</v>
      </c>
      <c r="AG63" s="50">
        <f t="shared" si="3"/>
        <v>25.5</v>
      </c>
    </row>
    <row r="64" spans="1:111" ht="18.75" customHeight="1" x14ac:dyDescent="0.25">
      <c r="B64" s="1" t="s">
        <v>88</v>
      </c>
      <c r="C64" s="84" t="s">
        <v>95</v>
      </c>
      <c r="D64" s="84"/>
      <c r="E64" s="84"/>
      <c r="F64" s="84"/>
      <c r="G64" s="84"/>
      <c r="H64" s="1"/>
      <c r="I64" s="11">
        <f>J14*0.001</f>
        <v>1.0000000000000002</v>
      </c>
      <c r="J64" s="1"/>
      <c r="K64" s="1" t="s">
        <v>86</v>
      </c>
      <c r="L64" s="121"/>
      <c r="M64" s="121"/>
      <c r="N64" s="121"/>
      <c r="O64" s="121"/>
      <c r="P64" s="121"/>
      <c r="Q64" s="121"/>
      <c r="AC64" s="50">
        <v>2.6100000000000003</v>
      </c>
      <c r="AD64" s="50">
        <v>0.43</v>
      </c>
      <c r="AE64" s="50">
        <f>AE37*10</f>
        <v>5.6000000000000005</v>
      </c>
      <c r="AF64" s="50">
        <f t="shared" si="2"/>
        <v>5600.0000000000009</v>
      </c>
      <c r="AG64" s="50">
        <f t="shared" si="3"/>
        <v>26.1</v>
      </c>
    </row>
    <row r="65" spans="1:111" s="3" customFormat="1" ht="18.75" customHeight="1" x14ac:dyDescent="0.25">
      <c r="A65" s="32"/>
      <c r="B65" s="4" t="s">
        <v>213</v>
      </c>
      <c r="C65" s="62" t="s">
        <v>214</v>
      </c>
      <c r="D65" s="63"/>
      <c r="E65" s="63"/>
      <c r="F65" s="63"/>
      <c r="G65" s="64"/>
      <c r="H65" s="9"/>
      <c r="I65" s="56">
        <v>450</v>
      </c>
      <c r="J65" s="9"/>
      <c r="K65" s="9" t="s">
        <v>45</v>
      </c>
      <c r="L65" s="59"/>
      <c r="M65" s="60"/>
      <c r="N65" s="60"/>
      <c r="O65" s="60"/>
      <c r="P65" s="60"/>
      <c r="Q65" s="61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</row>
    <row r="66" spans="1:111" s="3" customFormat="1" ht="18.75" customHeight="1" x14ac:dyDescent="0.25">
      <c r="A66" s="32"/>
      <c r="B66" s="4" t="s">
        <v>215</v>
      </c>
      <c r="C66" s="62" t="s">
        <v>216</v>
      </c>
      <c r="D66" s="63"/>
      <c r="E66" s="63"/>
      <c r="F66" s="63"/>
      <c r="G66" s="64"/>
      <c r="H66" s="9"/>
      <c r="I66" s="34">
        <f>I65/1000*ILEDMAX/1000</f>
        <v>0.45000000000000012</v>
      </c>
      <c r="J66" s="9"/>
      <c r="K66" s="9" t="s">
        <v>24</v>
      </c>
      <c r="L66" s="59"/>
      <c r="M66" s="60"/>
      <c r="N66" s="60"/>
      <c r="O66" s="60"/>
      <c r="P66" s="60"/>
      <c r="Q66" s="61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</row>
    <row r="67" spans="1:111" s="3" customFormat="1" ht="18.75" customHeight="1" x14ac:dyDescent="0.25">
      <c r="A67" s="32"/>
      <c r="B67" s="4"/>
      <c r="C67" s="68" t="s">
        <v>111</v>
      </c>
      <c r="D67" s="69"/>
      <c r="E67" s="69"/>
      <c r="F67" s="69"/>
      <c r="G67" s="69"/>
      <c r="H67" s="69"/>
      <c r="I67" s="69"/>
      <c r="J67" s="69"/>
      <c r="K67" s="70"/>
      <c r="L67" s="59"/>
      <c r="M67" s="60"/>
      <c r="N67" s="60"/>
      <c r="O67" s="60"/>
      <c r="P67" s="60"/>
      <c r="Q67" s="61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>
        <v>2.67</v>
      </c>
      <c r="AD67" s="50">
        <v>0.47</v>
      </c>
      <c r="AE67" s="50">
        <f>AE42*10</f>
        <v>6.8000000000000007</v>
      </c>
      <c r="AF67" s="50">
        <f t="shared" si="2"/>
        <v>6800.0000000000009</v>
      </c>
      <c r="AG67" s="50">
        <f t="shared" si="3"/>
        <v>26.7</v>
      </c>
      <c r="AH67" s="50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</row>
    <row r="68" spans="1:111" ht="18.75" customHeight="1" x14ac:dyDescent="0.25">
      <c r="B68" s="1" t="s">
        <v>96</v>
      </c>
      <c r="C68" s="84" t="s">
        <v>97</v>
      </c>
      <c r="D68" s="84"/>
      <c r="E68" s="84"/>
      <c r="F68" s="84"/>
      <c r="G68" s="84"/>
      <c r="H68" s="1">
        <f>IF(EXACT(H18,"YES"),H20*2.25/J20,"-")</f>
        <v>0.22499999999999995</v>
      </c>
      <c r="I68" s="1" t="str">
        <f>IF(EXACT(H18,"NO"), 2.42, "-")</f>
        <v>-</v>
      </c>
      <c r="J68" s="4">
        <f>IF(EXACT(H18,"YES"),2.25,"-")</f>
        <v>2.25</v>
      </c>
      <c r="K68" s="1" t="s">
        <v>22</v>
      </c>
      <c r="L68" s="74"/>
      <c r="M68" s="74"/>
      <c r="N68" s="74"/>
      <c r="O68" s="74"/>
      <c r="P68" s="74"/>
      <c r="Q68" s="74"/>
      <c r="AC68" s="50">
        <v>2.7</v>
      </c>
      <c r="AD68" s="50">
        <v>0.5</v>
      </c>
      <c r="AE68" s="50">
        <f>AE43*10</f>
        <v>8.2000000000000011</v>
      </c>
      <c r="AF68" s="50">
        <f t="shared" si="2"/>
        <v>8200.0000000000018</v>
      </c>
      <c r="AG68" s="50">
        <f t="shared" si="3"/>
        <v>27</v>
      </c>
    </row>
    <row r="69" spans="1:111" ht="18.75" customHeight="1" x14ac:dyDescent="0.25">
      <c r="B69" s="16" t="s">
        <v>101</v>
      </c>
      <c r="C69" s="91" t="s">
        <v>116</v>
      </c>
      <c r="D69" s="91"/>
      <c r="E69" s="91"/>
      <c r="F69" s="91"/>
      <c r="G69" s="91"/>
      <c r="H69" s="16"/>
      <c r="I69" s="28">
        <v>100</v>
      </c>
      <c r="J69" s="16"/>
      <c r="K69" s="9" t="s">
        <v>114</v>
      </c>
      <c r="L69" s="75" t="s">
        <v>169</v>
      </c>
      <c r="M69" s="76"/>
      <c r="N69" s="76"/>
      <c r="O69" s="76"/>
      <c r="P69" s="76"/>
      <c r="Q69" s="77"/>
      <c r="AC69" s="50">
        <v>2.8</v>
      </c>
      <c r="AD69" s="50">
        <v>0.56000000000000005</v>
      </c>
      <c r="AE69" s="50">
        <f>AE44*10</f>
        <v>10</v>
      </c>
      <c r="AF69" s="50">
        <f t="shared" si="2"/>
        <v>10000</v>
      </c>
      <c r="AG69" s="50">
        <f t="shared" si="3"/>
        <v>28</v>
      </c>
    </row>
    <row r="70" spans="1:111" ht="18.75" customHeight="1" x14ac:dyDescent="0.25">
      <c r="B70" s="9" t="s">
        <v>113</v>
      </c>
      <c r="C70" s="75" t="s">
        <v>116</v>
      </c>
      <c r="D70" s="76"/>
      <c r="E70" s="76"/>
      <c r="F70" s="76"/>
      <c r="G70" s="77"/>
      <c r="H70" s="14">
        <f>IF(EXACT($H$18,"YES"),T70,"-")</f>
        <v>3.09</v>
      </c>
      <c r="I70" s="14" t="str">
        <f>IF(EXACT(H18,"NO"), "-", " ")</f>
        <v xml:space="preserve"> </v>
      </c>
      <c r="J70" s="17">
        <f>IF(EXACT($H$18,"YES"),U70,"-")</f>
        <v>42.2</v>
      </c>
      <c r="K70" s="9" t="s">
        <v>114</v>
      </c>
      <c r="L70" s="78"/>
      <c r="M70" s="78"/>
      <c r="N70" s="78"/>
      <c r="O70" s="78"/>
      <c r="P70" s="78"/>
      <c r="Q70" s="78"/>
      <c r="R70" s="50">
        <f>100/((7.5-H68)/H68)</f>
        <v>3.0927835051546384</v>
      </c>
      <c r="S70" s="50">
        <f>I69/((7.5-J68)/J68)</f>
        <v>42.857142857142854</v>
      </c>
      <c r="T70" s="50">
        <f>VLOOKUP(R70,AC4:AC362,1,TRUE)</f>
        <v>3.09</v>
      </c>
      <c r="U70" s="50">
        <f>VLOOKUP(S70,AC4:AC362,1,TRUE)</f>
        <v>42.2</v>
      </c>
      <c r="AC70" s="50">
        <v>2.87</v>
      </c>
      <c r="AD70" s="50">
        <v>0.6</v>
      </c>
      <c r="AG70" s="50">
        <f t="shared" si="3"/>
        <v>28.700000000000003</v>
      </c>
    </row>
    <row r="71" spans="1:111" ht="18.75" customHeight="1" x14ac:dyDescent="0.25">
      <c r="B71" s="1" t="s">
        <v>112</v>
      </c>
      <c r="C71" s="84" t="s">
        <v>115</v>
      </c>
      <c r="D71" s="84"/>
      <c r="E71" s="84"/>
      <c r="F71" s="84"/>
      <c r="G71" s="84"/>
      <c r="H71" s="1"/>
      <c r="I71" s="12">
        <f>IF(EXACT(H18,"YES"),S71,R71)</f>
        <v>0.15898131404460519</v>
      </c>
      <c r="J71" s="1"/>
      <c r="K71" s="4" t="s">
        <v>25</v>
      </c>
      <c r="L71" s="99"/>
      <c r="M71" s="99"/>
      <c r="N71" s="99"/>
      <c r="O71" s="99"/>
      <c r="P71" s="99"/>
      <c r="Q71" s="99"/>
      <c r="R71" s="50" t="e">
        <f>I68/14/ILEDMAX/0.001</f>
        <v>#VALUE!</v>
      </c>
      <c r="S71" s="50">
        <f>7.5*(J70/(J70+I69))/14/J14/0.001</f>
        <v>0.15898131404460519</v>
      </c>
      <c r="AC71" s="50">
        <v>2.7399999999999998</v>
      </c>
      <c r="AD71" s="50">
        <v>0.65</v>
      </c>
      <c r="AG71" s="50">
        <f t="shared" si="3"/>
        <v>27.4</v>
      </c>
    </row>
    <row r="72" spans="1:111" s="3" customFormat="1" ht="18.75" customHeight="1" x14ac:dyDescent="0.25">
      <c r="A72" s="32"/>
      <c r="B72" s="4"/>
      <c r="C72" s="68" t="s">
        <v>138</v>
      </c>
      <c r="D72" s="69"/>
      <c r="E72" s="69"/>
      <c r="F72" s="69"/>
      <c r="G72" s="69"/>
      <c r="H72" s="69"/>
      <c r="I72" s="69"/>
      <c r="J72" s="69"/>
      <c r="K72" s="70"/>
      <c r="L72" s="71"/>
      <c r="M72" s="72"/>
      <c r="N72" s="72"/>
      <c r="O72" s="72"/>
      <c r="P72" s="72"/>
      <c r="Q72" s="73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>
        <v>3</v>
      </c>
      <c r="AD72" s="50">
        <v>0.68</v>
      </c>
      <c r="AE72" s="50"/>
      <c r="AF72" s="50"/>
      <c r="AG72" s="50">
        <f t="shared" si="3"/>
        <v>30</v>
      </c>
      <c r="AH72" s="50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</row>
    <row r="73" spans="1:111" s="3" customFormat="1" ht="18.75" customHeight="1" x14ac:dyDescent="0.25">
      <c r="A73" s="32"/>
      <c r="B73" s="4" t="s">
        <v>139</v>
      </c>
      <c r="C73" s="62" t="s">
        <v>142</v>
      </c>
      <c r="D73" s="63"/>
      <c r="E73" s="63"/>
      <c r="F73" s="63"/>
      <c r="G73" s="64"/>
      <c r="H73" s="9"/>
      <c r="I73" s="13">
        <f>VLOOKUP(T73,AD4:AD77,1,TRUE)</f>
        <v>6.8000000000000005E-2</v>
      </c>
      <c r="J73" s="9"/>
      <c r="K73" s="4" t="s">
        <v>25</v>
      </c>
      <c r="L73" s="71"/>
      <c r="M73" s="72"/>
      <c r="N73" s="72"/>
      <c r="O73" s="72"/>
      <c r="P73" s="72"/>
      <c r="Q73" s="73"/>
      <c r="R73" s="50">
        <f>2*0.2*LM*0.000001*FSW*1000/VOMAX</f>
        <v>6.8541666666666667E-2</v>
      </c>
      <c r="S73" s="50">
        <f>(0.525-0.2*DMAX)/J37</f>
        <v>0.14484348987015117</v>
      </c>
      <c r="T73" s="50">
        <f>IF(R73&lt;S73,R73,S73)</f>
        <v>6.8541666666666667E-2</v>
      </c>
      <c r="U73" s="50"/>
      <c r="V73" s="50"/>
      <c r="W73" s="50"/>
      <c r="X73" s="50"/>
      <c r="Y73" s="50"/>
      <c r="Z73" s="50"/>
      <c r="AA73" s="50"/>
      <c r="AB73" s="50"/>
      <c r="AC73" s="50">
        <v>3.0100000000000002</v>
      </c>
      <c r="AD73" s="50">
        <v>0.7</v>
      </c>
      <c r="AE73" s="50"/>
      <c r="AF73" s="50"/>
      <c r="AG73" s="50">
        <f t="shared" si="3"/>
        <v>30.1</v>
      </c>
      <c r="AH73" s="50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</row>
    <row r="74" spans="1:111" s="3" customFormat="1" ht="18.75" customHeight="1" x14ac:dyDescent="0.25">
      <c r="A74" s="32"/>
      <c r="B74" s="4" t="s">
        <v>141</v>
      </c>
      <c r="C74" s="62" t="s">
        <v>143</v>
      </c>
      <c r="D74" s="63"/>
      <c r="E74" s="63"/>
      <c r="F74" s="63"/>
      <c r="G74" s="64"/>
      <c r="H74" s="9"/>
      <c r="I74" s="20">
        <f>I73*$I$54^2</f>
        <v>0.17952000000000001</v>
      </c>
      <c r="J74" s="9"/>
      <c r="K74" s="9" t="s">
        <v>24</v>
      </c>
      <c r="L74" s="71"/>
      <c r="M74" s="72"/>
      <c r="N74" s="72"/>
      <c r="O74" s="72"/>
      <c r="P74" s="72"/>
      <c r="Q74" s="73"/>
      <c r="R74" s="50">
        <f>POMAX/VINMIN*(1+VINMIN/VOMIN)^0.5</f>
        <v>1.6248076809271923</v>
      </c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>
        <v>0.75</v>
      </c>
      <c r="AE74" s="50"/>
      <c r="AF74" s="50"/>
      <c r="AG74" s="50">
        <f t="shared" si="3"/>
        <v>0</v>
      </c>
      <c r="AH74" s="50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</row>
    <row r="75" spans="1:111" ht="18.75" customHeight="1" x14ac:dyDescent="0.25">
      <c r="B75" s="10"/>
      <c r="C75" s="115" t="s">
        <v>118</v>
      </c>
      <c r="D75" s="116"/>
      <c r="E75" s="116"/>
      <c r="F75" s="116"/>
      <c r="G75" s="116"/>
      <c r="H75" s="116"/>
      <c r="I75" s="116"/>
      <c r="J75" s="116"/>
      <c r="K75" s="117"/>
      <c r="L75" s="99"/>
      <c r="M75" s="99"/>
      <c r="N75" s="99"/>
      <c r="O75" s="99"/>
      <c r="P75" s="99"/>
      <c r="Q75" s="99"/>
      <c r="AC75" s="50">
        <v>3.09</v>
      </c>
      <c r="AD75" s="50">
        <v>0.8</v>
      </c>
      <c r="AG75" s="50">
        <f t="shared" si="3"/>
        <v>30.9</v>
      </c>
    </row>
    <row r="76" spans="1:111" s="3" customFormat="1" ht="18.75" customHeight="1" x14ac:dyDescent="0.35">
      <c r="A76" s="32"/>
      <c r="B76" s="19" t="s">
        <v>137</v>
      </c>
      <c r="C76" s="67" t="s">
        <v>149</v>
      </c>
      <c r="D76" s="67"/>
      <c r="E76" s="67"/>
      <c r="F76" s="67"/>
      <c r="G76" s="67"/>
      <c r="H76" s="21"/>
      <c r="I76" s="24">
        <f>IF(($J$11=$I$11),S76,U76)</f>
        <v>13.163466636531147</v>
      </c>
      <c r="J76" s="21"/>
      <c r="K76" s="23" t="s">
        <v>145</v>
      </c>
      <c r="L76" s="96" t="s">
        <v>224</v>
      </c>
      <c r="M76" s="100"/>
      <c r="N76" s="100"/>
      <c r="O76" s="100"/>
      <c r="P76" s="100"/>
      <c r="Q76" s="101"/>
      <c r="R76" s="50">
        <f>((1-$I$31)*$I$12)/($I$73*($I$12+(DTYP*$I$16*$J$14*0.001)))</f>
        <v>4.3804755944931166</v>
      </c>
      <c r="S76" s="50">
        <f>20*LOG10(R76)</f>
        <v>12.830425300725686</v>
      </c>
      <c r="T76" s="50">
        <f>((1-$I$31)*$I$12)/($I$73*($I$12+($I$16*$I$14*0.001)))</f>
        <v>4.5516968725941034</v>
      </c>
      <c r="U76" s="50">
        <f>20*LOG10(T76)</f>
        <v>13.163466636531147</v>
      </c>
      <c r="V76" s="50"/>
      <c r="W76" s="50"/>
      <c r="X76" s="50"/>
      <c r="Y76" s="50"/>
      <c r="Z76" s="50"/>
      <c r="AA76" s="50"/>
      <c r="AB76" s="50"/>
      <c r="AC76" s="50">
        <v>3.16</v>
      </c>
      <c r="AD76" s="50">
        <v>0.9</v>
      </c>
      <c r="AE76" s="50"/>
      <c r="AF76" s="50"/>
      <c r="AG76" s="50">
        <f t="shared" si="3"/>
        <v>31.6</v>
      </c>
      <c r="AH76" s="50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</row>
    <row r="77" spans="1:111" s="3" customFormat="1" ht="18.75" customHeight="1" x14ac:dyDescent="0.35">
      <c r="A77" s="32"/>
      <c r="B77" s="19" t="s">
        <v>135</v>
      </c>
      <c r="C77" s="67" t="s">
        <v>150</v>
      </c>
      <c r="D77" s="67"/>
      <c r="E77" s="67"/>
      <c r="F77" s="67"/>
      <c r="G77" s="67"/>
      <c r="H77" s="21"/>
      <c r="I77" s="24">
        <f>IF(($J$11=$I$11),R77/1000,T77/1000)</f>
        <v>34.266666666666666</v>
      </c>
      <c r="J77" s="21"/>
      <c r="K77" s="23" t="s">
        <v>148</v>
      </c>
      <c r="L77" s="102"/>
      <c r="M77" s="103"/>
      <c r="N77" s="103"/>
      <c r="O77" s="103"/>
      <c r="P77" s="103"/>
      <c r="Q77" s="104"/>
      <c r="R77" s="50">
        <f>(I12+(DTYP*I16*J14*0.001))/(I12*I16*I44*0.000001)</f>
        <v>35606.060606060608</v>
      </c>
      <c r="S77" s="50"/>
      <c r="T77" s="50">
        <f>(I12+(I16*I14*0.001))/(I12*I16*I44*0.000001)</f>
        <v>34266.666666666664</v>
      </c>
      <c r="U77" s="50">
        <f>(J12+(J16*H14*0.001))/(J12*J16*I44*0.000001)</f>
        <v>18771.701388888891</v>
      </c>
      <c r="V77" s="50"/>
      <c r="W77" s="50"/>
      <c r="X77" s="50"/>
      <c r="Y77" s="50"/>
      <c r="Z77" s="50"/>
      <c r="AA77" s="50"/>
      <c r="AB77" s="50"/>
      <c r="AC77" s="50">
        <v>3.2399999999999998</v>
      </c>
      <c r="AD77" s="50">
        <v>1</v>
      </c>
      <c r="AE77" s="50"/>
      <c r="AF77" s="50"/>
      <c r="AG77" s="50">
        <f t="shared" si="3"/>
        <v>32.4</v>
      </c>
      <c r="AH77" s="50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</row>
    <row r="78" spans="1:111" s="3" customFormat="1" ht="18.75" customHeight="1" x14ac:dyDescent="0.35">
      <c r="A78" s="32"/>
      <c r="B78" s="19" t="s">
        <v>136</v>
      </c>
      <c r="C78" s="67" t="s">
        <v>151</v>
      </c>
      <c r="D78" s="67"/>
      <c r="E78" s="67"/>
      <c r="F78" s="67"/>
      <c r="G78" s="67"/>
      <c r="H78" s="21"/>
      <c r="I78" s="24">
        <f>IF(($J$11=$I$11),R78/1000,T78/1000)</f>
        <v>2307.8951995779857</v>
      </c>
      <c r="J78" s="21"/>
      <c r="K78" s="23" t="s">
        <v>146</v>
      </c>
      <c r="L78" s="105"/>
      <c r="M78" s="106"/>
      <c r="N78" s="106"/>
      <c r="O78" s="106"/>
      <c r="P78" s="106"/>
      <c r="Q78" s="107"/>
      <c r="R78" s="50">
        <f>I12*(1-I31)^2/(DTYP*I36*0.000001*J14*0.001)</f>
        <v>947775.62862669257</v>
      </c>
      <c r="S78" s="50"/>
      <c r="T78" s="50">
        <f>I12*(1-I31)^2/(I36*0.000001*I14*0.001)</f>
        <v>2307895.1995779858</v>
      </c>
      <c r="U78" s="50"/>
      <c r="V78" s="50"/>
      <c r="W78" s="50"/>
      <c r="X78" s="50"/>
      <c r="Y78" s="50"/>
      <c r="Z78" s="50"/>
      <c r="AA78" s="50"/>
      <c r="AB78" s="50"/>
      <c r="AC78" s="50">
        <v>3.3</v>
      </c>
      <c r="AD78" s="50" t="s">
        <v>144</v>
      </c>
      <c r="AE78" s="50"/>
      <c r="AF78" s="50"/>
      <c r="AG78" s="50">
        <f t="shared" si="3"/>
        <v>33</v>
      </c>
      <c r="AH78" s="50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</row>
    <row r="79" spans="1:111" ht="20.25" customHeight="1" x14ac:dyDescent="0.25">
      <c r="B79" s="18"/>
      <c r="C79" s="111" t="s">
        <v>119</v>
      </c>
      <c r="D79" s="112"/>
      <c r="E79" s="112"/>
      <c r="F79" s="112"/>
      <c r="G79" s="113"/>
      <c r="H79" s="118" t="s">
        <v>120</v>
      </c>
      <c r="I79" s="119"/>
      <c r="J79" s="120"/>
      <c r="K79" s="18"/>
      <c r="L79" s="114" t="s">
        <v>218</v>
      </c>
      <c r="M79" s="112"/>
      <c r="N79" s="112"/>
      <c r="O79" s="112"/>
      <c r="P79" s="112"/>
      <c r="Q79" s="113"/>
      <c r="R79" s="50" t="s">
        <v>120</v>
      </c>
      <c r="S79" s="50" t="s">
        <v>121</v>
      </c>
      <c r="AC79" s="50">
        <v>3.3200000000000003</v>
      </c>
      <c r="AG79" s="50">
        <f t="shared" si="3"/>
        <v>33.200000000000003</v>
      </c>
    </row>
    <row r="80" spans="1:111" ht="18.75" customHeight="1" x14ac:dyDescent="0.25">
      <c r="B80" s="6" t="s">
        <v>122</v>
      </c>
      <c r="C80" s="65" t="s">
        <v>134</v>
      </c>
      <c r="D80" s="65"/>
      <c r="E80" s="65"/>
      <c r="F80" s="65"/>
      <c r="G80" s="65"/>
      <c r="H80" s="18"/>
      <c r="I80" s="22">
        <f>IF(($I$11=$J$11),IF(H79="I (TYPE 1)",T80,U80),IF(H79="I (TYPE 1)",W80,X80))</f>
        <v>8.2000000000000003E-2</v>
      </c>
      <c r="J80" s="18"/>
      <c r="K80" s="6" t="s">
        <v>76</v>
      </c>
      <c r="L80" s="65"/>
      <c r="M80" s="65"/>
      <c r="N80" s="65"/>
      <c r="O80" s="65"/>
      <c r="P80" s="65"/>
      <c r="Q80" s="65"/>
      <c r="R80" s="50">
        <f>0.00875*I71/R77*1000000</f>
        <v>3.9068812281174259E-2</v>
      </c>
      <c r="S80" s="50">
        <f>8.75*0.001*(I71*R76/R78)*1000000</f>
        <v>6.4293913768038871E-3</v>
      </c>
      <c r="T80" s="50">
        <f>INDEX($AE$4:$AE$69,MATCH(R80,$AE$4:$AE$69)+1)</f>
        <v>4.7E-2</v>
      </c>
      <c r="U80" s="50">
        <f>INDEX($AE$4:$AE$69,MATCH(S80,$AE$4:$AE$69)+1)</f>
        <v>6.8000000000000005E-3</v>
      </c>
      <c r="V80" s="50">
        <f>0.00875*I71/U77*1000000</f>
        <v>7.4105509621716553E-2</v>
      </c>
      <c r="W80" s="50">
        <f>INDEX($AE$4:$AE$69,MATCH(V80,$AE$4:$AE$69)+1)</f>
        <v>8.2000000000000003E-2</v>
      </c>
      <c r="X80" s="50" t="s">
        <v>154</v>
      </c>
      <c r="AC80" s="50">
        <v>3.4</v>
      </c>
      <c r="AG80" s="50">
        <f t="shared" si="3"/>
        <v>34</v>
      </c>
    </row>
    <row r="81" spans="2:33" ht="18.75" customHeight="1" x14ac:dyDescent="0.25">
      <c r="B81" s="41"/>
      <c r="C81" s="37" t="s">
        <v>123</v>
      </c>
      <c r="D81" s="38"/>
      <c r="E81" s="38"/>
      <c r="F81" s="38"/>
      <c r="G81" s="38"/>
      <c r="H81" s="38"/>
      <c r="I81" s="38"/>
      <c r="J81" s="38"/>
      <c r="K81" s="39"/>
      <c r="L81" s="75"/>
      <c r="M81" s="76"/>
      <c r="N81" s="76"/>
      <c r="O81" s="76"/>
      <c r="P81" s="76"/>
      <c r="Q81" s="77"/>
      <c r="S81" s="50">
        <f>1/R77/U80/0.000001</f>
        <v>4130.1627033792238</v>
      </c>
      <c r="U81" s="50">
        <f>VLOOKUP(S81,AG4:AG363,1,TRUE)</f>
        <v>4120</v>
      </c>
      <c r="X81" s="50" t="s">
        <v>154</v>
      </c>
      <c r="AC81" s="50">
        <v>3.4799999999999995</v>
      </c>
      <c r="AG81" s="50">
        <f t="shared" si="3"/>
        <v>34.799999999999997</v>
      </c>
    </row>
    <row r="82" spans="2:33" ht="18.75" customHeight="1" x14ac:dyDescent="0.35">
      <c r="B82" s="40" t="s">
        <v>127</v>
      </c>
      <c r="C82" s="75" t="s">
        <v>175</v>
      </c>
      <c r="D82" s="76"/>
      <c r="E82" s="76"/>
      <c r="F82" s="76"/>
      <c r="G82" s="77"/>
      <c r="H82" s="41"/>
      <c r="I82" s="40">
        <f>VLOOKUP(R84,AE4:AE69,1,TRUE)</f>
        <v>0.1</v>
      </c>
      <c r="J82" s="41"/>
      <c r="K82" s="42" t="s">
        <v>76</v>
      </c>
      <c r="L82" s="75"/>
      <c r="M82" s="76"/>
      <c r="N82" s="76"/>
      <c r="O82" s="76"/>
      <c r="P82" s="76"/>
      <c r="Q82" s="77"/>
      <c r="S82" s="50">
        <f>S80*0.000001/100*1000000000000</f>
        <v>64.293913768038877</v>
      </c>
      <c r="U82" s="50">
        <f>INDEX($AF$4:$AF$69,MATCH(S82,$AF$4:$AF$69)+1)</f>
        <v>68</v>
      </c>
      <c r="X82" s="50" t="s">
        <v>154</v>
      </c>
      <c r="AC82" s="50">
        <v>3.5700000000000003</v>
      </c>
      <c r="AG82" s="50">
        <f t="shared" si="3"/>
        <v>35.700000000000003</v>
      </c>
    </row>
    <row r="83" spans="2:33" ht="18.75" customHeight="1" x14ac:dyDescent="0.25">
      <c r="B83" s="41"/>
      <c r="C83" s="37" t="s">
        <v>124</v>
      </c>
      <c r="D83" s="38"/>
      <c r="E83" s="38"/>
      <c r="F83" s="38"/>
      <c r="G83" s="38"/>
      <c r="H83" s="38"/>
      <c r="I83" s="38"/>
      <c r="J83" s="38"/>
      <c r="K83" s="39"/>
      <c r="L83" s="75"/>
      <c r="M83" s="76"/>
      <c r="N83" s="76"/>
      <c r="O83" s="76"/>
      <c r="P83" s="76"/>
      <c r="Q83" s="77"/>
      <c r="AC83" s="50">
        <v>3.6</v>
      </c>
      <c r="AG83" s="50">
        <f t="shared" si="3"/>
        <v>36</v>
      </c>
    </row>
    <row r="84" spans="2:33" ht="18.75" customHeight="1" x14ac:dyDescent="0.35">
      <c r="B84" s="40" t="s">
        <v>125</v>
      </c>
      <c r="C84" s="59" t="s">
        <v>176</v>
      </c>
      <c r="D84" s="60"/>
      <c r="E84" s="60"/>
      <c r="F84" s="60"/>
      <c r="G84" s="61"/>
      <c r="H84" s="41"/>
      <c r="I84" s="40">
        <f>VLOOKUP(R86,AC4:AC362,1,TRUE)</f>
        <v>150</v>
      </c>
      <c r="J84" s="41"/>
      <c r="K84" s="9" t="s">
        <v>114</v>
      </c>
      <c r="L84" s="75"/>
      <c r="M84" s="76"/>
      <c r="N84" s="76"/>
      <c r="O84" s="76"/>
      <c r="P84" s="76"/>
      <c r="Q84" s="77"/>
      <c r="R84" s="50">
        <f>0.0000125*(I28*0.001-I44*0.000001*J12/J14/0.001)*1000000</f>
        <v>0.11780000000000002</v>
      </c>
      <c r="AC84" s="50">
        <v>3.65</v>
      </c>
      <c r="AG84" s="50">
        <f t="shared" si="3"/>
        <v>36.5</v>
      </c>
    </row>
    <row r="85" spans="2:33" ht="18.75" customHeight="1" x14ac:dyDescent="0.35">
      <c r="B85" s="40" t="s">
        <v>126</v>
      </c>
      <c r="C85" s="59" t="s">
        <v>176</v>
      </c>
      <c r="D85" s="60"/>
      <c r="E85" s="60"/>
      <c r="F85" s="60"/>
      <c r="G85" s="61"/>
      <c r="H85" s="41"/>
      <c r="I85" s="40">
        <f>VLOOKUP(R87,AC4:AC362,1,TRUE)</f>
        <v>3.0100000000000002</v>
      </c>
      <c r="J85" s="41"/>
      <c r="K85" s="9" t="s">
        <v>114</v>
      </c>
      <c r="L85" s="75"/>
      <c r="M85" s="76"/>
      <c r="N85" s="76"/>
      <c r="O85" s="76"/>
      <c r="P85" s="76"/>
      <c r="Q85" s="77"/>
      <c r="AC85" s="50">
        <v>3.7399999999999998</v>
      </c>
      <c r="AG85" s="50">
        <f t="shared" si="3"/>
        <v>37.4</v>
      </c>
    </row>
    <row r="86" spans="2:33" ht="18.75" customHeight="1" x14ac:dyDescent="0.25">
      <c r="B86" s="41"/>
      <c r="C86" s="37" t="s">
        <v>170</v>
      </c>
      <c r="D86" s="38"/>
      <c r="E86" s="38"/>
      <c r="F86" s="38"/>
      <c r="G86" s="38"/>
      <c r="H86" s="38"/>
      <c r="I86" s="38"/>
      <c r="J86" s="38"/>
      <c r="K86" s="39"/>
      <c r="L86" s="75"/>
      <c r="M86" s="76"/>
      <c r="N86" s="76"/>
      <c r="O86" s="76"/>
      <c r="P86" s="76"/>
      <c r="Q86" s="77"/>
      <c r="R86" s="50">
        <f>I26/0.00002/1000</f>
        <v>150</v>
      </c>
      <c r="AC86" s="50">
        <v>3.8299999999999996</v>
      </c>
      <c r="AG86" s="50">
        <f t="shared" ref="AG86:AG149" si="6">AC86*10</f>
        <v>38.299999999999997</v>
      </c>
    </row>
    <row r="87" spans="2:33" ht="18.75" customHeight="1" x14ac:dyDescent="0.25">
      <c r="B87" s="42" t="s">
        <v>161</v>
      </c>
      <c r="C87" s="93" t="s">
        <v>130</v>
      </c>
      <c r="D87" s="94"/>
      <c r="E87" s="94"/>
      <c r="F87" s="94"/>
      <c r="G87" s="95"/>
      <c r="H87" s="108" t="s">
        <v>128</v>
      </c>
      <c r="I87" s="109"/>
      <c r="J87" s="110"/>
      <c r="K87" s="18"/>
      <c r="L87" s="96" t="s">
        <v>171</v>
      </c>
      <c r="M87" s="97"/>
      <c r="N87" s="97"/>
      <c r="O87" s="97"/>
      <c r="P87" s="97"/>
      <c r="Q87" s="98"/>
      <c r="R87" s="55">
        <f>1.24*I84/(I25-1.24)</f>
        <v>3.0612244897959187</v>
      </c>
      <c r="AC87" s="50">
        <v>3.9</v>
      </c>
      <c r="AG87" s="50">
        <f t="shared" si="6"/>
        <v>39</v>
      </c>
    </row>
    <row r="88" spans="2:33" ht="18.75" customHeight="1" x14ac:dyDescent="0.25">
      <c r="B88" s="42" t="s">
        <v>158</v>
      </c>
      <c r="C88" s="45" t="s">
        <v>131</v>
      </c>
      <c r="D88" s="43"/>
      <c r="E88" s="43"/>
      <c r="F88" s="43"/>
      <c r="G88" s="44"/>
      <c r="H88" s="18"/>
      <c r="I88" s="42">
        <f>IF(H87="P-CHANNEL", -R90, R90)</f>
        <v>60</v>
      </c>
      <c r="J88" s="18"/>
      <c r="K88" s="42" t="s">
        <v>22</v>
      </c>
      <c r="L88" s="66"/>
      <c r="M88" s="66"/>
      <c r="N88" s="66"/>
      <c r="O88" s="66"/>
      <c r="P88" s="66"/>
      <c r="Q88" s="66"/>
      <c r="AC88" s="50">
        <v>3.9200000000000004</v>
      </c>
      <c r="AG88" s="50">
        <f t="shared" si="6"/>
        <v>39.200000000000003</v>
      </c>
    </row>
    <row r="89" spans="2:33" ht="18.75" customHeight="1" x14ac:dyDescent="0.25">
      <c r="B89" s="42" t="s">
        <v>162</v>
      </c>
      <c r="C89" s="93" t="s">
        <v>163</v>
      </c>
      <c r="D89" s="94"/>
      <c r="E89" s="94"/>
      <c r="F89" s="94"/>
      <c r="G89" s="95"/>
      <c r="H89" s="18"/>
      <c r="I89" s="42" t="str">
        <f>IF(H87="P-CHANNEL", 60, "-")</f>
        <v>-</v>
      </c>
      <c r="J89" s="18"/>
      <c r="K89" s="9" t="s">
        <v>22</v>
      </c>
      <c r="L89" s="66"/>
      <c r="M89" s="66"/>
      <c r="N89" s="66"/>
      <c r="O89" s="66"/>
      <c r="P89" s="66"/>
      <c r="Q89" s="66"/>
      <c r="R89" s="50" t="s">
        <v>128</v>
      </c>
      <c r="S89" s="50" t="s">
        <v>129</v>
      </c>
      <c r="AC89" s="50">
        <v>4.0200000000000005</v>
      </c>
      <c r="AG89" s="50">
        <f t="shared" si="6"/>
        <v>40.200000000000003</v>
      </c>
    </row>
    <row r="90" spans="2:33" ht="18.75" customHeight="1" x14ac:dyDescent="0.25">
      <c r="B90" s="42" t="s">
        <v>132</v>
      </c>
      <c r="C90" s="93" t="s">
        <v>165</v>
      </c>
      <c r="D90" s="94"/>
      <c r="E90" s="94"/>
      <c r="F90" s="94"/>
      <c r="G90" s="95"/>
      <c r="H90" s="18"/>
      <c r="I90" s="42" t="str">
        <f>IF(H87="P-CHANNEL", 2, "-")</f>
        <v>-</v>
      </c>
      <c r="J90" s="18"/>
      <c r="K90" s="9" t="s">
        <v>114</v>
      </c>
      <c r="L90" s="66"/>
      <c r="M90" s="66"/>
      <c r="N90" s="66"/>
      <c r="O90" s="66"/>
      <c r="P90" s="66"/>
      <c r="Q90" s="66"/>
      <c r="R90" s="50">
        <f>INDEX(AA4:AA10,MATCH(J12,AA4:AA10)+1)</f>
        <v>60</v>
      </c>
      <c r="AC90" s="50">
        <v>4.12</v>
      </c>
      <c r="AG90" s="50">
        <f t="shared" si="6"/>
        <v>41.2</v>
      </c>
    </row>
    <row r="91" spans="2:33" ht="18.75" customHeight="1" x14ac:dyDescent="0.25">
      <c r="B91" s="42" t="s">
        <v>133</v>
      </c>
      <c r="C91" s="93" t="s">
        <v>164</v>
      </c>
      <c r="D91" s="94"/>
      <c r="E91" s="94"/>
      <c r="F91" s="94"/>
      <c r="G91" s="95"/>
      <c r="H91" s="18"/>
      <c r="I91" s="42" t="str">
        <f>IF($H$87="P-CHANNEL", 1, "-")</f>
        <v>-</v>
      </c>
      <c r="J91" s="18"/>
      <c r="K91" s="9" t="s">
        <v>114</v>
      </c>
      <c r="L91" s="66"/>
      <c r="M91" s="66"/>
      <c r="N91" s="66"/>
      <c r="O91" s="66"/>
      <c r="P91" s="66"/>
      <c r="Q91" s="66"/>
      <c r="AC91" s="50">
        <v>4.2200000000000006</v>
      </c>
      <c r="AG91" s="50">
        <f t="shared" si="6"/>
        <v>42.2</v>
      </c>
    </row>
    <row r="92" spans="2:33" ht="18.75" customHeight="1" x14ac:dyDescent="0.25">
      <c r="B92" s="41"/>
      <c r="C92" s="37" t="s">
        <v>166</v>
      </c>
      <c r="D92" s="38"/>
      <c r="E92" s="38"/>
      <c r="F92" s="38"/>
      <c r="G92" s="38"/>
      <c r="H92" s="38"/>
      <c r="I92" s="38"/>
      <c r="J92" s="38"/>
      <c r="K92" s="39"/>
      <c r="L92" s="75"/>
      <c r="M92" s="76"/>
      <c r="N92" s="76"/>
      <c r="O92" s="76"/>
      <c r="P92" s="76"/>
      <c r="Q92" s="77"/>
      <c r="AC92" s="50">
        <v>4.3</v>
      </c>
      <c r="AG92" s="50">
        <f t="shared" si="6"/>
        <v>43</v>
      </c>
    </row>
    <row r="93" spans="2:33" ht="18.75" customHeight="1" x14ac:dyDescent="0.25">
      <c r="B93" s="42" t="s">
        <v>172</v>
      </c>
      <c r="C93" s="75" t="s">
        <v>177</v>
      </c>
      <c r="D93" s="76"/>
      <c r="E93" s="76"/>
      <c r="F93" s="76"/>
      <c r="G93" s="77"/>
      <c r="H93" s="10"/>
      <c r="I93" s="40">
        <v>2.2000000000000002</v>
      </c>
      <c r="J93" s="10"/>
      <c r="K93" s="42" t="s">
        <v>76</v>
      </c>
      <c r="L93" s="71"/>
      <c r="M93" s="72"/>
      <c r="N93" s="72"/>
      <c r="O93" s="72"/>
      <c r="P93" s="72"/>
      <c r="Q93" s="73"/>
      <c r="AC93" s="50">
        <v>4.32</v>
      </c>
      <c r="AG93" s="50">
        <f t="shared" si="6"/>
        <v>43.2</v>
      </c>
    </row>
    <row r="94" spans="2:33" ht="18.75" customHeight="1" x14ac:dyDescent="0.25">
      <c r="B94" s="29" t="s">
        <v>173</v>
      </c>
      <c r="C94" s="92" t="s">
        <v>178</v>
      </c>
      <c r="D94" s="92"/>
      <c r="E94" s="92"/>
      <c r="F94" s="92"/>
      <c r="G94" s="92"/>
      <c r="H94" s="10"/>
      <c r="I94" s="30">
        <v>10</v>
      </c>
      <c r="J94" s="10"/>
      <c r="K94" s="9" t="s">
        <v>160</v>
      </c>
      <c r="L94" s="99"/>
      <c r="M94" s="99"/>
      <c r="N94" s="99"/>
      <c r="O94" s="99"/>
      <c r="P94" s="99"/>
      <c r="Q94" s="99"/>
      <c r="AC94" s="50">
        <v>4.42</v>
      </c>
      <c r="AG94" s="50">
        <f t="shared" si="6"/>
        <v>44.2</v>
      </c>
    </row>
    <row r="95" spans="2:33" ht="18.75" customHeight="1" x14ac:dyDescent="0.25">
      <c r="B95" s="29" t="s">
        <v>174</v>
      </c>
      <c r="C95" s="92" t="s">
        <v>179</v>
      </c>
      <c r="D95" s="92"/>
      <c r="E95" s="92"/>
      <c r="F95" s="92"/>
      <c r="G95" s="92"/>
      <c r="H95" s="10"/>
      <c r="I95" s="30">
        <v>1000</v>
      </c>
      <c r="J95" s="10"/>
      <c r="K95" s="9" t="s">
        <v>160</v>
      </c>
      <c r="L95" s="99"/>
      <c r="M95" s="99"/>
      <c r="N95" s="99"/>
      <c r="O95" s="99"/>
      <c r="P95" s="99"/>
      <c r="Q95" s="99"/>
      <c r="AC95" s="50">
        <v>4.5299999999999994</v>
      </c>
      <c r="AG95" s="50">
        <f t="shared" si="6"/>
        <v>45.3</v>
      </c>
    </row>
    <row r="96" spans="2:33" ht="18.75" customHeight="1" x14ac:dyDescent="0.25"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AC96" s="50">
        <v>4.6399999999999997</v>
      </c>
      <c r="AG96" s="50">
        <f t="shared" si="6"/>
        <v>46.4</v>
      </c>
    </row>
    <row r="97" spans="2:111" ht="18.75" customHeight="1" x14ac:dyDescent="0.25"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AC97" s="50">
        <v>4.7</v>
      </c>
      <c r="AG97" s="50">
        <f t="shared" si="6"/>
        <v>47</v>
      </c>
    </row>
    <row r="98" spans="2:111" s="32" customFormat="1" ht="18.75" customHeight="1" x14ac:dyDescent="0.25">
      <c r="B98" s="33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>
        <v>4.75</v>
      </c>
      <c r="AD98" s="50"/>
      <c r="AE98" s="50"/>
      <c r="AF98" s="50"/>
      <c r="AG98" s="50">
        <f t="shared" si="6"/>
        <v>47.5</v>
      </c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</row>
    <row r="99" spans="2:111" s="32" customFormat="1" ht="18.75" customHeight="1" x14ac:dyDescent="0.25"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>
        <v>4.87</v>
      </c>
      <c r="AD99" s="50"/>
      <c r="AE99" s="50"/>
      <c r="AF99" s="50"/>
      <c r="AG99" s="50">
        <f t="shared" si="6"/>
        <v>48.7</v>
      </c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</row>
    <row r="100" spans="2:111" s="32" customFormat="1" x14ac:dyDescent="0.25"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>
        <v>4.99</v>
      </c>
      <c r="AD100" s="50"/>
      <c r="AE100" s="50"/>
      <c r="AF100" s="50"/>
      <c r="AG100" s="50">
        <f t="shared" si="6"/>
        <v>49.900000000000006</v>
      </c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</row>
    <row r="101" spans="2:111" s="32" customFormat="1" x14ac:dyDescent="0.25"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>
        <v>5.0999999999999996</v>
      </c>
      <c r="AD101" s="50"/>
      <c r="AE101" s="50"/>
      <c r="AF101" s="50"/>
      <c r="AG101" s="50">
        <f t="shared" si="6"/>
        <v>51</v>
      </c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</row>
    <row r="102" spans="2:111" s="32" customFormat="1" x14ac:dyDescent="0.25"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>
        <v>5.1100000000000003</v>
      </c>
      <c r="AD102" s="50"/>
      <c r="AE102" s="50"/>
      <c r="AF102" s="50"/>
      <c r="AG102" s="50">
        <f t="shared" si="6"/>
        <v>51.1</v>
      </c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</row>
    <row r="103" spans="2:111" s="32" customFormat="1" x14ac:dyDescent="0.25"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>
        <v>5.2299999999999995</v>
      </c>
      <c r="AD103" s="50"/>
      <c r="AE103" s="50"/>
      <c r="AF103" s="50"/>
      <c r="AG103" s="50">
        <f t="shared" si="6"/>
        <v>52.3</v>
      </c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</row>
    <row r="104" spans="2:111" s="32" customFormat="1" x14ac:dyDescent="0.25"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>
        <v>5.36</v>
      </c>
      <c r="AD104" s="50"/>
      <c r="AE104" s="50"/>
      <c r="AF104" s="50"/>
      <c r="AG104" s="50">
        <f t="shared" si="6"/>
        <v>53.6</v>
      </c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</row>
    <row r="105" spans="2:111" s="32" customFormat="1" x14ac:dyDescent="0.25"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>
        <v>5.49</v>
      </c>
      <c r="AD105" s="50"/>
      <c r="AE105" s="50"/>
      <c r="AF105" s="50"/>
      <c r="AG105" s="50">
        <f t="shared" si="6"/>
        <v>54.900000000000006</v>
      </c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</row>
    <row r="106" spans="2:111" s="32" customFormat="1" x14ac:dyDescent="0.25"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>
        <v>5.6</v>
      </c>
      <c r="AD106" s="50"/>
      <c r="AE106" s="50"/>
      <c r="AF106" s="50"/>
      <c r="AG106" s="50">
        <f t="shared" si="6"/>
        <v>56</v>
      </c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</row>
    <row r="107" spans="2:111" s="32" customFormat="1" x14ac:dyDescent="0.25"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>
        <v>5.62</v>
      </c>
      <c r="AD107" s="50"/>
      <c r="AE107" s="50"/>
      <c r="AF107" s="50"/>
      <c r="AG107" s="50">
        <f t="shared" si="6"/>
        <v>56.2</v>
      </c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</row>
    <row r="108" spans="2:111" s="32" customFormat="1" x14ac:dyDescent="0.25"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>
        <v>5.76</v>
      </c>
      <c r="AD108" s="50"/>
      <c r="AE108" s="50"/>
      <c r="AF108" s="50"/>
      <c r="AG108" s="50">
        <f t="shared" si="6"/>
        <v>57.599999999999994</v>
      </c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</row>
    <row r="109" spans="2:111" s="32" customFormat="1" x14ac:dyDescent="0.25"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>
        <v>5.9</v>
      </c>
      <c r="AD109" s="50"/>
      <c r="AE109" s="50"/>
      <c r="AF109" s="50"/>
      <c r="AG109" s="50">
        <f t="shared" si="6"/>
        <v>59</v>
      </c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</row>
    <row r="110" spans="2:111" s="32" customFormat="1" x14ac:dyDescent="0.25"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>
        <v>6.04</v>
      </c>
      <c r="AD110" s="50"/>
      <c r="AE110" s="50"/>
      <c r="AF110" s="50"/>
      <c r="AG110" s="50">
        <f t="shared" si="6"/>
        <v>60.4</v>
      </c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</row>
    <row r="111" spans="2:111" s="32" customFormat="1" x14ac:dyDescent="0.25"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>
        <v>6.1899999999999995</v>
      </c>
      <c r="AD111" s="50"/>
      <c r="AE111" s="50"/>
      <c r="AF111" s="50"/>
      <c r="AG111" s="50">
        <f t="shared" si="6"/>
        <v>61.899999999999991</v>
      </c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</row>
    <row r="112" spans="2:111" s="32" customFormat="1" x14ac:dyDescent="0.25"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>
        <v>6.2</v>
      </c>
      <c r="AD112" s="50"/>
      <c r="AE112" s="50"/>
      <c r="AF112" s="50"/>
      <c r="AG112" s="50">
        <f t="shared" si="6"/>
        <v>62</v>
      </c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/>
      <c r="CK112" s="50"/>
      <c r="CL112" s="50"/>
      <c r="CM112" s="50"/>
      <c r="CN112" s="50"/>
      <c r="CO112" s="50"/>
      <c r="CP112" s="50"/>
      <c r="CQ112" s="50"/>
      <c r="CR112" s="50"/>
      <c r="CS112" s="50"/>
      <c r="CT112" s="50"/>
      <c r="CU112" s="50"/>
      <c r="CV112" s="50"/>
      <c r="CW112" s="50"/>
      <c r="CX112" s="50"/>
      <c r="CY112" s="50"/>
      <c r="CZ112" s="50"/>
      <c r="DA112" s="50"/>
      <c r="DB112" s="50"/>
      <c r="DC112" s="50"/>
      <c r="DD112" s="50"/>
      <c r="DE112" s="50"/>
      <c r="DF112" s="50"/>
      <c r="DG112" s="50"/>
    </row>
    <row r="113" spans="18:111" s="32" customFormat="1" x14ac:dyDescent="0.25"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>
        <v>6.34</v>
      </c>
      <c r="AD113" s="50"/>
      <c r="AE113" s="50"/>
      <c r="AF113" s="50"/>
      <c r="AG113" s="50">
        <f t="shared" si="6"/>
        <v>63.4</v>
      </c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/>
      <c r="CK113" s="50"/>
      <c r="CL113" s="50"/>
      <c r="CM113" s="50"/>
      <c r="CN113" s="50"/>
      <c r="CO113" s="50"/>
      <c r="CP113" s="50"/>
      <c r="CQ113" s="50"/>
      <c r="CR113" s="50"/>
      <c r="CS113" s="50"/>
      <c r="CT113" s="50"/>
      <c r="CU113" s="50"/>
      <c r="CV113" s="50"/>
      <c r="CW113" s="50"/>
      <c r="CX113" s="50"/>
      <c r="CY113" s="50"/>
      <c r="CZ113" s="50"/>
      <c r="DA113" s="50"/>
      <c r="DB113" s="50"/>
      <c r="DC113" s="50"/>
      <c r="DD113" s="50"/>
      <c r="DE113" s="50"/>
      <c r="DF113" s="50"/>
      <c r="DG113" s="50"/>
    </row>
    <row r="114" spans="18:111" s="32" customFormat="1" x14ac:dyDescent="0.25"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>
        <v>6.49</v>
      </c>
      <c r="AD114" s="50"/>
      <c r="AE114" s="50"/>
      <c r="AF114" s="50"/>
      <c r="AG114" s="50">
        <f t="shared" si="6"/>
        <v>64.900000000000006</v>
      </c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/>
      <c r="CK114" s="50"/>
      <c r="CL114" s="50"/>
      <c r="CM114" s="50"/>
      <c r="CN114" s="50"/>
      <c r="CO114" s="50"/>
      <c r="CP114" s="50"/>
      <c r="CQ114" s="50"/>
      <c r="CR114" s="50"/>
      <c r="CS114" s="50"/>
      <c r="CT114" s="50"/>
      <c r="CU114" s="50"/>
      <c r="CV114" s="50"/>
      <c r="CW114" s="50"/>
      <c r="CX114" s="50"/>
      <c r="CY114" s="50"/>
      <c r="CZ114" s="50"/>
      <c r="DA114" s="50"/>
      <c r="DB114" s="50"/>
      <c r="DC114" s="50"/>
      <c r="DD114" s="50"/>
      <c r="DE114" s="50"/>
      <c r="DF114" s="50"/>
      <c r="DG114" s="50"/>
    </row>
    <row r="115" spans="18:111" s="32" customFormat="1" x14ac:dyDescent="0.25"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>
        <v>6.65</v>
      </c>
      <c r="AD115" s="50"/>
      <c r="AE115" s="50"/>
      <c r="AF115" s="50"/>
      <c r="AG115" s="50">
        <f t="shared" si="6"/>
        <v>66.5</v>
      </c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</row>
    <row r="116" spans="18:111" s="32" customFormat="1" x14ac:dyDescent="0.25"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>
        <v>6.8</v>
      </c>
      <c r="AD116" s="50"/>
      <c r="AE116" s="50"/>
      <c r="AF116" s="50"/>
      <c r="AG116" s="50">
        <f t="shared" si="6"/>
        <v>68</v>
      </c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</row>
    <row r="117" spans="18:111" s="32" customFormat="1" x14ac:dyDescent="0.25"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>
        <v>6.81</v>
      </c>
      <c r="AD117" s="50"/>
      <c r="AE117" s="50"/>
      <c r="AF117" s="50"/>
      <c r="AG117" s="50">
        <f t="shared" si="6"/>
        <v>68.099999999999994</v>
      </c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</row>
    <row r="118" spans="18:111" s="32" customFormat="1" x14ac:dyDescent="0.25"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>
        <v>6.9799999999999995</v>
      </c>
      <c r="AD118" s="50"/>
      <c r="AE118" s="50"/>
      <c r="AF118" s="50"/>
      <c r="AG118" s="50">
        <f t="shared" si="6"/>
        <v>69.8</v>
      </c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</row>
    <row r="119" spans="18:111" s="32" customFormat="1" x14ac:dyDescent="0.25"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>
        <v>7.15</v>
      </c>
      <c r="AD119" s="50"/>
      <c r="AE119" s="50"/>
      <c r="AF119" s="50"/>
      <c r="AG119" s="50">
        <f t="shared" si="6"/>
        <v>71.5</v>
      </c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</row>
    <row r="120" spans="18:111" s="32" customFormat="1" x14ac:dyDescent="0.25"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>
        <v>7.32</v>
      </c>
      <c r="AD120" s="50"/>
      <c r="AE120" s="50"/>
      <c r="AF120" s="50"/>
      <c r="AG120" s="50">
        <f t="shared" si="6"/>
        <v>73.2</v>
      </c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</row>
    <row r="121" spans="18:111" s="32" customFormat="1" x14ac:dyDescent="0.25"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>
        <v>7.5</v>
      </c>
      <c r="AD121" s="50"/>
      <c r="AE121" s="50"/>
      <c r="AF121" s="50"/>
      <c r="AG121" s="50">
        <f t="shared" si="6"/>
        <v>75</v>
      </c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</row>
    <row r="122" spans="18:111" s="32" customFormat="1" x14ac:dyDescent="0.25"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>
        <v>7.68</v>
      </c>
      <c r="AD122" s="50"/>
      <c r="AE122" s="50"/>
      <c r="AF122" s="50"/>
      <c r="AG122" s="50">
        <f t="shared" si="6"/>
        <v>76.8</v>
      </c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/>
      <c r="CK122" s="50"/>
      <c r="CL122" s="50"/>
      <c r="CM122" s="50"/>
      <c r="CN122" s="50"/>
      <c r="CO122" s="50"/>
      <c r="CP122" s="50"/>
      <c r="CQ122" s="50"/>
      <c r="CR122" s="50"/>
      <c r="CS122" s="50"/>
      <c r="CT122" s="50"/>
      <c r="CU122" s="50"/>
      <c r="CV122" s="50"/>
      <c r="CW122" s="50"/>
      <c r="CX122" s="50"/>
      <c r="CY122" s="50"/>
      <c r="CZ122" s="50"/>
      <c r="DA122" s="50"/>
      <c r="DB122" s="50"/>
      <c r="DC122" s="50"/>
      <c r="DD122" s="50"/>
      <c r="DE122" s="50"/>
      <c r="DF122" s="50"/>
      <c r="DG122" s="50"/>
    </row>
    <row r="123" spans="18:111" s="32" customFormat="1" x14ac:dyDescent="0.25"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>
        <v>7.87</v>
      </c>
      <c r="AD123" s="50"/>
      <c r="AE123" s="50"/>
      <c r="AF123" s="50"/>
      <c r="AG123" s="50">
        <f t="shared" si="6"/>
        <v>78.7</v>
      </c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</row>
    <row r="124" spans="18:111" s="32" customFormat="1" x14ac:dyDescent="0.25"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>
        <v>8.0599999999999987</v>
      </c>
      <c r="AD124" s="50"/>
      <c r="AE124" s="50"/>
      <c r="AF124" s="50"/>
      <c r="AG124" s="50">
        <f t="shared" si="6"/>
        <v>80.599999999999994</v>
      </c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</row>
    <row r="125" spans="18:111" s="32" customFormat="1" x14ac:dyDescent="0.25"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>
        <v>8.1999999999999993</v>
      </c>
      <c r="AD125" s="50"/>
      <c r="AE125" s="50"/>
      <c r="AF125" s="50"/>
      <c r="AG125" s="50">
        <f t="shared" si="6"/>
        <v>82</v>
      </c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</row>
    <row r="126" spans="18:111" s="32" customFormat="1" x14ac:dyDescent="0.25"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>
        <v>8.25</v>
      </c>
      <c r="AD126" s="50"/>
      <c r="AE126" s="50"/>
      <c r="AF126" s="50"/>
      <c r="AG126" s="50">
        <f t="shared" si="6"/>
        <v>82.5</v>
      </c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</row>
    <row r="127" spans="18:111" s="32" customFormat="1" x14ac:dyDescent="0.25"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>
        <v>8.4499999999999993</v>
      </c>
      <c r="AD127" s="50"/>
      <c r="AE127" s="50"/>
      <c r="AF127" s="50"/>
      <c r="AG127" s="50">
        <f t="shared" si="6"/>
        <v>84.5</v>
      </c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</row>
    <row r="128" spans="18:111" s="32" customFormat="1" x14ac:dyDescent="0.25"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>
        <v>8.66</v>
      </c>
      <c r="AD128" s="50"/>
      <c r="AE128" s="50"/>
      <c r="AF128" s="50"/>
      <c r="AG128" s="50">
        <f t="shared" si="6"/>
        <v>86.6</v>
      </c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</row>
    <row r="129" spans="18:111" s="32" customFormat="1" x14ac:dyDescent="0.25"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>
        <v>8.870000000000001</v>
      </c>
      <c r="AD129" s="50"/>
      <c r="AE129" s="50"/>
      <c r="AF129" s="50"/>
      <c r="AG129" s="50">
        <f t="shared" si="6"/>
        <v>88.700000000000017</v>
      </c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</row>
    <row r="130" spans="18:111" s="32" customFormat="1" x14ac:dyDescent="0.25"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>
        <v>9.09</v>
      </c>
      <c r="AD130" s="50"/>
      <c r="AE130" s="50"/>
      <c r="AF130" s="50"/>
      <c r="AG130" s="50">
        <f t="shared" si="6"/>
        <v>90.9</v>
      </c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50"/>
      <c r="CH130" s="50"/>
      <c r="CI130" s="50"/>
      <c r="CJ130" s="50"/>
      <c r="CK130" s="50"/>
      <c r="CL130" s="50"/>
      <c r="CM130" s="50"/>
      <c r="CN130" s="50"/>
      <c r="CO130" s="50"/>
      <c r="CP130" s="50"/>
      <c r="CQ130" s="50"/>
      <c r="CR130" s="50"/>
      <c r="CS130" s="50"/>
      <c r="CT130" s="50"/>
      <c r="CU130" s="50"/>
      <c r="CV130" s="50"/>
      <c r="CW130" s="50"/>
      <c r="CX130" s="50"/>
      <c r="CY130" s="50"/>
      <c r="CZ130" s="50"/>
      <c r="DA130" s="50"/>
      <c r="DB130" s="50"/>
      <c r="DC130" s="50"/>
      <c r="DD130" s="50"/>
      <c r="DE130" s="50"/>
      <c r="DF130" s="50"/>
      <c r="DG130" s="50"/>
    </row>
    <row r="131" spans="18:111" s="32" customFormat="1" x14ac:dyDescent="0.25"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>
        <v>9.1</v>
      </c>
      <c r="AD131" s="50"/>
      <c r="AE131" s="50"/>
      <c r="AF131" s="50"/>
      <c r="AG131" s="50">
        <f t="shared" si="6"/>
        <v>91</v>
      </c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</row>
    <row r="132" spans="18:111" s="32" customFormat="1" x14ac:dyDescent="0.25"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>
        <v>9.3099999999999987</v>
      </c>
      <c r="AD132" s="50"/>
      <c r="AE132" s="50"/>
      <c r="AF132" s="50"/>
      <c r="AG132" s="50">
        <f t="shared" si="6"/>
        <v>93.1</v>
      </c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/>
      <c r="CZ132" s="50"/>
      <c r="DA132" s="50"/>
      <c r="DB132" s="50"/>
      <c r="DC132" s="50"/>
      <c r="DD132" s="50"/>
      <c r="DE132" s="50"/>
      <c r="DF132" s="50"/>
      <c r="DG132" s="50"/>
    </row>
    <row r="133" spans="18:111" s="32" customFormat="1" x14ac:dyDescent="0.25"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>
        <v>9.5299999999999994</v>
      </c>
      <c r="AD133" s="50"/>
      <c r="AE133" s="50"/>
      <c r="AF133" s="50"/>
      <c r="AG133" s="50">
        <f t="shared" si="6"/>
        <v>95.3</v>
      </c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  <c r="CZ133" s="50"/>
      <c r="DA133" s="50"/>
      <c r="DB133" s="50"/>
      <c r="DC133" s="50"/>
      <c r="DD133" s="50"/>
      <c r="DE133" s="50"/>
      <c r="DF133" s="50"/>
      <c r="DG133" s="50"/>
    </row>
    <row r="134" spans="18:111" s="32" customFormat="1" x14ac:dyDescent="0.25"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>
        <v>9.76</v>
      </c>
      <c r="AD134" s="50"/>
      <c r="AE134" s="50"/>
      <c r="AF134" s="50"/>
      <c r="AG134" s="50">
        <f t="shared" si="6"/>
        <v>97.6</v>
      </c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</row>
    <row r="135" spans="18:111" s="32" customFormat="1" x14ac:dyDescent="0.25"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>
        <v>10</v>
      </c>
      <c r="AD135" s="50"/>
      <c r="AE135" s="50"/>
      <c r="AF135" s="50"/>
      <c r="AG135" s="50">
        <f t="shared" si="6"/>
        <v>100</v>
      </c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/>
      <c r="CZ135" s="50"/>
      <c r="DA135" s="50"/>
      <c r="DB135" s="50"/>
      <c r="DC135" s="50"/>
      <c r="DD135" s="50"/>
      <c r="DE135" s="50"/>
      <c r="DF135" s="50"/>
      <c r="DG135" s="50"/>
    </row>
    <row r="136" spans="18:111" s="32" customFormat="1" x14ac:dyDescent="0.25"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>
        <v>10.199999999999999</v>
      </c>
      <c r="AD136" s="50"/>
      <c r="AE136" s="50"/>
      <c r="AF136" s="50"/>
      <c r="AG136" s="50">
        <f t="shared" si="6"/>
        <v>102</v>
      </c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  <c r="CZ136" s="50"/>
      <c r="DA136" s="50"/>
      <c r="DB136" s="50"/>
      <c r="DC136" s="50"/>
      <c r="DD136" s="50"/>
      <c r="DE136" s="50"/>
      <c r="DF136" s="50"/>
      <c r="DG136" s="50"/>
    </row>
    <row r="137" spans="18:111" s="32" customFormat="1" x14ac:dyDescent="0.25"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>
        <v>10.5</v>
      </c>
      <c r="AD137" s="50"/>
      <c r="AE137" s="50"/>
      <c r="AF137" s="50"/>
      <c r="AG137" s="50">
        <f t="shared" si="6"/>
        <v>105</v>
      </c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A137" s="50"/>
      <c r="DB137" s="50"/>
      <c r="DC137" s="50"/>
      <c r="DD137" s="50"/>
      <c r="DE137" s="50"/>
      <c r="DF137" s="50"/>
      <c r="DG137" s="50"/>
    </row>
    <row r="138" spans="18:111" s="32" customFormat="1" x14ac:dyDescent="0.25"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>
        <v>10.7</v>
      </c>
      <c r="AD138" s="50"/>
      <c r="AE138" s="50"/>
      <c r="AF138" s="50"/>
      <c r="AG138" s="50">
        <f t="shared" si="6"/>
        <v>107</v>
      </c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A138" s="50"/>
      <c r="DB138" s="50"/>
      <c r="DC138" s="50"/>
      <c r="DD138" s="50"/>
      <c r="DE138" s="50"/>
      <c r="DF138" s="50"/>
      <c r="DG138" s="50"/>
    </row>
    <row r="139" spans="18:111" s="32" customFormat="1" x14ac:dyDescent="0.25"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>
        <v>11</v>
      </c>
      <c r="AD139" s="50"/>
      <c r="AE139" s="50"/>
      <c r="AF139" s="50"/>
      <c r="AG139" s="50">
        <f t="shared" si="6"/>
        <v>110</v>
      </c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  <c r="CZ139" s="50"/>
      <c r="DA139" s="50"/>
      <c r="DB139" s="50"/>
      <c r="DC139" s="50"/>
      <c r="DD139" s="50"/>
      <c r="DE139" s="50"/>
      <c r="DF139" s="50"/>
      <c r="DG139" s="50"/>
    </row>
    <row r="140" spans="18:111" s="32" customFormat="1" x14ac:dyDescent="0.25"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>
        <v>11.3</v>
      </c>
      <c r="AD140" s="50"/>
      <c r="AE140" s="50"/>
      <c r="AF140" s="50"/>
      <c r="AG140" s="50">
        <f t="shared" si="6"/>
        <v>113</v>
      </c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  <c r="CW140" s="50"/>
      <c r="CX140" s="50"/>
      <c r="CY140" s="50"/>
      <c r="CZ140" s="50"/>
      <c r="DA140" s="50"/>
      <c r="DB140" s="50"/>
      <c r="DC140" s="50"/>
      <c r="DD140" s="50"/>
      <c r="DE140" s="50"/>
      <c r="DF140" s="50"/>
      <c r="DG140" s="50"/>
    </row>
    <row r="141" spans="18:111" s="32" customFormat="1" x14ac:dyDescent="0.25"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>
        <v>11.5</v>
      </c>
      <c r="AD141" s="50"/>
      <c r="AE141" s="50"/>
      <c r="AF141" s="50"/>
      <c r="AG141" s="50">
        <f t="shared" si="6"/>
        <v>115</v>
      </c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A141" s="50"/>
      <c r="DB141" s="50"/>
      <c r="DC141" s="50"/>
      <c r="DD141" s="50"/>
      <c r="DE141" s="50"/>
      <c r="DF141" s="50"/>
      <c r="DG141" s="50"/>
    </row>
    <row r="142" spans="18:111" s="32" customFormat="1" x14ac:dyDescent="0.25"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>
        <v>11.8</v>
      </c>
      <c r="AD142" s="50"/>
      <c r="AE142" s="50"/>
      <c r="AF142" s="50"/>
      <c r="AG142" s="50">
        <f t="shared" si="6"/>
        <v>118</v>
      </c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A142" s="50"/>
      <c r="DB142" s="50"/>
      <c r="DC142" s="50"/>
      <c r="DD142" s="50"/>
      <c r="DE142" s="50"/>
      <c r="DF142" s="50"/>
      <c r="DG142" s="50"/>
    </row>
    <row r="143" spans="18:111" s="32" customFormat="1" x14ac:dyDescent="0.25"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>
        <v>12</v>
      </c>
      <c r="AD143" s="50"/>
      <c r="AE143" s="50"/>
      <c r="AF143" s="50"/>
      <c r="AG143" s="50">
        <f t="shared" si="6"/>
        <v>120</v>
      </c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  <c r="CZ143" s="50"/>
      <c r="DA143" s="50"/>
      <c r="DB143" s="50"/>
      <c r="DC143" s="50"/>
      <c r="DD143" s="50"/>
      <c r="DE143" s="50"/>
      <c r="DF143" s="50"/>
      <c r="DG143" s="50"/>
    </row>
    <row r="144" spans="18:111" s="32" customFormat="1" x14ac:dyDescent="0.25"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>
        <v>12.1</v>
      </c>
      <c r="AD144" s="50"/>
      <c r="AE144" s="50"/>
      <c r="AF144" s="50"/>
      <c r="AG144" s="50">
        <f t="shared" si="6"/>
        <v>121</v>
      </c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  <c r="DB144" s="50"/>
      <c r="DC144" s="50"/>
      <c r="DD144" s="50"/>
      <c r="DE144" s="50"/>
      <c r="DF144" s="50"/>
      <c r="DG144" s="50"/>
    </row>
    <row r="145" spans="18:111" s="32" customFormat="1" x14ac:dyDescent="0.25"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>
        <v>12.4</v>
      </c>
      <c r="AD145" s="50"/>
      <c r="AE145" s="50"/>
      <c r="AF145" s="50"/>
      <c r="AG145" s="50">
        <f t="shared" si="6"/>
        <v>124</v>
      </c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/>
      <c r="CZ145" s="50"/>
      <c r="DA145" s="50"/>
      <c r="DB145" s="50"/>
      <c r="DC145" s="50"/>
      <c r="DD145" s="50"/>
      <c r="DE145" s="50"/>
      <c r="DF145" s="50"/>
      <c r="DG145" s="50"/>
    </row>
    <row r="146" spans="18:111" s="32" customFormat="1" x14ac:dyDescent="0.25"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>
        <v>12.7</v>
      </c>
      <c r="AD146" s="50"/>
      <c r="AE146" s="50"/>
      <c r="AF146" s="50"/>
      <c r="AG146" s="50">
        <f t="shared" si="6"/>
        <v>127</v>
      </c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/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  <c r="CW146" s="50"/>
      <c r="CX146" s="50"/>
      <c r="CY146" s="50"/>
      <c r="CZ146" s="50"/>
      <c r="DA146" s="50"/>
      <c r="DB146" s="50"/>
      <c r="DC146" s="50"/>
      <c r="DD146" s="50"/>
      <c r="DE146" s="50"/>
      <c r="DF146" s="50"/>
      <c r="DG146" s="50"/>
    </row>
    <row r="147" spans="18:111" s="32" customFormat="1" x14ac:dyDescent="0.25"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>
        <v>13</v>
      </c>
      <c r="AD147" s="50"/>
      <c r="AE147" s="50"/>
      <c r="AF147" s="50"/>
      <c r="AG147" s="50">
        <f t="shared" si="6"/>
        <v>130</v>
      </c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50"/>
      <c r="CX147" s="50"/>
      <c r="CY147" s="50"/>
      <c r="CZ147" s="50"/>
      <c r="DA147" s="50"/>
      <c r="DB147" s="50"/>
      <c r="DC147" s="50"/>
      <c r="DD147" s="50"/>
      <c r="DE147" s="50"/>
      <c r="DF147" s="50"/>
      <c r="DG147" s="50"/>
    </row>
    <row r="148" spans="18:111" s="32" customFormat="1" x14ac:dyDescent="0.25"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>
        <v>13.3</v>
      </c>
      <c r="AD148" s="50"/>
      <c r="AE148" s="50"/>
      <c r="AF148" s="50"/>
      <c r="AG148" s="50">
        <f t="shared" si="6"/>
        <v>133</v>
      </c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50"/>
      <c r="CX148" s="50"/>
      <c r="CY148" s="50"/>
      <c r="CZ148" s="50"/>
      <c r="DA148" s="50"/>
      <c r="DB148" s="50"/>
      <c r="DC148" s="50"/>
      <c r="DD148" s="50"/>
      <c r="DE148" s="50"/>
      <c r="DF148" s="50"/>
      <c r="DG148" s="50"/>
    </row>
    <row r="149" spans="18:111" s="32" customFormat="1" x14ac:dyDescent="0.25"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>
        <v>13.7</v>
      </c>
      <c r="AD149" s="50"/>
      <c r="AE149" s="50"/>
      <c r="AF149" s="50"/>
      <c r="AG149" s="50">
        <f t="shared" si="6"/>
        <v>137</v>
      </c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/>
      <c r="CK149" s="50"/>
      <c r="CL149" s="50"/>
      <c r="CM149" s="50"/>
      <c r="CN149" s="50"/>
      <c r="CO149" s="50"/>
      <c r="CP149" s="50"/>
      <c r="CQ149" s="50"/>
      <c r="CR149" s="50"/>
      <c r="CS149" s="50"/>
      <c r="CT149" s="50"/>
      <c r="CU149" s="50"/>
      <c r="CV149" s="50"/>
      <c r="CW149" s="50"/>
      <c r="CX149" s="50"/>
      <c r="CY149" s="50"/>
      <c r="CZ149" s="50"/>
      <c r="DA149" s="50"/>
      <c r="DB149" s="50"/>
      <c r="DC149" s="50"/>
      <c r="DD149" s="50"/>
      <c r="DE149" s="50"/>
      <c r="DF149" s="50"/>
      <c r="DG149" s="50"/>
    </row>
    <row r="150" spans="18:111" s="32" customFormat="1" x14ac:dyDescent="0.25"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>
        <v>14</v>
      </c>
      <c r="AD150" s="50"/>
      <c r="AE150" s="50"/>
      <c r="AF150" s="50"/>
      <c r="AG150" s="50">
        <f t="shared" ref="AG150:AG213" si="7">AC150*10</f>
        <v>140</v>
      </c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  <c r="CW150" s="50"/>
      <c r="CX150" s="50"/>
      <c r="CY150" s="50"/>
      <c r="CZ150" s="50"/>
      <c r="DA150" s="50"/>
      <c r="DB150" s="50"/>
      <c r="DC150" s="50"/>
      <c r="DD150" s="50"/>
      <c r="DE150" s="50"/>
      <c r="DF150" s="50"/>
      <c r="DG150" s="50"/>
    </row>
    <row r="151" spans="18:111" s="32" customFormat="1" x14ac:dyDescent="0.25"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>
        <v>14.3</v>
      </c>
      <c r="AD151" s="50"/>
      <c r="AE151" s="50"/>
      <c r="AF151" s="50"/>
      <c r="AG151" s="50">
        <f t="shared" si="7"/>
        <v>143</v>
      </c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</row>
    <row r="152" spans="18:111" s="32" customFormat="1" x14ac:dyDescent="0.25"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>
        <v>14.7</v>
      </c>
      <c r="AD152" s="50"/>
      <c r="AE152" s="50"/>
      <c r="AF152" s="50"/>
      <c r="AG152" s="50">
        <f t="shared" si="7"/>
        <v>147</v>
      </c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0"/>
      <c r="BW152" s="50"/>
      <c r="BX152" s="50"/>
      <c r="BY152" s="50"/>
      <c r="BZ152" s="50"/>
      <c r="CA152" s="50"/>
      <c r="CB152" s="50"/>
      <c r="CC152" s="50"/>
      <c r="CD152" s="50"/>
      <c r="CE152" s="50"/>
      <c r="CF152" s="50"/>
      <c r="CG152" s="50"/>
      <c r="CH152" s="50"/>
      <c r="CI152" s="50"/>
      <c r="CJ152" s="50"/>
      <c r="CK152" s="50"/>
      <c r="CL152" s="50"/>
      <c r="CM152" s="50"/>
      <c r="CN152" s="50"/>
      <c r="CO152" s="50"/>
      <c r="CP152" s="50"/>
      <c r="CQ152" s="50"/>
      <c r="CR152" s="50"/>
      <c r="CS152" s="50"/>
      <c r="CT152" s="50"/>
      <c r="CU152" s="50"/>
      <c r="CV152" s="50"/>
      <c r="CW152" s="50"/>
      <c r="CX152" s="50"/>
      <c r="CY152" s="50"/>
      <c r="CZ152" s="50"/>
      <c r="DA152" s="50"/>
      <c r="DB152" s="50"/>
      <c r="DC152" s="50"/>
      <c r="DD152" s="50"/>
      <c r="DE152" s="50"/>
      <c r="DF152" s="50"/>
      <c r="DG152" s="50"/>
    </row>
    <row r="153" spans="18:111" s="32" customFormat="1" x14ac:dyDescent="0.25"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>
        <v>15</v>
      </c>
      <c r="AD153" s="50"/>
      <c r="AE153" s="50"/>
      <c r="AF153" s="50"/>
      <c r="AG153" s="50">
        <f t="shared" si="7"/>
        <v>150</v>
      </c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50"/>
      <c r="CD153" s="50"/>
      <c r="CE153" s="50"/>
      <c r="CF153" s="50"/>
      <c r="CG153" s="50"/>
      <c r="CH153" s="50"/>
      <c r="CI153" s="50"/>
      <c r="CJ153" s="50"/>
      <c r="CK153" s="50"/>
      <c r="CL153" s="50"/>
      <c r="CM153" s="50"/>
      <c r="CN153" s="50"/>
      <c r="CO153" s="50"/>
      <c r="CP153" s="50"/>
      <c r="CQ153" s="50"/>
      <c r="CR153" s="50"/>
      <c r="CS153" s="50"/>
      <c r="CT153" s="50"/>
      <c r="CU153" s="50"/>
      <c r="CV153" s="50"/>
      <c r="CW153" s="50"/>
      <c r="CX153" s="50"/>
      <c r="CY153" s="50"/>
      <c r="CZ153" s="50"/>
      <c r="DA153" s="50"/>
      <c r="DB153" s="50"/>
      <c r="DC153" s="50"/>
      <c r="DD153" s="50"/>
      <c r="DE153" s="50"/>
      <c r="DF153" s="50"/>
      <c r="DG153" s="50"/>
    </row>
    <row r="154" spans="18:111" s="32" customFormat="1" x14ac:dyDescent="0.25"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>
        <v>15.4</v>
      </c>
      <c r="AD154" s="50"/>
      <c r="AE154" s="50"/>
      <c r="AF154" s="50"/>
      <c r="AG154" s="50">
        <f t="shared" si="7"/>
        <v>154</v>
      </c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50"/>
      <c r="CT154" s="50"/>
      <c r="CU154" s="50"/>
      <c r="CV154" s="50"/>
      <c r="CW154" s="50"/>
      <c r="CX154" s="50"/>
      <c r="CY154" s="50"/>
      <c r="CZ154" s="50"/>
      <c r="DA154" s="50"/>
      <c r="DB154" s="50"/>
      <c r="DC154" s="50"/>
      <c r="DD154" s="50"/>
      <c r="DE154" s="50"/>
      <c r="DF154" s="50"/>
      <c r="DG154" s="50"/>
    </row>
    <row r="155" spans="18:111" s="32" customFormat="1" x14ac:dyDescent="0.25"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>
        <v>15.8</v>
      </c>
      <c r="AD155" s="50"/>
      <c r="AE155" s="50"/>
      <c r="AF155" s="50"/>
      <c r="AG155" s="50">
        <f t="shared" si="7"/>
        <v>158</v>
      </c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/>
      <c r="CK155" s="50"/>
      <c r="CL155" s="50"/>
      <c r="CM155" s="50"/>
      <c r="CN155" s="50"/>
      <c r="CO155" s="50"/>
      <c r="CP155" s="50"/>
      <c r="CQ155" s="50"/>
      <c r="CR155" s="50"/>
      <c r="CS155" s="50"/>
      <c r="CT155" s="50"/>
      <c r="CU155" s="50"/>
      <c r="CV155" s="50"/>
      <c r="CW155" s="50"/>
      <c r="CX155" s="50"/>
      <c r="CY155" s="50"/>
      <c r="CZ155" s="50"/>
      <c r="DA155" s="50"/>
      <c r="DB155" s="50"/>
      <c r="DC155" s="50"/>
      <c r="DD155" s="50"/>
      <c r="DE155" s="50"/>
      <c r="DF155" s="50"/>
      <c r="DG155" s="50"/>
    </row>
    <row r="156" spans="18:111" s="32" customFormat="1" x14ac:dyDescent="0.25"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>
        <v>16</v>
      </c>
      <c r="AD156" s="50"/>
      <c r="AE156" s="50"/>
      <c r="AF156" s="50"/>
      <c r="AG156" s="50">
        <f t="shared" si="7"/>
        <v>160</v>
      </c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/>
      <c r="CK156" s="50"/>
      <c r="CL156" s="50"/>
      <c r="CM156" s="50"/>
      <c r="CN156" s="50"/>
      <c r="CO156" s="50"/>
      <c r="CP156" s="50"/>
      <c r="CQ156" s="50"/>
      <c r="CR156" s="50"/>
      <c r="CS156" s="50"/>
      <c r="CT156" s="50"/>
      <c r="CU156" s="50"/>
      <c r="CV156" s="50"/>
      <c r="CW156" s="50"/>
      <c r="CX156" s="50"/>
      <c r="CY156" s="50"/>
      <c r="CZ156" s="50"/>
      <c r="DA156" s="50"/>
      <c r="DB156" s="50"/>
      <c r="DC156" s="50"/>
      <c r="DD156" s="50"/>
      <c r="DE156" s="50"/>
      <c r="DF156" s="50"/>
      <c r="DG156" s="50"/>
    </row>
    <row r="157" spans="18:111" s="32" customFormat="1" x14ac:dyDescent="0.25"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>
        <v>16.2</v>
      </c>
      <c r="AD157" s="50"/>
      <c r="AE157" s="50"/>
      <c r="AF157" s="50"/>
      <c r="AG157" s="50">
        <f t="shared" si="7"/>
        <v>162</v>
      </c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/>
      <c r="CK157" s="50"/>
      <c r="CL157" s="50"/>
      <c r="CM157" s="50"/>
      <c r="CN157" s="50"/>
      <c r="CO157" s="50"/>
      <c r="CP157" s="50"/>
      <c r="CQ157" s="50"/>
      <c r="CR157" s="50"/>
      <c r="CS157" s="50"/>
      <c r="CT157" s="50"/>
      <c r="CU157" s="50"/>
      <c r="CV157" s="50"/>
      <c r="CW157" s="50"/>
      <c r="CX157" s="50"/>
      <c r="CY157" s="50"/>
      <c r="CZ157" s="50"/>
      <c r="DA157" s="50"/>
      <c r="DB157" s="50"/>
      <c r="DC157" s="50"/>
      <c r="DD157" s="50"/>
      <c r="DE157" s="50"/>
      <c r="DF157" s="50"/>
      <c r="DG157" s="50"/>
    </row>
    <row r="158" spans="18:111" s="32" customFormat="1" x14ac:dyDescent="0.25"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>
        <v>16.5</v>
      </c>
      <c r="AD158" s="50"/>
      <c r="AE158" s="50"/>
      <c r="AF158" s="50"/>
      <c r="AG158" s="50">
        <f t="shared" si="7"/>
        <v>165</v>
      </c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/>
      <c r="CK158" s="50"/>
      <c r="CL158" s="50"/>
      <c r="CM158" s="50"/>
      <c r="CN158" s="50"/>
      <c r="CO158" s="50"/>
      <c r="CP158" s="50"/>
      <c r="CQ158" s="50"/>
      <c r="CR158" s="50"/>
      <c r="CS158" s="50"/>
      <c r="CT158" s="50"/>
      <c r="CU158" s="50"/>
      <c r="CV158" s="50"/>
      <c r="CW158" s="50"/>
      <c r="CX158" s="50"/>
      <c r="CY158" s="50"/>
      <c r="CZ158" s="50"/>
      <c r="DA158" s="50"/>
      <c r="DB158" s="50"/>
      <c r="DC158" s="50"/>
      <c r="DD158" s="50"/>
      <c r="DE158" s="50"/>
      <c r="DF158" s="50"/>
      <c r="DG158" s="50"/>
    </row>
    <row r="159" spans="18:111" s="32" customFormat="1" x14ac:dyDescent="0.25"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>
        <v>16.899999999999999</v>
      </c>
      <c r="AD159" s="50"/>
      <c r="AE159" s="50"/>
      <c r="AF159" s="50"/>
      <c r="AG159" s="50">
        <f t="shared" si="7"/>
        <v>169</v>
      </c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/>
      <c r="CK159" s="50"/>
      <c r="CL159" s="50"/>
      <c r="CM159" s="50"/>
      <c r="CN159" s="50"/>
      <c r="CO159" s="50"/>
      <c r="CP159" s="50"/>
      <c r="CQ159" s="50"/>
      <c r="CR159" s="50"/>
      <c r="CS159" s="50"/>
      <c r="CT159" s="50"/>
      <c r="CU159" s="50"/>
      <c r="CV159" s="50"/>
      <c r="CW159" s="50"/>
      <c r="CX159" s="50"/>
      <c r="CY159" s="50"/>
      <c r="CZ159" s="50"/>
      <c r="DA159" s="50"/>
      <c r="DB159" s="50"/>
      <c r="DC159" s="50"/>
      <c r="DD159" s="50"/>
      <c r="DE159" s="50"/>
      <c r="DF159" s="50"/>
      <c r="DG159" s="50"/>
    </row>
    <row r="160" spans="18:111" s="32" customFormat="1" x14ac:dyDescent="0.25"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>
        <v>17.399999999999999</v>
      </c>
      <c r="AD160" s="50"/>
      <c r="AE160" s="50"/>
      <c r="AF160" s="50"/>
      <c r="AG160" s="50">
        <f t="shared" si="7"/>
        <v>174</v>
      </c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  <c r="CJ160" s="50"/>
      <c r="CK160" s="50"/>
      <c r="CL160" s="50"/>
      <c r="CM160" s="50"/>
      <c r="CN160" s="50"/>
      <c r="CO160" s="50"/>
      <c r="CP160" s="50"/>
      <c r="CQ160" s="50"/>
      <c r="CR160" s="50"/>
      <c r="CS160" s="50"/>
      <c r="CT160" s="50"/>
      <c r="CU160" s="50"/>
      <c r="CV160" s="50"/>
      <c r="CW160" s="50"/>
      <c r="CX160" s="50"/>
      <c r="CY160" s="50"/>
      <c r="CZ160" s="50"/>
      <c r="DA160" s="50"/>
      <c r="DB160" s="50"/>
      <c r="DC160" s="50"/>
      <c r="DD160" s="50"/>
      <c r="DE160" s="50"/>
      <c r="DF160" s="50"/>
      <c r="DG160" s="50"/>
    </row>
    <row r="161" spans="18:111" s="32" customFormat="1" x14ac:dyDescent="0.25"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>
        <v>17.8</v>
      </c>
      <c r="AD161" s="50"/>
      <c r="AE161" s="50"/>
      <c r="AF161" s="50"/>
      <c r="AG161" s="50">
        <f t="shared" si="7"/>
        <v>178</v>
      </c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/>
      <c r="CK161" s="50"/>
      <c r="CL161" s="50"/>
      <c r="CM161" s="50"/>
      <c r="CN161" s="50"/>
      <c r="CO161" s="50"/>
      <c r="CP161" s="50"/>
      <c r="CQ161" s="50"/>
      <c r="CR161" s="50"/>
      <c r="CS161" s="50"/>
      <c r="CT161" s="50"/>
      <c r="CU161" s="50"/>
      <c r="CV161" s="50"/>
      <c r="CW161" s="50"/>
      <c r="CX161" s="50"/>
      <c r="CY161" s="50"/>
      <c r="CZ161" s="50"/>
      <c r="DA161" s="50"/>
      <c r="DB161" s="50"/>
      <c r="DC161" s="50"/>
      <c r="DD161" s="50"/>
      <c r="DE161" s="50"/>
      <c r="DF161" s="50"/>
      <c r="DG161" s="50"/>
    </row>
    <row r="162" spans="18:111" s="32" customFormat="1" x14ac:dyDescent="0.25"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>
        <v>18</v>
      </c>
      <c r="AD162" s="50"/>
      <c r="AE162" s="50"/>
      <c r="AF162" s="50"/>
      <c r="AG162" s="50">
        <f t="shared" si="7"/>
        <v>180</v>
      </c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/>
      <c r="CK162" s="50"/>
      <c r="CL162" s="50"/>
      <c r="CM162" s="50"/>
      <c r="CN162" s="50"/>
      <c r="CO162" s="50"/>
      <c r="CP162" s="50"/>
      <c r="CQ162" s="50"/>
      <c r="CR162" s="50"/>
      <c r="CS162" s="50"/>
      <c r="CT162" s="50"/>
      <c r="CU162" s="50"/>
      <c r="CV162" s="50"/>
      <c r="CW162" s="50"/>
      <c r="CX162" s="50"/>
      <c r="CY162" s="50"/>
      <c r="CZ162" s="50"/>
      <c r="DA162" s="50"/>
      <c r="DB162" s="50"/>
      <c r="DC162" s="50"/>
      <c r="DD162" s="50"/>
      <c r="DE162" s="50"/>
      <c r="DF162" s="50"/>
      <c r="DG162" s="50"/>
    </row>
    <row r="163" spans="18:111" s="32" customFormat="1" x14ac:dyDescent="0.25"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>
        <v>18.2</v>
      </c>
      <c r="AD163" s="50"/>
      <c r="AE163" s="50"/>
      <c r="AF163" s="50"/>
      <c r="AG163" s="50">
        <f t="shared" si="7"/>
        <v>182</v>
      </c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50"/>
      <c r="CL163" s="50"/>
      <c r="CM163" s="50"/>
      <c r="CN163" s="50"/>
      <c r="CO163" s="50"/>
      <c r="CP163" s="50"/>
      <c r="CQ163" s="50"/>
      <c r="CR163" s="50"/>
      <c r="CS163" s="50"/>
      <c r="CT163" s="50"/>
      <c r="CU163" s="50"/>
      <c r="CV163" s="50"/>
      <c r="CW163" s="50"/>
      <c r="CX163" s="50"/>
      <c r="CY163" s="50"/>
      <c r="CZ163" s="50"/>
      <c r="DA163" s="50"/>
      <c r="DB163" s="50"/>
      <c r="DC163" s="50"/>
      <c r="DD163" s="50"/>
      <c r="DE163" s="50"/>
      <c r="DF163" s="50"/>
      <c r="DG163" s="50"/>
    </row>
    <row r="164" spans="18:111" s="32" customFormat="1" x14ac:dyDescent="0.25"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>
        <v>18.7</v>
      </c>
      <c r="AD164" s="50"/>
      <c r="AE164" s="50"/>
      <c r="AF164" s="50"/>
      <c r="AG164" s="50">
        <f t="shared" si="7"/>
        <v>187</v>
      </c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50"/>
      <c r="CL164" s="50"/>
      <c r="CM164" s="50"/>
      <c r="CN164" s="50"/>
      <c r="CO164" s="50"/>
      <c r="CP164" s="50"/>
      <c r="CQ164" s="50"/>
      <c r="CR164" s="50"/>
      <c r="CS164" s="50"/>
      <c r="CT164" s="50"/>
      <c r="CU164" s="50"/>
      <c r="CV164" s="50"/>
      <c r="CW164" s="50"/>
      <c r="CX164" s="50"/>
      <c r="CY164" s="50"/>
      <c r="CZ164" s="50"/>
      <c r="DA164" s="50"/>
      <c r="DB164" s="50"/>
      <c r="DC164" s="50"/>
      <c r="DD164" s="50"/>
      <c r="DE164" s="50"/>
      <c r="DF164" s="50"/>
      <c r="DG164" s="50"/>
    </row>
    <row r="165" spans="18:111" s="32" customFormat="1" x14ac:dyDescent="0.25"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>
        <v>19.100000000000001</v>
      </c>
      <c r="AD165" s="50"/>
      <c r="AE165" s="50"/>
      <c r="AF165" s="50"/>
      <c r="AG165" s="50">
        <f t="shared" si="7"/>
        <v>191</v>
      </c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50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  <c r="CZ165" s="50"/>
      <c r="DA165" s="50"/>
      <c r="DB165" s="50"/>
      <c r="DC165" s="50"/>
      <c r="DD165" s="50"/>
      <c r="DE165" s="50"/>
      <c r="DF165" s="50"/>
      <c r="DG165" s="50"/>
    </row>
    <row r="166" spans="18:111" s="32" customFormat="1" x14ac:dyDescent="0.25"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>
        <v>19.600000000000001</v>
      </c>
      <c r="AD166" s="50"/>
      <c r="AE166" s="50"/>
      <c r="AF166" s="50"/>
      <c r="AG166" s="50">
        <f t="shared" si="7"/>
        <v>196</v>
      </c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  <c r="CZ166" s="50"/>
      <c r="DA166" s="50"/>
      <c r="DB166" s="50"/>
      <c r="DC166" s="50"/>
      <c r="DD166" s="50"/>
      <c r="DE166" s="50"/>
      <c r="DF166" s="50"/>
      <c r="DG166" s="50"/>
    </row>
    <row r="167" spans="18:111" s="32" customFormat="1" x14ac:dyDescent="0.25"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>
        <v>20</v>
      </c>
      <c r="AD167" s="50"/>
      <c r="AE167" s="50"/>
      <c r="AF167" s="50"/>
      <c r="AG167" s="50">
        <f t="shared" si="7"/>
        <v>200</v>
      </c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50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/>
      <c r="CZ167" s="50"/>
      <c r="DA167" s="50"/>
      <c r="DB167" s="50"/>
      <c r="DC167" s="50"/>
      <c r="DD167" s="50"/>
      <c r="DE167" s="50"/>
      <c r="DF167" s="50"/>
      <c r="DG167" s="50"/>
    </row>
    <row r="168" spans="18:111" s="32" customFormat="1" x14ac:dyDescent="0.25"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>
        <v>20.5</v>
      </c>
      <c r="AD168" s="50"/>
      <c r="AE168" s="50"/>
      <c r="AF168" s="50"/>
      <c r="AG168" s="50">
        <f t="shared" si="7"/>
        <v>205</v>
      </c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50"/>
      <c r="CL168" s="50"/>
      <c r="CM168" s="50"/>
      <c r="CN168" s="50"/>
      <c r="CO168" s="50"/>
      <c r="CP168" s="50"/>
      <c r="CQ168" s="50"/>
      <c r="CR168" s="50"/>
      <c r="CS168" s="50"/>
      <c r="CT168" s="50"/>
      <c r="CU168" s="50"/>
      <c r="CV168" s="50"/>
      <c r="CW168" s="50"/>
      <c r="CX168" s="50"/>
      <c r="CY168" s="50"/>
      <c r="CZ168" s="50"/>
      <c r="DA168" s="50"/>
      <c r="DB168" s="50"/>
      <c r="DC168" s="50"/>
      <c r="DD168" s="50"/>
      <c r="DE168" s="50"/>
      <c r="DF168" s="50"/>
      <c r="DG168" s="50"/>
    </row>
    <row r="169" spans="18:111" s="32" customFormat="1" x14ac:dyDescent="0.25"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>
        <v>21</v>
      </c>
      <c r="AD169" s="50"/>
      <c r="AE169" s="50"/>
      <c r="AF169" s="50"/>
      <c r="AG169" s="50">
        <f t="shared" si="7"/>
        <v>210</v>
      </c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50"/>
      <c r="CL169" s="50"/>
      <c r="CM169" s="50"/>
      <c r="CN169" s="50"/>
      <c r="CO169" s="50"/>
      <c r="CP169" s="50"/>
      <c r="CQ169" s="50"/>
      <c r="CR169" s="50"/>
      <c r="CS169" s="50"/>
      <c r="CT169" s="50"/>
      <c r="CU169" s="50"/>
      <c r="CV169" s="50"/>
      <c r="CW169" s="50"/>
      <c r="CX169" s="50"/>
      <c r="CY169" s="50"/>
      <c r="CZ169" s="50"/>
      <c r="DA169" s="50"/>
      <c r="DB169" s="50"/>
      <c r="DC169" s="50"/>
      <c r="DD169" s="50"/>
      <c r="DE169" s="50"/>
      <c r="DF169" s="50"/>
      <c r="DG169" s="50"/>
    </row>
    <row r="170" spans="18:111" s="32" customFormat="1" x14ac:dyDescent="0.25"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>
        <v>21.5</v>
      </c>
      <c r="AD170" s="50"/>
      <c r="AE170" s="50"/>
      <c r="AF170" s="50"/>
      <c r="AG170" s="50">
        <f t="shared" si="7"/>
        <v>215</v>
      </c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/>
      <c r="CK170" s="50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  <c r="CW170" s="50"/>
      <c r="CX170" s="50"/>
      <c r="CY170" s="50"/>
      <c r="CZ170" s="50"/>
      <c r="DA170" s="50"/>
      <c r="DB170" s="50"/>
      <c r="DC170" s="50"/>
      <c r="DD170" s="50"/>
      <c r="DE170" s="50"/>
      <c r="DF170" s="50"/>
      <c r="DG170" s="50"/>
    </row>
    <row r="171" spans="18:111" s="32" customFormat="1" x14ac:dyDescent="0.25"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>
        <v>22</v>
      </c>
      <c r="AD171" s="50"/>
      <c r="AE171" s="50"/>
      <c r="AF171" s="50"/>
      <c r="AG171" s="50">
        <f t="shared" si="7"/>
        <v>220</v>
      </c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/>
      <c r="CK171" s="50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  <c r="CW171" s="50"/>
      <c r="CX171" s="50"/>
      <c r="CY171" s="50"/>
      <c r="CZ171" s="50"/>
      <c r="DA171" s="50"/>
      <c r="DB171" s="50"/>
      <c r="DC171" s="50"/>
      <c r="DD171" s="50"/>
      <c r="DE171" s="50"/>
      <c r="DF171" s="50"/>
      <c r="DG171" s="50"/>
    </row>
    <row r="172" spans="18:111" s="32" customFormat="1" x14ac:dyDescent="0.25"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>
        <v>22.1</v>
      </c>
      <c r="AD172" s="50"/>
      <c r="AE172" s="50"/>
      <c r="AF172" s="50"/>
      <c r="AG172" s="50">
        <f t="shared" si="7"/>
        <v>221</v>
      </c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  <c r="CF172" s="50"/>
      <c r="CG172" s="50"/>
      <c r="CH172" s="50"/>
      <c r="CI172" s="50"/>
      <c r="CJ172" s="50"/>
      <c r="CK172" s="50"/>
      <c r="CL172" s="50"/>
      <c r="CM172" s="50"/>
      <c r="CN172" s="50"/>
      <c r="CO172" s="50"/>
      <c r="CP172" s="50"/>
      <c r="CQ172" s="50"/>
      <c r="CR172" s="50"/>
      <c r="CS172" s="50"/>
      <c r="CT172" s="50"/>
      <c r="CU172" s="50"/>
      <c r="CV172" s="50"/>
      <c r="CW172" s="50"/>
      <c r="CX172" s="50"/>
      <c r="CY172" s="50"/>
      <c r="CZ172" s="50"/>
      <c r="DA172" s="50"/>
      <c r="DB172" s="50"/>
      <c r="DC172" s="50"/>
      <c r="DD172" s="50"/>
      <c r="DE172" s="50"/>
      <c r="DF172" s="50"/>
      <c r="DG172" s="50"/>
    </row>
    <row r="173" spans="18:111" s="32" customFormat="1" x14ac:dyDescent="0.25"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>
        <v>22.6</v>
      </c>
      <c r="AD173" s="50"/>
      <c r="AE173" s="50"/>
      <c r="AF173" s="50"/>
      <c r="AG173" s="50">
        <f t="shared" si="7"/>
        <v>226</v>
      </c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/>
      <c r="CD173" s="50"/>
      <c r="CE173" s="50"/>
      <c r="CF173" s="50"/>
      <c r="CG173" s="50"/>
      <c r="CH173" s="50"/>
      <c r="CI173" s="50"/>
      <c r="CJ173" s="50"/>
      <c r="CK173" s="50"/>
      <c r="CL173" s="50"/>
      <c r="CM173" s="50"/>
      <c r="CN173" s="50"/>
      <c r="CO173" s="50"/>
      <c r="CP173" s="50"/>
      <c r="CQ173" s="50"/>
      <c r="CR173" s="50"/>
      <c r="CS173" s="50"/>
      <c r="CT173" s="50"/>
      <c r="CU173" s="50"/>
      <c r="CV173" s="50"/>
      <c r="CW173" s="50"/>
      <c r="CX173" s="50"/>
      <c r="CY173" s="50"/>
      <c r="CZ173" s="50"/>
      <c r="DA173" s="50"/>
      <c r="DB173" s="50"/>
      <c r="DC173" s="50"/>
      <c r="DD173" s="50"/>
      <c r="DE173" s="50"/>
      <c r="DF173" s="50"/>
      <c r="DG173" s="50"/>
    </row>
    <row r="174" spans="18:111" s="32" customFormat="1" x14ac:dyDescent="0.25"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>
        <v>23.2</v>
      </c>
      <c r="AD174" s="50"/>
      <c r="AE174" s="50"/>
      <c r="AF174" s="50"/>
      <c r="AG174" s="50">
        <f t="shared" si="7"/>
        <v>232</v>
      </c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  <c r="CJ174" s="50"/>
      <c r="CK174" s="50"/>
      <c r="CL174" s="50"/>
      <c r="CM174" s="50"/>
      <c r="CN174" s="50"/>
      <c r="CO174" s="50"/>
      <c r="CP174" s="50"/>
      <c r="CQ174" s="50"/>
      <c r="CR174" s="50"/>
      <c r="CS174" s="50"/>
      <c r="CT174" s="50"/>
      <c r="CU174" s="50"/>
      <c r="CV174" s="50"/>
      <c r="CW174" s="50"/>
      <c r="CX174" s="50"/>
      <c r="CY174" s="50"/>
      <c r="CZ174" s="50"/>
      <c r="DA174" s="50"/>
      <c r="DB174" s="50"/>
      <c r="DC174" s="50"/>
      <c r="DD174" s="50"/>
      <c r="DE174" s="50"/>
      <c r="DF174" s="50"/>
      <c r="DG174" s="50"/>
    </row>
    <row r="175" spans="18:111" s="32" customFormat="1" x14ac:dyDescent="0.25"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>
        <v>23.7</v>
      </c>
      <c r="AD175" s="50"/>
      <c r="AE175" s="50"/>
      <c r="AF175" s="50"/>
      <c r="AG175" s="50">
        <f t="shared" si="7"/>
        <v>237</v>
      </c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  <c r="BV175" s="50"/>
      <c r="BW175" s="50"/>
      <c r="BX175" s="50"/>
      <c r="BY175" s="50"/>
      <c r="BZ175" s="50"/>
      <c r="CA175" s="50"/>
      <c r="CB175" s="50"/>
      <c r="CC175" s="50"/>
      <c r="CD175" s="50"/>
      <c r="CE175" s="50"/>
      <c r="CF175" s="50"/>
      <c r="CG175" s="50"/>
      <c r="CH175" s="50"/>
      <c r="CI175" s="50"/>
      <c r="CJ175" s="50"/>
      <c r="CK175" s="50"/>
      <c r="CL175" s="50"/>
      <c r="CM175" s="50"/>
      <c r="CN175" s="50"/>
      <c r="CO175" s="50"/>
      <c r="CP175" s="50"/>
      <c r="CQ175" s="50"/>
      <c r="CR175" s="50"/>
      <c r="CS175" s="50"/>
      <c r="CT175" s="50"/>
      <c r="CU175" s="50"/>
      <c r="CV175" s="50"/>
      <c r="CW175" s="50"/>
      <c r="CX175" s="50"/>
      <c r="CY175" s="50"/>
      <c r="CZ175" s="50"/>
      <c r="DA175" s="50"/>
      <c r="DB175" s="50"/>
      <c r="DC175" s="50"/>
      <c r="DD175" s="50"/>
      <c r="DE175" s="50"/>
      <c r="DF175" s="50"/>
      <c r="DG175" s="50"/>
    </row>
    <row r="176" spans="18:111" s="32" customFormat="1" x14ac:dyDescent="0.25"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>
        <v>24</v>
      </c>
      <c r="AD176" s="50"/>
      <c r="AE176" s="50"/>
      <c r="AF176" s="50"/>
      <c r="AG176" s="50">
        <f t="shared" si="7"/>
        <v>240</v>
      </c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  <c r="CF176" s="50"/>
      <c r="CG176" s="50"/>
      <c r="CH176" s="50"/>
      <c r="CI176" s="50"/>
      <c r="CJ176" s="50"/>
      <c r="CK176" s="50"/>
      <c r="CL176" s="50"/>
      <c r="CM176" s="50"/>
      <c r="CN176" s="50"/>
      <c r="CO176" s="50"/>
      <c r="CP176" s="50"/>
      <c r="CQ176" s="50"/>
      <c r="CR176" s="50"/>
      <c r="CS176" s="50"/>
      <c r="CT176" s="50"/>
      <c r="CU176" s="50"/>
      <c r="CV176" s="50"/>
      <c r="CW176" s="50"/>
      <c r="CX176" s="50"/>
      <c r="CY176" s="50"/>
      <c r="CZ176" s="50"/>
      <c r="DA176" s="50"/>
      <c r="DB176" s="50"/>
      <c r="DC176" s="50"/>
      <c r="DD176" s="50"/>
      <c r="DE176" s="50"/>
      <c r="DF176" s="50"/>
      <c r="DG176" s="50"/>
    </row>
    <row r="177" spans="18:111" s="32" customFormat="1" x14ac:dyDescent="0.25"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>
        <v>24.3</v>
      </c>
      <c r="AD177" s="50"/>
      <c r="AE177" s="50"/>
      <c r="AF177" s="50"/>
      <c r="AG177" s="50">
        <f t="shared" si="7"/>
        <v>243</v>
      </c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  <c r="BV177" s="50"/>
      <c r="BW177" s="50"/>
      <c r="BX177" s="50"/>
      <c r="BY177" s="50"/>
      <c r="BZ177" s="50"/>
      <c r="CA177" s="50"/>
      <c r="CB177" s="50"/>
      <c r="CC177" s="50"/>
      <c r="CD177" s="50"/>
      <c r="CE177" s="50"/>
      <c r="CF177" s="50"/>
      <c r="CG177" s="50"/>
      <c r="CH177" s="50"/>
      <c r="CI177" s="50"/>
      <c r="CJ177" s="50"/>
      <c r="CK177" s="50"/>
      <c r="CL177" s="50"/>
      <c r="CM177" s="50"/>
      <c r="CN177" s="50"/>
      <c r="CO177" s="50"/>
      <c r="CP177" s="50"/>
      <c r="CQ177" s="50"/>
      <c r="CR177" s="50"/>
      <c r="CS177" s="50"/>
      <c r="CT177" s="50"/>
      <c r="CU177" s="50"/>
      <c r="CV177" s="50"/>
      <c r="CW177" s="50"/>
      <c r="CX177" s="50"/>
      <c r="CY177" s="50"/>
      <c r="CZ177" s="50"/>
      <c r="DA177" s="50"/>
      <c r="DB177" s="50"/>
      <c r="DC177" s="50"/>
      <c r="DD177" s="50"/>
      <c r="DE177" s="50"/>
      <c r="DF177" s="50"/>
      <c r="DG177" s="50"/>
    </row>
    <row r="178" spans="18:111" s="32" customFormat="1" x14ac:dyDescent="0.25"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>
        <v>24.9</v>
      </c>
      <c r="AD178" s="50"/>
      <c r="AE178" s="50"/>
      <c r="AF178" s="50"/>
      <c r="AG178" s="50">
        <f t="shared" si="7"/>
        <v>249</v>
      </c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  <c r="BN178" s="50"/>
      <c r="BO178" s="50"/>
      <c r="BP178" s="50"/>
      <c r="BQ178" s="50"/>
      <c r="BR178" s="50"/>
      <c r="BS178" s="50"/>
      <c r="BT178" s="50"/>
      <c r="BU178" s="50"/>
      <c r="BV178" s="50"/>
      <c r="BW178" s="50"/>
      <c r="BX178" s="50"/>
      <c r="BY178" s="50"/>
      <c r="BZ178" s="50"/>
      <c r="CA178" s="50"/>
      <c r="CB178" s="50"/>
      <c r="CC178" s="50"/>
      <c r="CD178" s="50"/>
      <c r="CE178" s="50"/>
      <c r="CF178" s="50"/>
      <c r="CG178" s="50"/>
      <c r="CH178" s="50"/>
      <c r="CI178" s="50"/>
      <c r="CJ178" s="50"/>
      <c r="CK178" s="50"/>
      <c r="CL178" s="50"/>
      <c r="CM178" s="50"/>
      <c r="CN178" s="50"/>
      <c r="CO178" s="50"/>
      <c r="CP178" s="50"/>
      <c r="CQ178" s="50"/>
      <c r="CR178" s="50"/>
      <c r="CS178" s="50"/>
      <c r="CT178" s="50"/>
      <c r="CU178" s="50"/>
      <c r="CV178" s="50"/>
      <c r="CW178" s="50"/>
      <c r="CX178" s="50"/>
      <c r="CY178" s="50"/>
      <c r="CZ178" s="50"/>
      <c r="DA178" s="50"/>
      <c r="DB178" s="50"/>
      <c r="DC178" s="50"/>
      <c r="DD178" s="50"/>
      <c r="DE178" s="50"/>
      <c r="DF178" s="50"/>
      <c r="DG178" s="50"/>
    </row>
    <row r="179" spans="18:111" s="32" customFormat="1" x14ac:dyDescent="0.25"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>
        <v>25.5</v>
      </c>
      <c r="AD179" s="50"/>
      <c r="AE179" s="50"/>
      <c r="AF179" s="50"/>
      <c r="AG179" s="50">
        <f t="shared" si="7"/>
        <v>255</v>
      </c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  <c r="CJ179" s="50"/>
      <c r="CK179" s="50"/>
      <c r="CL179" s="50"/>
      <c r="CM179" s="50"/>
      <c r="CN179" s="50"/>
      <c r="CO179" s="50"/>
      <c r="CP179" s="50"/>
      <c r="CQ179" s="50"/>
      <c r="CR179" s="50"/>
      <c r="CS179" s="50"/>
      <c r="CT179" s="50"/>
      <c r="CU179" s="50"/>
      <c r="CV179" s="50"/>
      <c r="CW179" s="50"/>
      <c r="CX179" s="50"/>
      <c r="CY179" s="50"/>
      <c r="CZ179" s="50"/>
      <c r="DA179" s="50"/>
      <c r="DB179" s="50"/>
      <c r="DC179" s="50"/>
      <c r="DD179" s="50"/>
      <c r="DE179" s="50"/>
      <c r="DF179" s="50"/>
      <c r="DG179" s="50"/>
    </row>
    <row r="180" spans="18:111" s="32" customFormat="1" x14ac:dyDescent="0.25"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>
        <v>26.1</v>
      </c>
      <c r="AD180" s="50"/>
      <c r="AE180" s="50"/>
      <c r="AF180" s="50"/>
      <c r="AG180" s="50">
        <f t="shared" si="7"/>
        <v>261</v>
      </c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/>
      <c r="CK180" s="50"/>
      <c r="CL180" s="50"/>
      <c r="CM180" s="50"/>
      <c r="CN180" s="50"/>
      <c r="CO180" s="50"/>
      <c r="CP180" s="50"/>
      <c r="CQ180" s="50"/>
      <c r="CR180" s="50"/>
      <c r="CS180" s="50"/>
      <c r="CT180" s="50"/>
      <c r="CU180" s="50"/>
      <c r="CV180" s="50"/>
      <c r="CW180" s="50"/>
      <c r="CX180" s="50"/>
      <c r="CY180" s="50"/>
      <c r="CZ180" s="50"/>
      <c r="DA180" s="50"/>
      <c r="DB180" s="50"/>
      <c r="DC180" s="50"/>
      <c r="DD180" s="50"/>
      <c r="DE180" s="50"/>
      <c r="DF180" s="50"/>
      <c r="DG180" s="50"/>
    </row>
    <row r="181" spans="18:111" s="32" customFormat="1" x14ac:dyDescent="0.25"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>
        <v>26.7</v>
      </c>
      <c r="AD181" s="50"/>
      <c r="AE181" s="50"/>
      <c r="AF181" s="50"/>
      <c r="AG181" s="50">
        <f t="shared" si="7"/>
        <v>267</v>
      </c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/>
      <c r="CK181" s="50"/>
      <c r="CL181" s="50"/>
      <c r="CM181" s="50"/>
      <c r="CN181" s="50"/>
      <c r="CO181" s="50"/>
      <c r="CP181" s="50"/>
      <c r="CQ181" s="50"/>
      <c r="CR181" s="50"/>
      <c r="CS181" s="50"/>
      <c r="CT181" s="50"/>
      <c r="CU181" s="50"/>
      <c r="CV181" s="50"/>
      <c r="CW181" s="50"/>
      <c r="CX181" s="50"/>
      <c r="CY181" s="50"/>
      <c r="CZ181" s="50"/>
      <c r="DA181" s="50"/>
      <c r="DB181" s="50"/>
      <c r="DC181" s="50"/>
      <c r="DD181" s="50"/>
      <c r="DE181" s="50"/>
      <c r="DF181" s="50"/>
      <c r="DG181" s="50"/>
    </row>
    <row r="182" spans="18:111" s="32" customFormat="1" x14ac:dyDescent="0.25"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>
        <v>27</v>
      </c>
      <c r="AD182" s="50"/>
      <c r="AE182" s="50"/>
      <c r="AF182" s="50"/>
      <c r="AG182" s="50">
        <f t="shared" si="7"/>
        <v>270</v>
      </c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  <c r="CW182" s="50"/>
      <c r="CX182" s="50"/>
      <c r="CY182" s="50"/>
      <c r="CZ182" s="50"/>
      <c r="DA182" s="50"/>
      <c r="DB182" s="50"/>
      <c r="DC182" s="50"/>
      <c r="DD182" s="50"/>
      <c r="DE182" s="50"/>
      <c r="DF182" s="50"/>
      <c r="DG182" s="50"/>
    </row>
    <row r="183" spans="18:111" s="32" customFormat="1" x14ac:dyDescent="0.25"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>
        <v>27.4</v>
      </c>
      <c r="AD183" s="50"/>
      <c r="AE183" s="50"/>
      <c r="AF183" s="50"/>
      <c r="AG183" s="50">
        <f t="shared" si="7"/>
        <v>274</v>
      </c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/>
      <c r="CK183" s="50"/>
      <c r="CL183" s="50"/>
      <c r="CM183" s="50"/>
      <c r="CN183" s="50"/>
      <c r="CO183" s="50"/>
      <c r="CP183" s="50"/>
      <c r="CQ183" s="50"/>
      <c r="CR183" s="50"/>
      <c r="CS183" s="50"/>
      <c r="CT183" s="50"/>
      <c r="CU183" s="50"/>
      <c r="CV183" s="50"/>
      <c r="CW183" s="50"/>
      <c r="CX183" s="50"/>
      <c r="CY183" s="50"/>
      <c r="CZ183" s="50"/>
      <c r="DA183" s="50"/>
      <c r="DB183" s="50"/>
      <c r="DC183" s="50"/>
      <c r="DD183" s="50"/>
      <c r="DE183" s="50"/>
      <c r="DF183" s="50"/>
      <c r="DG183" s="50"/>
    </row>
    <row r="184" spans="18:111" s="32" customFormat="1" x14ac:dyDescent="0.25"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>
        <v>28</v>
      </c>
      <c r="AD184" s="50"/>
      <c r="AE184" s="50"/>
      <c r="AF184" s="50"/>
      <c r="AG184" s="50">
        <f t="shared" si="7"/>
        <v>280</v>
      </c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50"/>
      <c r="CD184" s="50"/>
      <c r="CE184" s="5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50"/>
      <c r="CT184" s="50"/>
      <c r="CU184" s="50"/>
      <c r="CV184" s="50"/>
      <c r="CW184" s="50"/>
      <c r="CX184" s="50"/>
      <c r="CY184" s="50"/>
      <c r="CZ184" s="50"/>
      <c r="DA184" s="50"/>
      <c r="DB184" s="50"/>
      <c r="DC184" s="50"/>
      <c r="DD184" s="50"/>
      <c r="DE184" s="50"/>
      <c r="DF184" s="50"/>
      <c r="DG184" s="50"/>
    </row>
    <row r="185" spans="18:111" s="32" customFormat="1" x14ac:dyDescent="0.25"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>
        <v>28.7</v>
      </c>
      <c r="AD185" s="50"/>
      <c r="AE185" s="50"/>
      <c r="AF185" s="50"/>
      <c r="AG185" s="50">
        <f t="shared" si="7"/>
        <v>287</v>
      </c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/>
      <c r="CK185" s="50"/>
      <c r="CL185" s="50"/>
      <c r="CM185" s="50"/>
      <c r="CN185" s="50"/>
      <c r="CO185" s="50"/>
      <c r="CP185" s="50"/>
      <c r="CQ185" s="50"/>
      <c r="CR185" s="50"/>
      <c r="CS185" s="50"/>
      <c r="CT185" s="50"/>
      <c r="CU185" s="50"/>
      <c r="CV185" s="50"/>
      <c r="CW185" s="50"/>
      <c r="CX185" s="50"/>
      <c r="CY185" s="50"/>
      <c r="CZ185" s="50"/>
      <c r="DA185" s="50"/>
      <c r="DB185" s="50"/>
      <c r="DC185" s="50"/>
      <c r="DD185" s="50"/>
      <c r="DE185" s="50"/>
      <c r="DF185" s="50"/>
      <c r="DG185" s="50"/>
    </row>
    <row r="186" spans="18:111" s="32" customFormat="1" x14ac:dyDescent="0.25"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>
        <v>29.4</v>
      </c>
      <c r="AD186" s="50"/>
      <c r="AE186" s="50"/>
      <c r="AF186" s="50"/>
      <c r="AG186" s="50">
        <f t="shared" si="7"/>
        <v>294</v>
      </c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/>
      <c r="CH186" s="50"/>
      <c r="CI186" s="50"/>
      <c r="CJ186" s="50"/>
      <c r="CK186" s="50"/>
      <c r="CL186" s="50"/>
      <c r="CM186" s="50"/>
      <c r="CN186" s="50"/>
      <c r="CO186" s="50"/>
      <c r="CP186" s="50"/>
      <c r="CQ186" s="50"/>
      <c r="CR186" s="50"/>
      <c r="CS186" s="50"/>
      <c r="CT186" s="50"/>
      <c r="CU186" s="50"/>
      <c r="CV186" s="50"/>
      <c r="CW186" s="50"/>
      <c r="CX186" s="50"/>
      <c r="CY186" s="50"/>
      <c r="CZ186" s="50"/>
      <c r="DA186" s="50"/>
      <c r="DB186" s="50"/>
      <c r="DC186" s="50"/>
      <c r="DD186" s="50"/>
      <c r="DE186" s="50"/>
      <c r="DF186" s="50"/>
      <c r="DG186" s="50"/>
    </row>
    <row r="187" spans="18:111" s="32" customFormat="1" x14ac:dyDescent="0.25"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>
        <v>30</v>
      </c>
      <c r="AD187" s="50"/>
      <c r="AE187" s="50"/>
      <c r="AF187" s="50"/>
      <c r="AG187" s="50">
        <f t="shared" si="7"/>
        <v>300</v>
      </c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  <c r="CF187" s="50"/>
      <c r="CG187" s="50"/>
      <c r="CH187" s="50"/>
      <c r="CI187" s="50"/>
      <c r="CJ187" s="50"/>
      <c r="CK187" s="50"/>
      <c r="CL187" s="50"/>
      <c r="CM187" s="50"/>
      <c r="CN187" s="50"/>
      <c r="CO187" s="50"/>
      <c r="CP187" s="50"/>
      <c r="CQ187" s="50"/>
      <c r="CR187" s="50"/>
      <c r="CS187" s="50"/>
      <c r="CT187" s="50"/>
      <c r="CU187" s="50"/>
      <c r="CV187" s="50"/>
      <c r="CW187" s="50"/>
      <c r="CX187" s="50"/>
      <c r="CY187" s="50"/>
      <c r="CZ187" s="50"/>
      <c r="DA187" s="50"/>
      <c r="DB187" s="50"/>
      <c r="DC187" s="50"/>
      <c r="DD187" s="50"/>
      <c r="DE187" s="50"/>
      <c r="DF187" s="50"/>
      <c r="DG187" s="50"/>
    </row>
    <row r="188" spans="18:111" s="32" customFormat="1" x14ac:dyDescent="0.25"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>
        <v>30.1</v>
      </c>
      <c r="AD188" s="50"/>
      <c r="AE188" s="50"/>
      <c r="AF188" s="50"/>
      <c r="AG188" s="50">
        <f t="shared" si="7"/>
        <v>301</v>
      </c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  <c r="CJ188" s="50"/>
      <c r="CK188" s="50"/>
      <c r="CL188" s="50"/>
      <c r="CM188" s="50"/>
      <c r="CN188" s="50"/>
      <c r="CO188" s="50"/>
      <c r="CP188" s="50"/>
      <c r="CQ188" s="50"/>
      <c r="CR188" s="50"/>
      <c r="CS188" s="50"/>
      <c r="CT188" s="50"/>
      <c r="CU188" s="50"/>
      <c r="CV188" s="50"/>
      <c r="CW188" s="50"/>
      <c r="CX188" s="50"/>
      <c r="CY188" s="50"/>
      <c r="CZ188" s="50"/>
      <c r="DA188" s="50"/>
      <c r="DB188" s="50"/>
      <c r="DC188" s="50"/>
      <c r="DD188" s="50"/>
      <c r="DE188" s="50"/>
      <c r="DF188" s="50"/>
      <c r="DG188" s="50"/>
    </row>
    <row r="189" spans="18:111" s="32" customFormat="1" x14ac:dyDescent="0.25"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>
        <v>30.9</v>
      </c>
      <c r="AD189" s="50"/>
      <c r="AE189" s="50"/>
      <c r="AF189" s="50"/>
      <c r="AG189" s="50">
        <f t="shared" si="7"/>
        <v>309</v>
      </c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0"/>
      <c r="BR189" s="50"/>
      <c r="BS189" s="50"/>
      <c r="BT189" s="50"/>
      <c r="BU189" s="50"/>
      <c r="BV189" s="50"/>
      <c r="BW189" s="50"/>
      <c r="BX189" s="50"/>
      <c r="BY189" s="50"/>
      <c r="BZ189" s="50"/>
      <c r="CA189" s="50"/>
      <c r="CB189" s="50"/>
      <c r="CC189" s="50"/>
      <c r="CD189" s="50"/>
      <c r="CE189" s="50"/>
      <c r="CF189" s="50"/>
      <c r="CG189" s="50"/>
      <c r="CH189" s="50"/>
      <c r="CI189" s="50"/>
      <c r="CJ189" s="50"/>
      <c r="CK189" s="50"/>
      <c r="CL189" s="50"/>
      <c r="CM189" s="50"/>
      <c r="CN189" s="50"/>
      <c r="CO189" s="50"/>
      <c r="CP189" s="50"/>
      <c r="CQ189" s="50"/>
      <c r="CR189" s="50"/>
      <c r="CS189" s="50"/>
      <c r="CT189" s="50"/>
      <c r="CU189" s="50"/>
      <c r="CV189" s="50"/>
      <c r="CW189" s="50"/>
      <c r="CX189" s="50"/>
      <c r="CY189" s="50"/>
      <c r="CZ189" s="50"/>
      <c r="DA189" s="50"/>
      <c r="DB189" s="50"/>
      <c r="DC189" s="50"/>
      <c r="DD189" s="50"/>
      <c r="DE189" s="50"/>
      <c r="DF189" s="50"/>
      <c r="DG189" s="50"/>
    </row>
    <row r="190" spans="18:111" s="32" customFormat="1" x14ac:dyDescent="0.25"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>
        <v>31.6</v>
      </c>
      <c r="AD190" s="50"/>
      <c r="AE190" s="50"/>
      <c r="AF190" s="50"/>
      <c r="AG190" s="50">
        <f t="shared" si="7"/>
        <v>316</v>
      </c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50"/>
      <c r="CD190" s="50"/>
      <c r="CE190" s="50"/>
      <c r="CF190" s="50"/>
      <c r="CG190" s="50"/>
      <c r="CH190" s="50"/>
      <c r="CI190" s="50"/>
      <c r="CJ190" s="50"/>
      <c r="CK190" s="50"/>
      <c r="CL190" s="50"/>
      <c r="CM190" s="50"/>
      <c r="CN190" s="50"/>
      <c r="CO190" s="50"/>
      <c r="CP190" s="50"/>
      <c r="CQ190" s="50"/>
      <c r="CR190" s="50"/>
      <c r="CS190" s="50"/>
      <c r="CT190" s="50"/>
      <c r="CU190" s="50"/>
      <c r="CV190" s="50"/>
      <c r="CW190" s="50"/>
      <c r="CX190" s="50"/>
      <c r="CY190" s="50"/>
      <c r="CZ190" s="50"/>
      <c r="DA190" s="50"/>
      <c r="DB190" s="50"/>
      <c r="DC190" s="50"/>
      <c r="DD190" s="50"/>
      <c r="DE190" s="50"/>
      <c r="DF190" s="50"/>
      <c r="DG190" s="50"/>
    </row>
    <row r="191" spans="18:111" s="32" customFormat="1" x14ac:dyDescent="0.25"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>
        <v>32.4</v>
      </c>
      <c r="AD191" s="50"/>
      <c r="AE191" s="50"/>
      <c r="AF191" s="50"/>
      <c r="AG191" s="50">
        <f t="shared" si="7"/>
        <v>324</v>
      </c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  <c r="BG191" s="50"/>
      <c r="BH191" s="50"/>
      <c r="BI191" s="50"/>
      <c r="BJ191" s="50"/>
      <c r="BK191" s="50"/>
      <c r="BL191" s="50"/>
      <c r="BM191" s="50"/>
      <c r="BN191" s="50"/>
      <c r="BO191" s="50"/>
      <c r="BP191" s="50"/>
      <c r="BQ191" s="50"/>
      <c r="BR191" s="50"/>
      <c r="BS191" s="50"/>
      <c r="BT191" s="50"/>
      <c r="BU191" s="50"/>
      <c r="BV191" s="50"/>
      <c r="BW191" s="50"/>
      <c r="BX191" s="50"/>
      <c r="BY191" s="50"/>
      <c r="BZ191" s="50"/>
      <c r="CA191" s="50"/>
      <c r="CB191" s="50"/>
      <c r="CC191" s="50"/>
      <c r="CD191" s="50"/>
      <c r="CE191" s="50"/>
      <c r="CF191" s="50"/>
      <c r="CG191" s="50"/>
      <c r="CH191" s="50"/>
      <c r="CI191" s="50"/>
      <c r="CJ191" s="50"/>
      <c r="CK191" s="50"/>
      <c r="CL191" s="50"/>
      <c r="CM191" s="50"/>
      <c r="CN191" s="50"/>
      <c r="CO191" s="50"/>
      <c r="CP191" s="50"/>
      <c r="CQ191" s="50"/>
      <c r="CR191" s="50"/>
      <c r="CS191" s="50"/>
      <c r="CT191" s="50"/>
      <c r="CU191" s="50"/>
      <c r="CV191" s="50"/>
      <c r="CW191" s="50"/>
      <c r="CX191" s="50"/>
      <c r="CY191" s="50"/>
      <c r="CZ191" s="50"/>
      <c r="DA191" s="50"/>
      <c r="DB191" s="50"/>
      <c r="DC191" s="50"/>
      <c r="DD191" s="50"/>
      <c r="DE191" s="50"/>
      <c r="DF191" s="50"/>
      <c r="DG191" s="50"/>
    </row>
    <row r="192" spans="18:111" s="32" customFormat="1" x14ac:dyDescent="0.25"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>
        <v>33</v>
      </c>
      <c r="AD192" s="50"/>
      <c r="AE192" s="50"/>
      <c r="AF192" s="50"/>
      <c r="AG192" s="50">
        <f t="shared" si="7"/>
        <v>330</v>
      </c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  <c r="BN192" s="50"/>
      <c r="BO192" s="50"/>
      <c r="BP192" s="50"/>
      <c r="BQ192" s="50"/>
      <c r="BR192" s="50"/>
      <c r="BS192" s="50"/>
      <c r="BT192" s="50"/>
      <c r="BU192" s="50"/>
      <c r="BV192" s="50"/>
      <c r="BW192" s="50"/>
      <c r="BX192" s="50"/>
      <c r="BY192" s="50"/>
      <c r="BZ192" s="50"/>
      <c r="CA192" s="50"/>
      <c r="CB192" s="50"/>
      <c r="CC192" s="50"/>
      <c r="CD192" s="50"/>
      <c r="CE192" s="50"/>
      <c r="CF192" s="50"/>
      <c r="CG192" s="50"/>
      <c r="CH192" s="50"/>
      <c r="CI192" s="50"/>
      <c r="CJ192" s="50"/>
      <c r="CK192" s="50"/>
      <c r="CL192" s="50"/>
      <c r="CM192" s="50"/>
      <c r="CN192" s="50"/>
      <c r="CO192" s="50"/>
      <c r="CP192" s="50"/>
      <c r="CQ192" s="50"/>
      <c r="CR192" s="50"/>
      <c r="CS192" s="50"/>
      <c r="CT192" s="50"/>
      <c r="CU192" s="50"/>
      <c r="CV192" s="50"/>
      <c r="CW192" s="50"/>
      <c r="CX192" s="50"/>
      <c r="CY192" s="50"/>
      <c r="CZ192" s="50"/>
      <c r="DA192" s="50"/>
      <c r="DB192" s="50"/>
      <c r="DC192" s="50"/>
      <c r="DD192" s="50"/>
      <c r="DE192" s="50"/>
      <c r="DF192" s="50"/>
      <c r="DG192" s="50"/>
    </row>
    <row r="193" spans="18:111" s="32" customFormat="1" x14ac:dyDescent="0.25"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>
        <v>33.200000000000003</v>
      </c>
      <c r="AD193" s="50"/>
      <c r="AE193" s="50"/>
      <c r="AF193" s="50"/>
      <c r="AG193" s="50">
        <f t="shared" si="7"/>
        <v>332</v>
      </c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  <c r="BN193" s="50"/>
      <c r="BO193" s="50"/>
      <c r="BP193" s="50"/>
      <c r="BQ193" s="50"/>
      <c r="BR193" s="50"/>
      <c r="BS193" s="50"/>
      <c r="BT193" s="50"/>
      <c r="BU193" s="50"/>
      <c r="BV193" s="50"/>
      <c r="BW193" s="50"/>
      <c r="BX193" s="50"/>
      <c r="BY193" s="50"/>
      <c r="BZ193" s="50"/>
      <c r="CA193" s="50"/>
      <c r="CB193" s="50"/>
      <c r="CC193" s="50"/>
      <c r="CD193" s="50"/>
      <c r="CE193" s="50"/>
      <c r="CF193" s="50"/>
      <c r="CG193" s="50"/>
      <c r="CH193" s="50"/>
      <c r="CI193" s="50"/>
      <c r="CJ193" s="50"/>
      <c r="CK193" s="50"/>
      <c r="CL193" s="50"/>
      <c r="CM193" s="50"/>
      <c r="CN193" s="50"/>
      <c r="CO193" s="50"/>
      <c r="CP193" s="50"/>
      <c r="CQ193" s="50"/>
      <c r="CR193" s="50"/>
      <c r="CS193" s="50"/>
      <c r="CT193" s="50"/>
      <c r="CU193" s="50"/>
      <c r="CV193" s="50"/>
      <c r="CW193" s="50"/>
      <c r="CX193" s="50"/>
      <c r="CY193" s="50"/>
      <c r="CZ193" s="50"/>
      <c r="DA193" s="50"/>
      <c r="DB193" s="50"/>
      <c r="DC193" s="50"/>
      <c r="DD193" s="50"/>
      <c r="DE193" s="50"/>
      <c r="DF193" s="50"/>
      <c r="DG193" s="50"/>
    </row>
    <row r="194" spans="18:111" s="32" customFormat="1" x14ac:dyDescent="0.25"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>
        <v>34</v>
      </c>
      <c r="AD194" s="50"/>
      <c r="AE194" s="50"/>
      <c r="AF194" s="50"/>
      <c r="AG194" s="50">
        <f t="shared" si="7"/>
        <v>340</v>
      </c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0"/>
      <c r="BL194" s="50"/>
      <c r="BM194" s="50"/>
      <c r="BN194" s="50"/>
      <c r="BO194" s="50"/>
      <c r="BP194" s="50"/>
      <c r="BQ194" s="50"/>
      <c r="BR194" s="50"/>
      <c r="BS194" s="50"/>
      <c r="BT194" s="50"/>
      <c r="BU194" s="50"/>
      <c r="BV194" s="50"/>
      <c r="BW194" s="50"/>
      <c r="BX194" s="50"/>
      <c r="BY194" s="50"/>
      <c r="BZ194" s="50"/>
      <c r="CA194" s="50"/>
      <c r="CB194" s="50"/>
      <c r="CC194" s="50"/>
      <c r="CD194" s="50"/>
      <c r="CE194" s="50"/>
      <c r="CF194" s="50"/>
      <c r="CG194" s="50"/>
      <c r="CH194" s="50"/>
      <c r="CI194" s="50"/>
      <c r="CJ194" s="50"/>
      <c r="CK194" s="50"/>
      <c r="CL194" s="50"/>
      <c r="CM194" s="50"/>
      <c r="CN194" s="50"/>
      <c r="CO194" s="50"/>
      <c r="CP194" s="50"/>
      <c r="CQ194" s="50"/>
      <c r="CR194" s="50"/>
      <c r="CS194" s="50"/>
      <c r="CT194" s="50"/>
      <c r="CU194" s="50"/>
      <c r="CV194" s="50"/>
      <c r="CW194" s="50"/>
      <c r="CX194" s="50"/>
      <c r="CY194" s="50"/>
      <c r="CZ194" s="50"/>
      <c r="DA194" s="50"/>
      <c r="DB194" s="50"/>
      <c r="DC194" s="50"/>
      <c r="DD194" s="50"/>
      <c r="DE194" s="50"/>
      <c r="DF194" s="50"/>
      <c r="DG194" s="50"/>
    </row>
    <row r="195" spans="18:111" s="32" customFormat="1" x14ac:dyDescent="0.25"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>
        <v>34.799999999999997</v>
      </c>
      <c r="AD195" s="50"/>
      <c r="AE195" s="50"/>
      <c r="AF195" s="50"/>
      <c r="AG195" s="50">
        <f t="shared" si="7"/>
        <v>348</v>
      </c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  <c r="BL195" s="50"/>
      <c r="BM195" s="50"/>
      <c r="BN195" s="50"/>
      <c r="BO195" s="50"/>
      <c r="BP195" s="50"/>
      <c r="BQ195" s="50"/>
      <c r="BR195" s="50"/>
      <c r="BS195" s="50"/>
      <c r="BT195" s="50"/>
      <c r="BU195" s="50"/>
      <c r="BV195" s="50"/>
      <c r="BW195" s="50"/>
      <c r="BX195" s="50"/>
      <c r="BY195" s="50"/>
      <c r="BZ195" s="50"/>
      <c r="CA195" s="50"/>
      <c r="CB195" s="50"/>
      <c r="CC195" s="50"/>
      <c r="CD195" s="50"/>
      <c r="CE195" s="50"/>
      <c r="CF195" s="50"/>
      <c r="CG195" s="50"/>
      <c r="CH195" s="50"/>
      <c r="CI195" s="50"/>
      <c r="CJ195" s="50"/>
      <c r="CK195" s="50"/>
      <c r="CL195" s="50"/>
      <c r="CM195" s="50"/>
      <c r="CN195" s="50"/>
      <c r="CO195" s="50"/>
      <c r="CP195" s="50"/>
      <c r="CQ195" s="50"/>
      <c r="CR195" s="50"/>
      <c r="CS195" s="50"/>
      <c r="CT195" s="50"/>
      <c r="CU195" s="50"/>
      <c r="CV195" s="50"/>
      <c r="CW195" s="50"/>
      <c r="CX195" s="50"/>
      <c r="CY195" s="50"/>
      <c r="CZ195" s="50"/>
      <c r="DA195" s="50"/>
      <c r="DB195" s="50"/>
      <c r="DC195" s="50"/>
      <c r="DD195" s="50"/>
      <c r="DE195" s="50"/>
      <c r="DF195" s="50"/>
      <c r="DG195" s="50"/>
    </row>
    <row r="196" spans="18:111" s="32" customFormat="1" x14ac:dyDescent="0.25"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>
        <v>35.700000000000003</v>
      </c>
      <c r="AD196" s="50"/>
      <c r="AE196" s="50"/>
      <c r="AF196" s="50"/>
      <c r="AG196" s="50">
        <f t="shared" si="7"/>
        <v>357</v>
      </c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50"/>
      <c r="BH196" s="50"/>
      <c r="BI196" s="50"/>
      <c r="BJ196" s="50"/>
      <c r="BK196" s="50"/>
      <c r="BL196" s="50"/>
      <c r="BM196" s="50"/>
      <c r="BN196" s="50"/>
      <c r="BO196" s="50"/>
      <c r="BP196" s="50"/>
      <c r="BQ196" s="50"/>
      <c r="BR196" s="50"/>
      <c r="BS196" s="50"/>
      <c r="BT196" s="50"/>
      <c r="BU196" s="50"/>
      <c r="BV196" s="50"/>
      <c r="BW196" s="50"/>
      <c r="BX196" s="50"/>
      <c r="BY196" s="50"/>
      <c r="BZ196" s="50"/>
      <c r="CA196" s="50"/>
      <c r="CB196" s="50"/>
      <c r="CC196" s="50"/>
      <c r="CD196" s="50"/>
      <c r="CE196" s="50"/>
      <c r="CF196" s="50"/>
      <c r="CG196" s="50"/>
      <c r="CH196" s="50"/>
      <c r="CI196" s="50"/>
      <c r="CJ196" s="50"/>
      <c r="CK196" s="50"/>
      <c r="CL196" s="50"/>
      <c r="CM196" s="50"/>
      <c r="CN196" s="50"/>
      <c r="CO196" s="50"/>
      <c r="CP196" s="50"/>
      <c r="CQ196" s="50"/>
      <c r="CR196" s="50"/>
      <c r="CS196" s="50"/>
      <c r="CT196" s="50"/>
      <c r="CU196" s="50"/>
      <c r="CV196" s="50"/>
      <c r="CW196" s="50"/>
      <c r="CX196" s="50"/>
      <c r="CY196" s="50"/>
      <c r="CZ196" s="50"/>
      <c r="DA196" s="50"/>
      <c r="DB196" s="50"/>
      <c r="DC196" s="50"/>
      <c r="DD196" s="50"/>
      <c r="DE196" s="50"/>
      <c r="DF196" s="50"/>
      <c r="DG196" s="50"/>
    </row>
    <row r="197" spans="18:111" s="32" customFormat="1" x14ac:dyDescent="0.25"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>
        <v>36</v>
      </c>
      <c r="AD197" s="50"/>
      <c r="AE197" s="50"/>
      <c r="AF197" s="50"/>
      <c r="AG197" s="50">
        <f t="shared" si="7"/>
        <v>360</v>
      </c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0"/>
      <c r="BV197" s="50"/>
      <c r="BW197" s="50"/>
      <c r="BX197" s="50"/>
      <c r="BY197" s="50"/>
      <c r="BZ197" s="50"/>
      <c r="CA197" s="50"/>
      <c r="CB197" s="50"/>
      <c r="CC197" s="50"/>
      <c r="CD197" s="50"/>
      <c r="CE197" s="50"/>
      <c r="CF197" s="50"/>
      <c r="CG197" s="50"/>
      <c r="CH197" s="50"/>
      <c r="CI197" s="50"/>
      <c r="CJ197" s="50"/>
      <c r="CK197" s="50"/>
      <c r="CL197" s="50"/>
      <c r="CM197" s="50"/>
      <c r="CN197" s="50"/>
      <c r="CO197" s="50"/>
      <c r="CP197" s="50"/>
      <c r="CQ197" s="50"/>
      <c r="CR197" s="50"/>
      <c r="CS197" s="50"/>
      <c r="CT197" s="50"/>
      <c r="CU197" s="50"/>
      <c r="CV197" s="50"/>
      <c r="CW197" s="50"/>
      <c r="CX197" s="50"/>
      <c r="CY197" s="50"/>
      <c r="CZ197" s="50"/>
      <c r="DA197" s="50"/>
      <c r="DB197" s="50"/>
      <c r="DC197" s="50"/>
      <c r="DD197" s="50"/>
      <c r="DE197" s="50"/>
      <c r="DF197" s="50"/>
      <c r="DG197" s="50"/>
    </row>
    <row r="198" spans="18:111" s="32" customFormat="1" x14ac:dyDescent="0.25"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>
        <v>36.5</v>
      </c>
      <c r="AD198" s="50"/>
      <c r="AE198" s="50"/>
      <c r="AF198" s="50"/>
      <c r="AG198" s="50">
        <f t="shared" si="7"/>
        <v>365</v>
      </c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  <c r="BN198" s="50"/>
      <c r="BO198" s="50"/>
      <c r="BP198" s="50"/>
      <c r="BQ198" s="50"/>
      <c r="BR198" s="50"/>
      <c r="BS198" s="50"/>
      <c r="BT198" s="50"/>
      <c r="BU198" s="50"/>
      <c r="BV198" s="50"/>
      <c r="BW198" s="50"/>
      <c r="BX198" s="50"/>
      <c r="BY198" s="50"/>
      <c r="BZ198" s="50"/>
      <c r="CA198" s="50"/>
      <c r="CB198" s="50"/>
      <c r="CC198" s="50"/>
      <c r="CD198" s="50"/>
      <c r="CE198" s="50"/>
      <c r="CF198" s="50"/>
      <c r="CG198" s="50"/>
      <c r="CH198" s="50"/>
      <c r="CI198" s="50"/>
      <c r="CJ198" s="50"/>
      <c r="CK198" s="50"/>
      <c r="CL198" s="50"/>
      <c r="CM198" s="50"/>
      <c r="CN198" s="50"/>
      <c r="CO198" s="50"/>
      <c r="CP198" s="50"/>
      <c r="CQ198" s="50"/>
      <c r="CR198" s="50"/>
      <c r="CS198" s="50"/>
      <c r="CT198" s="50"/>
      <c r="CU198" s="50"/>
      <c r="CV198" s="50"/>
      <c r="CW198" s="50"/>
      <c r="CX198" s="50"/>
      <c r="CY198" s="50"/>
      <c r="CZ198" s="50"/>
      <c r="DA198" s="50"/>
      <c r="DB198" s="50"/>
      <c r="DC198" s="50"/>
      <c r="DD198" s="50"/>
      <c r="DE198" s="50"/>
      <c r="DF198" s="50"/>
      <c r="DG198" s="50"/>
    </row>
    <row r="199" spans="18:111" s="32" customFormat="1" x14ac:dyDescent="0.25"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>
        <v>37.4</v>
      </c>
      <c r="AD199" s="50"/>
      <c r="AE199" s="50"/>
      <c r="AF199" s="50"/>
      <c r="AG199" s="50">
        <f t="shared" si="7"/>
        <v>374</v>
      </c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  <c r="BN199" s="50"/>
      <c r="BO199" s="50"/>
      <c r="BP199" s="50"/>
      <c r="BQ199" s="50"/>
      <c r="BR199" s="50"/>
      <c r="BS199" s="50"/>
      <c r="BT199" s="50"/>
      <c r="BU199" s="50"/>
      <c r="BV199" s="50"/>
      <c r="BW199" s="50"/>
      <c r="BX199" s="50"/>
      <c r="BY199" s="50"/>
      <c r="BZ199" s="50"/>
      <c r="CA199" s="50"/>
      <c r="CB199" s="50"/>
      <c r="CC199" s="50"/>
      <c r="CD199" s="50"/>
      <c r="CE199" s="50"/>
      <c r="CF199" s="50"/>
      <c r="CG199" s="50"/>
      <c r="CH199" s="50"/>
      <c r="CI199" s="50"/>
      <c r="CJ199" s="50"/>
      <c r="CK199" s="50"/>
      <c r="CL199" s="50"/>
      <c r="CM199" s="50"/>
      <c r="CN199" s="50"/>
      <c r="CO199" s="50"/>
      <c r="CP199" s="50"/>
      <c r="CQ199" s="50"/>
      <c r="CR199" s="50"/>
      <c r="CS199" s="50"/>
      <c r="CT199" s="50"/>
      <c r="CU199" s="50"/>
      <c r="CV199" s="50"/>
      <c r="CW199" s="50"/>
      <c r="CX199" s="50"/>
      <c r="CY199" s="50"/>
      <c r="CZ199" s="50"/>
      <c r="DA199" s="50"/>
      <c r="DB199" s="50"/>
      <c r="DC199" s="50"/>
      <c r="DD199" s="50"/>
      <c r="DE199" s="50"/>
      <c r="DF199" s="50"/>
      <c r="DG199" s="50"/>
    </row>
    <row r="200" spans="18:111" s="32" customFormat="1" x14ac:dyDescent="0.25"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>
        <v>38.299999999999997</v>
      </c>
      <c r="AD200" s="50"/>
      <c r="AE200" s="50"/>
      <c r="AF200" s="50"/>
      <c r="AG200" s="50">
        <f t="shared" si="7"/>
        <v>383</v>
      </c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  <c r="BN200" s="50"/>
      <c r="BO200" s="50"/>
      <c r="BP200" s="50"/>
      <c r="BQ200" s="50"/>
      <c r="BR200" s="50"/>
      <c r="BS200" s="50"/>
      <c r="BT200" s="50"/>
      <c r="BU200" s="50"/>
      <c r="BV200" s="50"/>
      <c r="BW200" s="50"/>
      <c r="BX200" s="50"/>
      <c r="BY200" s="50"/>
      <c r="BZ200" s="50"/>
      <c r="CA200" s="50"/>
      <c r="CB200" s="50"/>
      <c r="CC200" s="50"/>
      <c r="CD200" s="50"/>
      <c r="CE200" s="50"/>
      <c r="CF200" s="50"/>
      <c r="CG200" s="50"/>
      <c r="CH200" s="50"/>
      <c r="CI200" s="50"/>
      <c r="CJ200" s="50"/>
      <c r="CK200" s="50"/>
      <c r="CL200" s="50"/>
      <c r="CM200" s="50"/>
      <c r="CN200" s="50"/>
      <c r="CO200" s="50"/>
      <c r="CP200" s="50"/>
      <c r="CQ200" s="50"/>
      <c r="CR200" s="50"/>
      <c r="CS200" s="50"/>
      <c r="CT200" s="50"/>
      <c r="CU200" s="50"/>
      <c r="CV200" s="50"/>
      <c r="CW200" s="50"/>
      <c r="CX200" s="50"/>
      <c r="CY200" s="50"/>
      <c r="CZ200" s="50"/>
      <c r="DA200" s="50"/>
      <c r="DB200" s="50"/>
      <c r="DC200" s="50"/>
      <c r="DD200" s="50"/>
      <c r="DE200" s="50"/>
      <c r="DF200" s="50"/>
      <c r="DG200" s="50"/>
    </row>
    <row r="201" spans="18:111" s="32" customFormat="1" x14ac:dyDescent="0.25"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>
        <v>39</v>
      </c>
      <c r="AD201" s="50"/>
      <c r="AE201" s="50"/>
      <c r="AF201" s="50"/>
      <c r="AG201" s="50">
        <f t="shared" si="7"/>
        <v>390</v>
      </c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  <c r="CD201" s="50"/>
      <c r="CE201" s="50"/>
      <c r="CF201" s="50"/>
      <c r="CG201" s="50"/>
      <c r="CH201" s="50"/>
      <c r="CI201" s="50"/>
      <c r="CJ201" s="50"/>
      <c r="CK201" s="50"/>
      <c r="CL201" s="50"/>
      <c r="CM201" s="50"/>
      <c r="CN201" s="50"/>
      <c r="CO201" s="50"/>
      <c r="CP201" s="50"/>
      <c r="CQ201" s="50"/>
      <c r="CR201" s="50"/>
      <c r="CS201" s="50"/>
      <c r="CT201" s="50"/>
      <c r="CU201" s="50"/>
      <c r="CV201" s="50"/>
      <c r="CW201" s="50"/>
      <c r="CX201" s="50"/>
      <c r="CY201" s="50"/>
      <c r="CZ201" s="50"/>
      <c r="DA201" s="50"/>
      <c r="DB201" s="50"/>
      <c r="DC201" s="50"/>
      <c r="DD201" s="50"/>
      <c r="DE201" s="50"/>
      <c r="DF201" s="50"/>
      <c r="DG201" s="50"/>
    </row>
    <row r="202" spans="18:111" s="32" customFormat="1" x14ac:dyDescent="0.25"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>
        <v>39.200000000000003</v>
      </c>
      <c r="AD202" s="50"/>
      <c r="AE202" s="50"/>
      <c r="AF202" s="50"/>
      <c r="AG202" s="50">
        <f t="shared" si="7"/>
        <v>392</v>
      </c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0"/>
      <c r="BO202" s="50"/>
      <c r="BP202" s="50"/>
      <c r="BQ202" s="50"/>
      <c r="BR202" s="50"/>
      <c r="BS202" s="50"/>
      <c r="BT202" s="50"/>
      <c r="BU202" s="50"/>
      <c r="BV202" s="50"/>
      <c r="BW202" s="50"/>
      <c r="BX202" s="50"/>
      <c r="BY202" s="50"/>
      <c r="BZ202" s="50"/>
      <c r="CA202" s="50"/>
      <c r="CB202" s="50"/>
      <c r="CC202" s="50"/>
      <c r="CD202" s="50"/>
      <c r="CE202" s="50"/>
      <c r="CF202" s="50"/>
      <c r="CG202" s="50"/>
      <c r="CH202" s="50"/>
      <c r="CI202" s="50"/>
      <c r="CJ202" s="50"/>
      <c r="CK202" s="50"/>
      <c r="CL202" s="50"/>
      <c r="CM202" s="50"/>
      <c r="CN202" s="50"/>
      <c r="CO202" s="50"/>
      <c r="CP202" s="50"/>
      <c r="CQ202" s="50"/>
      <c r="CR202" s="50"/>
      <c r="CS202" s="50"/>
      <c r="CT202" s="50"/>
      <c r="CU202" s="50"/>
      <c r="CV202" s="50"/>
      <c r="CW202" s="50"/>
      <c r="CX202" s="50"/>
      <c r="CY202" s="50"/>
      <c r="CZ202" s="50"/>
      <c r="DA202" s="50"/>
      <c r="DB202" s="50"/>
      <c r="DC202" s="50"/>
      <c r="DD202" s="50"/>
      <c r="DE202" s="50"/>
      <c r="DF202" s="50"/>
      <c r="DG202" s="50"/>
    </row>
    <row r="203" spans="18:111" s="32" customFormat="1" x14ac:dyDescent="0.25"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>
        <v>40.200000000000003</v>
      </c>
      <c r="AD203" s="50"/>
      <c r="AE203" s="50"/>
      <c r="AF203" s="50"/>
      <c r="AG203" s="50">
        <f t="shared" si="7"/>
        <v>402</v>
      </c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0"/>
      <c r="BV203" s="50"/>
      <c r="BW203" s="50"/>
      <c r="BX203" s="50"/>
      <c r="BY203" s="50"/>
      <c r="BZ203" s="50"/>
      <c r="CA203" s="50"/>
      <c r="CB203" s="50"/>
      <c r="CC203" s="50"/>
      <c r="CD203" s="50"/>
      <c r="CE203" s="50"/>
      <c r="CF203" s="50"/>
      <c r="CG203" s="50"/>
      <c r="CH203" s="50"/>
      <c r="CI203" s="50"/>
      <c r="CJ203" s="50"/>
      <c r="CK203" s="50"/>
      <c r="CL203" s="50"/>
      <c r="CM203" s="50"/>
      <c r="CN203" s="50"/>
      <c r="CO203" s="50"/>
      <c r="CP203" s="50"/>
      <c r="CQ203" s="50"/>
      <c r="CR203" s="50"/>
      <c r="CS203" s="50"/>
      <c r="CT203" s="50"/>
      <c r="CU203" s="50"/>
      <c r="CV203" s="50"/>
      <c r="CW203" s="50"/>
      <c r="CX203" s="50"/>
      <c r="CY203" s="50"/>
      <c r="CZ203" s="50"/>
      <c r="DA203" s="50"/>
      <c r="DB203" s="50"/>
      <c r="DC203" s="50"/>
      <c r="DD203" s="50"/>
      <c r="DE203" s="50"/>
      <c r="DF203" s="50"/>
      <c r="DG203" s="50"/>
    </row>
    <row r="204" spans="18:111" s="32" customFormat="1" x14ac:dyDescent="0.25"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>
        <v>41.2</v>
      </c>
      <c r="AD204" s="50"/>
      <c r="AE204" s="50"/>
      <c r="AF204" s="50"/>
      <c r="AG204" s="50">
        <f t="shared" si="7"/>
        <v>412</v>
      </c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0"/>
      <c r="CA204" s="50"/>
      <c r="CB204" s="50"/>
      <c r="CC204" s="50"/>
      <c r="CD204" s="50"/>
      <c r="CE204" s="50"/>
      <c r="CF204" s="50"/>
      <c r="CG204" s="50"/>
      <c r="CH204" s="50"/>
      <c r="CI204" s="50"/>
      <c r="CJ204" s="50"/>
      <c r="CK204" s="50"/>
      <c r="CL204" s="50"/>
      <c r="CM204" s="50"/>
      <c r="CN204" s="50"/>
      <c r="CO204" s="50"/>
      <c r="CP204" s="50"/>
      <c r="CQ204" s="50"/>
      <c r="CR204" s="50"/>
      <c r="CS204" s="50"/>
      <c r="CT204" s="50"/>
      <c r="CU204" s="50"/>
      <c r="CV204" s="50"/>
      <c r="CW204" s="50"/>
      <c r="CX204" s="50"/>
      <c r="CY204" s="50"/>
      <c r="CZ204" s="50"/>
      <c r="DA204" s="50"/>
      <c r="DB204" s="50"/>
      <c r="DC204" s="50"/>
      <c r="DD204" s="50"/>
      <c r="DE204" s="50"/>
      <c r="DF204" s="50"/>
      <c r="DG204" s="50"/>
    </row>
    <row r="205" spans="18:111" s="32" customFormat="1" x14ac:dyDescent="0.25"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>
        <v>42.2</v>
      </c>
      <c r="AD205" s="50"/>
      <c r="AE205" s="50"/>
      <c r="AF205" s="50"/>
      <c r="AG205" s="50">
        <f t="shared" si="7"/>
        <v>422</v>
      </c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0"/>
      <c r="BV205" s="50"/>
      <c r="BW205" s="50"/>
      <c r="BX205" s="50"/>
      <c r="BY205" s="50"/>
      <c r="BZ205" s="50"/>
      <c r="CA205" s="50"/>
      <c r="CB205" s="50"/>
      <c r="CC205" s="50"/>
      <c r="CD205" s="50"/>
      <c r="CE205" s="50"/>
      <c r="CF205" s="50"/>
      <c r="CG205" s="50"/>
      <c r="CH205" s="50"/>
      <c r="CI205" s="50"/>
      <c r="CJ205" s="50"/>
      <c r="CK205" s="50"/>
      <c r="CL205" s="50"/>
      <c r="CM205" s="50"/>
      <c r="CN205" s="50"/>
      <c r="CO205" s="50"/>
      <c r="CP205" s="50"/>
      <c r="CQ205" s="50"/>
      <c r="CR205" s="50"/>
      <c r="CS205" s="50"/>
      <c r="CT205" s="50"/>
      <c r="CU205" s="50"/>
      <c r="CV205" s="50"/>
      <c r="CW205" s="50"/>
      <c r="CX205" s="50"/>
      <c r="CY205" s="50"/>
      <c r="CZ205" s="50"/>
      <c r="DA205" s="50"/>
      <c r="DB205" s="50"/>
      <c r="DC205" s="50"/>
      <c r="DD205" s="50"/>
      <c r="DE205" s="50"/>
      <c r="DF205" s="50"/>
      <c r="DG205" s="50"/>
    </row>
    <row r="206" spans="18:111" s="32" customFormat="1" x14ac:dyDescent="0.25"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>
        <v>43</v>
      </c>
      <c r="AD206" s="50"/>
      <c r="AE206" s="50"/>
      <c r="AF206" s="50"/>
      <c r="AG206" s="50">
        <f t="shared" si="7"/>
        <v>430</v>
      </c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0"/>
      <c r="BV206" s="50"/>
      <c r="BW206" s="50"/>
      <c r="BX206" s="50"/>
      <c r="BY206" s="50"/>
      <c r="BZ206" s="50"/>
      <c r="CA206" s="50"/>
      <c r="CB206" s="50"/>
      <c r="CC206" s="50"/>
      <c r="CD206" s="50"/>
      <c r="CE206" s="50"/>
      <c r="CF206" s="50"/>
      <c r="CG206" s="50"/>
      <c r="CH206" s="50"/>
      <c r="CI206" s="50"/>
      <c r="CJ206" s="50"/>
      <c r="CK206" s="50"/>
      <c r="CL206" s="50"/>
      <c r="CM206" s="50"/>
      <c r="CN206" s="50"/>
      <c r="CO206" s="50"/>
      <c r="CP206" s="50"/>
      <c r="CQ206" s="50"/>
      <c r="CR206" s="50"/>
      <c r="CS206" s="50"/>
      <c r="CT206" s="50"/>
      <c r="CU206" s="50"/>
      <c r="CV206" s="50"/>
      <c r="CW206" s="50"/>
      <c r="CX206" s="50"/>
      <c r="CY206" s="50"/>
      <c r="CZ206" s="50"/>
      <c r="DA206" s="50"/>
      <c r="DB206" s="50"/>
      <c r="DC206" s="50"/>
      <c r="DD206" s="50"/>
      <c r="DE206" s="50"/>
      <c r="DF206" s="50"/>
      <c r="DG206" s="50"/>
    </row>
    <row r="207" spans="18:111" s="32" customFormat="1" x14ac:dyDescent="0.25"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>
        <v>43.2</v>
      </c>
      <c r="AD207" s="50"/>
      <c r="AE207" s="50"/>
      <c r="AF207" s="50"/>
      <c r="AG207" s="50">
        <f t="shared" si="7"/>
        <v>432</v>
      </c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0"/>
      <c r="CD207" s="50"/>
      <c r="CE207" s="50"/>
      <c r="CF207" s="50"/>
      <c r="CG207" s="50"/>
      <c r="CH207" s="50"/>
      <c r="CI207" s="50"/>
      <c r="CJ207" s="50"/>
      <c r="CK207" s="50"/>
      <c r="CL207" s="50"/>
      <c r="CM207" s="50"/>
      <c r="CN207" s="50"/>
      <c r="CO207" s="50"/>
      <c r="CP207" s="50"/>
      <c r="CQ207" s="50"/>
      <c r="CR207" s="50"/>
      <c r="CS207" s="50"/>
      <c r="CT207" s="50"/>
      <c r="CU207" s="50"/>
      <c r="CV207" s="50"/>
      <c r="CW207" s="50"/>
      <c r="CX207" s="50"/>
      <c r="CY207" s="50"/>
      <c r="CZ207" s="50"/>
      <c r="DA207" s="50"/>
      <c r="DB207" s="50"/>
      <c r="DC207" s="50"/>
      <c r="DD207" s="50"/>
      <c r="DE207" s="50"/>
      <c r="DF207" s="50"/>
      <c r="DG207" s="50"/>
    </row>
    <row r="208" spans="18:111" s="32" customFormat="1" x14ac:dyDescent="0.25"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>
        <v>44.2</v>
      </c>
      <c r="AD208" s="50"/>
      <c r="AE208" s="50"/>
      <c r="AF208" s="50"/>
      <c r="AG208" s="50">
        <f t="shared" si="7"/>
        <v>442</v>
      </c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  <c r="CB208" s="50"/>
      <c r="CC208" s="50"/>
      <c r="CD208" s="50"/>
      <c r="CE208" s="50"/>
      <c r="CF208" s="50"/>
      <c r="CG208" s="50"/>
      <c r="CH208" s="50"/>
      <c r="CI208" s="50"/>
      <c r="CJ208" s="50"/>
      <c r="CK208" s="50"/>
      <c r="CL208" s="50"/>
      <c r="CM208" s="50"/>
      <c r="CN208" s="50"/>
      <c r="CO208" s="50"/>
      <c r="CP208" s="50"/>
      <c r="CQ208" s="50"/>
      <c r="CR208" s="50"/>
      <c r="CS208" s="50"/>
      <c r="CT208" s="50"/>
      <c r="CU208" s="50"/>
      <c r="CV208" s="50"/>
      <c r="CW208" s="50"/>
      <c r="CX208" s="50"/>
      <c r="CY208" s="50"/>
      <c r="CZ208" s="50"/>
      <c r="DA208" s="50"/>
      <c r="DB208" s="50"/>
      <c r="DC208" s="50"/>
      <c r="DD208" s="50"/>
      <c r="DE208" s="50"/>
      <c r="DF208" s="50"/>
      <c r="DG208" s="50"/>
    </row>
    <row r="209" spans="18:111" s="32" customFormat="1" x14ac:dyDescent="0.25"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>
        <v>45.3</v>
      </c>
      <c r="AD209" s="50"/>
      <c r="AE209" s="50"/>
      <c r="AF209" s="50"/>
      <c r="AG209" s="50">
        <f t="shared" si="7"/>
        <v>453</v>
      </c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0"/>
      <c r="BR209" s="50"/>
      <c r="BS209" s="50"/>
      <c r="BT209" s="50"/>
      <c r="BU209" s="50"/>
      <c r="BV209" s="50"/>
      <c r="BW209" s="50"/>
      <c r="BX209" s="50"/>
      <c r="BY209" s="50"/>
      <c r="BZ209" s="50"/>
      <c r="CA209" s="50"/>
      <c r="CB209" s="50"/>
      <c r="CC209" s="50"/>
      <c r="CD209" s="50"/>
      <c r="CE209" s="50"/>
      <c r="CF209" s="50"/>
      <c r="CG209" s="50"/>
      <c r="CH209" s="50"/>
      <c r="CI209" s="50"/>
      <c r="CJ209" s="50"/>
      <c r="CK209" s="50"/>
      <c r="CL209" s="50"/>
      <c r="CM209" s="50"/>
      <c r="CN209" s="50"/>
      <c r="CO209" s="50"/>
      <c r="CP209" s="50"/>
      <c r="CQ209" s="50"/>
      <c r="CR209" s="50"/>
      <c r="CS209" s="50"/>
      <c r="CT209" s="50"/>
      <c r="CU209" s="50"/>
      <c r="CV209" s="50"/>
      <c r="CW209" s="50"/>
      <c r="CX209" s="50"/>
      <c r="CY209" s="50"/>
      <c r="CZ209" s="50"/>
      <c r="DA209" s="50"/>
      <c r="DB209" s="50"/>
      <c r="DC209" s="50"/>
      <c r="DD209" s="50"/>
      <c r="DE209" s="50"/>
      <c r="DF209" s="50"/>
      <c r="DG209" s="50"/>
    </row>
    <row r="210" spans="18:111" s="32" customFormat="1" x14ac:dyDescent="0.25"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>
        <v>46.4</v>
      </c>
      <c r="AD210" s="50"/>
      <c r="AE210" s="50"/>
      <c r="AF210" s="50"/>
      <c r="AG210" s="50">
        <f t="shared" si="7"/>
        <v>464</v>
      </c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50"/>
      <c r="BW210" s="50"/>
      <c r="BX210" s="50"/>
      <c r="BY210" s="50"/>
      <c r="BZ210" s="50"/>
      <c r="CA210" s="50"/>
      <c r="CB210" s="50"/>
      <c r="CC210" s="50"/>
      <c r="CD210" s="50"/>
      <c r="CE210" s="50"/>
      <c r="CF210" s="50"/>
      <c r="CG210" s="50"/>
      <c r="CH210" s="50"/>
      <c r="CI210" s="50"/>
      <c r="CJ210" s="50"/>
      <c r="CK210" s="50"/>
      <c r="CL210" s="50"/>
      <c r="CM210" s="50"/>
      <c r="CN210" s="50"/>
      <c r="CO210" s="50"/>
      <c r="CP210" s="50"/>
      <c r="CQ210" s="50"/>
      <c r="CR210" s="50"/>
      <c r="CS210" s="50"/>
      <c r="CT210" s="50"/>
      <c r="CU210" s="50"/>
      <c r="CV210" s="50"/>
      <c r="CW210" s="50"/>
      <c r="CX210" s="50"/>
      <c r="CY210" s="50"/>
      <c r="CZ210" s="50"/>
      <c r="DA210" s="50"/>
      <c r="DB210" s="50"/>
      <c r="DC210" s="50"/>
      <c r="DD210" s="50"/>
      <c r="DE210" s="50"/>
      <c r="DF210" s="50"/>
      <c r="DG210" s="50"/>
    </row>
    <row r="211" spans="18:111" s="32" customFormat="1" x14ac:dyDescent="0.25"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>
        <v>47</v>
      </c>
      <c r="AD211" s="50"/>
      <c r="AE211" s="50"/>
      <c r="AF211" s="50"/>
      <c r="AG211" s="50">
        <f t="shared" si="7"/>
        <v>470</v>
      </c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0"/>
      <c r="BR211" s="50"/>
      <c r="BS211" s="50"/>
      <c r="BT211" s="50"/>
      <c r="BU211" s="50"/>
      <c r="BV211" s="50"/>
      <c r="BW211" s="50"/>
      <c r="BX211" s="50"/>
      <c r="BY211" s="50"/>
      <c r="BZ211" s="50"/>
      <c r="CA211" s="50"/>
      <c r="CB211" s="50"/>
      <c r="CC211" s="50"/>
      <c r="CD211" s="50"/>
      <c r="CE211" s="50"/>
      <c r="CF211" s="50"/>
      <c r="CG211" s="50"/>
      <c r="CH211" s="50"/>
      <c r="CI211" s="50"/>
      <c r="CJ211" s="50"/>
      <c r="CK211" s="50"/>
      <c r="CL211" s="50"/>
      <c r="CM211" s="50"/>
      <c r="CN211" s="50"/>
      <c r="CO211" s="50"/>
      <c r="CP211" s="50"/>
      <c r="CQ211" s="50"/>
      <c r="CR211" s="50"/>
      <c r="CS211" s="50"/>
      <c r="CT211" s="50"/>
      <c r="CU211" s="50"/>
      <c r="CV211" s="50"/>
      <c r="CW211" s="50"/>
      <c r="CX211" s="50"/>
      <c r="CY211" s="50"/>
      <c r="CZ211" s="50"/>
      <c r="DA211" s="50"/>
      <c r="DB211" s="50"/>
      <c r="DC211" s="50"/>
      <c r="DD211" s="50"/>
      <c r="DE211" s="50"/>
      <c r="DF211" s="50"/>
      <c r="DG211" s="50"/>
    </row>
    <row r="212" spans="18:111" s="32" customFormat="1" x14ac:dyDescent="0.25"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>
        <v>47.5</v>
      </c>
      <c r="AD212" s="50"/>
      <c r="AE212" s="50"/>
      <c r="AF212" s="50"/>
      <c r="AG212" s="50">
        <f t="shared" si="7"/>
        <v>475</v>
      </c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0"/>
      <c r="BR212" s="50"/>
      <c r="BS212" s="50"/>
      <c r="BT212" s="50"/>
      <c r="BU212" s="50"/>
      <c r="BV212" s="50"/>
      <c r="BW212" s="50"/>
      <c r="BX212" s="50"/>
      <c r="BY212" s="50"/>
      <c r="BZ212" s="50"/>
      <c r="CA212" s="50"/>
      <c r="CB212" s="50"/>
      <c r="CC212" s="50"/>
      <c r="CD212" s="50"/>
      <c r="CE212" s="50"/>
      <c r="CF212" s="50"/>
      <c r="CG212" s="50"/>
      <c r="CH212" s="50"/>
      <c r="CI212" s="50"/>
      <c r="CJ212" s="50"/>
      <c r="CK212" s="50"/>
      <c r="CL212" s="50"/>
      <c r="CM212" s="50"/>
      <c r="CN212" s="50"/>
      <c r="CO212" s="50"/>
      <c r="CP212" s="50"/>
      <c r="CQ212" s="50"/>
      <c r="CR212" s="50"/>
      <c r="CS212" s="50"/>
      <c r="CT212" s="50"/>
      <c r="CU212" s="50"/>
      <c r="CV212" s="50"/>
      <c r="CW212" s="50"/>
      <c r="CX212" s="50"/>
      <c r="CY212" s="50"/>
      <c r="CZ212" s="50"/>
      <c r="DA212" s="50"/>
      <c r="DB212" s="50"/>
      <c r="DC212" s="50"/>
      <c r="DD212" s="50"/>
      <c r="DE212" s="50"/>
      <c r="DF212" s="50"/>
      <c r="DG212" s="50"/>
    </row>
    <row r="213" spans="18:111" s="32" customFormat="1" x14ac:dyDescent="0.25"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>
        <v>48.7</v>
      </c>
      <c r="AD213" s="50"/>
      <c r="AE213" s="50"/>
      <c r="AF213" s="50"/>
      <c r="AG213" s="50">
        <f t="shared" si="7"/>
        <v>487</v>
      </c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/>
      <c r="BS213" s="50"/>
      <c r="BT213" s="50"/>
      <c r="BU213" s="50"/>
      <c r="BV213" s="50"/>
      <c r="BW213" s="50"/>
      <c r="BX213" s="50"/>
      <c r="BY213" s="50"/>
      <c r="BZ213" s="50"/>
      <c r="CA213" s="50"/>
      <c r="CB213" s="50"/>
      <c r="CC213" s="50"/>
      <c r="CD213" s="50"/>
      <c r="CE213" s="50"/>
      <c r="CF213" s="50"/>
      <c r="CG213" s="50"/>
      <c r="CH213" s="50"/>
      <c r="CI213" s="50"/>
      <c r="CJ213" s="50"/>
      <c r="CK213" s="50"/>
      <c r="CL213" s="50"/>
      <c r="CM213" s="50"/>
      <c r="CN213" s="50"/>
      <c r="CO213" s="50"/>
      <c r="CP213" s="50"/>
      <c r="CQ213" s="50"/>
      <c r="CR213" s="50"/>
      <c r="CS213" s="50"/>
      <c r="CT213" s="50"/>
      <c r="CU213" s="50"/>
      <c r="CV213" s="50"/>
      <c r="CW213" s="50"/>
      <c r="CX213" s="50"/>
      <c r="CY213" s="50"/>
      <c r="CZ213" s="50"/>
      <c r="DA213" s="50"/>
      <c r="DB213" s="50"/>
      <c r="DC213" s="50"/>
      <c r="DD213" s="50"/>
      <c r="DE213" s="50"/>
      <c r="DF213" s="50"/>
      <c r="DG213" s="50"/>
    </row>
    <row r="214" spans="18:111" s="32" customFormat="1" x14ac:dyDescent="0.25"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>
        <v>49.9</v>
      </c>
      <c r="AD214" s="50"/>
      <c r="AE214" s="50"/>
      <c r="AF214" s="50"/>
      <c r="AG214" s="50">
        <f t="shared" ref="AG214:AG277" si="8">AC214*10</f>
        <v>499</v>
      </c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  <c r="BN214" s="50"/>
      <c r="BO214" s="50"/>
      <c r="BP214" s="50"/>
      <c r="BQ214" s="50"/>
      <c r="BR214" s="50"/>
      <c r="BS214" s="50"/>
      <c r="BT214" s="50"/>
      <c r="BU214" s="50"/>
      <c r="BV214" s="50"/>
      <c r="BW214" s="50"/>
      <c r="BX214" s="50"/>
      <c r="BY214" s="50"/>
      <c r="BZ214" s="50"/>
      <c r="CA214" s="50"/>
      <c r="CB214" s="50"/>
      <c r="CC214" s="50"/>
      <c r="CD214" s="50"/>
      <c r="CE214" s="50"/>
      <c r="CF214" s="50"/>
      <c r="CG214" s="50"/>
      <c r="CH214" s="50"/>
      <c r="CI214" s="50"/>
      <c r="CJ214" s="50"/>
      <c r="CK214" s="50"/>
      <c r="CL214" s="50"/>
      <c r="CM214" s="50"/>
      <c r="CN214" s="50"/>
      <c r="CO214" s="50"/>
      <c r="CP214" s="50"/>
      <c r="CQ214" s="50"/>
      <c r="CR214" s="50"/>
      <c r="CS214" s="50"/>
      <c r="CT214" s="50"/>
      <c r="CU214" s="50"/>
      <c r="CV214" s="50"/>
      <c r="CW214" s="50"/>
      <c r="CX214" s="50"/>
      <c r="CY214" s="50"/>
      <c r="CZ214" s="50"/>
      <c r="DA214" s="50"/>
      <c r="DB214" s="50"/>
      <c r="DC214" s="50"/>
      <c r="DD214" s="50"/>
      <c r="DE214" s="50"/>
      <c r="DF214" s="50"/>
      <c r="DG214" s="50"/>
    </row>
    <row r="215" spans="18:111" s="32" customFormat="1" x14ac:dyDescent="0.25"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>
        <v>51</v>
      </c>
      <c r="AD215" s="50"/>
      <c r="AE215" s="50"/>
      <c r="AF215" s="50"/>
      <c r="AG215" s="50">
        <f t="shared" si="8"/>
        <v>510</v>
      </c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0"/>
      <c r="BR215" s="50"/>
      <c r="BS215" s="50"/>
      <c r="BT215" s="50"/>
      <c r="BU215" s="50"/>
      <c r="BV215" s="50"/>
      <c r="BW215" s="50"/>
      <c r="BX215" s="50"/>
      <c r="BY215" s="50"/>
      <c r="BZ215" s="50"/>
      <c r="CA215" s="50"/>
      <c r="CB215" s="50"/>
      <c r="CC215" s="50"/>
      <c r="CD215" s="50"/>
      <c r="CE215" s="50"/>
      <c r="CF215" s="50"/>
      <c r="CG215" s="50"/>
      <c r="CH215" s="50"/>
      <c r="CI215" s="50"/>
      <c r="CJ215" s="50"/>
      <c r="CK215" s="50"/>
      <c r="CL215" s="50"/>
      <c r="CM215" s="50"/>
      <c r="CN215" s="50"/>
      <c r="CO215" s="50"/>
      <c r="CP215" s="50"/>
      <c r="CQ215" s="50"/>
      <c r="CR215" s="50"/>
      <c r="CS215" s="50"/>
      <c r="CT215" s="50"/>
      <c r="CU215" s="50"/>
      <c r="CV215" s="50"/>
      <c r="CW215" s="50"/>
      <c r="CX215" s="50"/>
      <c r="CY215" s="50"/>
      <c r="CZ215" s="50"/>
      <c r="DA215" s="50"/>
      <c r="DB215" s="50"/>
      <c r="DC215" s="50"/>
      <c r="DD215" s="50"/>
      <c r="DE215" s="50"/>
      <c r="DF215" s="50"/>
      <c r="DG215" s="50"/>
    </row>
    <row r="216" spans="18:111" s="32" customFormat="1" x14ac:dyDescent="0.25"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>
        <v>51.1</v>
      </c>
      <c r="AD216" s="50"/>
      <c r="AE216" s="50"/>
      <c r="AF216" s="50"/>
      <c r="AG216" s="50">
        <f t="shared" si="8"/>
        <v>511</v>
      </c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/>
      <c r="CK216" s="50"/>
      <c r="CL216" s="50"/>
      <c r="CM216" s="50"/>
      <c r="CN216" s="50"/>
      <c r="CO216" s="50"/>
      <c r="CP216" s="50"/>
      <c r="CQ216" s="50"/>
      <c r="CR216" s="50"/>
      <c r="CS216" s="50"/>
      <c r="CT216" s="50"/>
      <c r="CU216" s="50"/>
      <c r="CV216" s="50"/>
      <c r="CW216" s="50"/>
      <c r="CX216" s="50"/>
      <c r="CY216" s="50"/>
      <c r="CZ216" s="50"/>
      <c r="DA216" s="50"/>
      <c r="DB216" s="50"/>
      <c r="DC216" s="50"/>
      <c r="DD216" s="50"/>
      <c r="DE216" s="50"/>
      <c r="DF216" s="50"/>
      <c r="DG216" s="50"/>
    </row>
    <row r="217" spans="18:111" s="32" customFormat="1" x14ac:dyDescent="0.25"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>
        <v>52.3</v>
      </c>
      <c r="AD217" s="50"/>
      <c r="AE217" s="50"/>
      <c r="AF217" s="50"/>
      <c r="AG217" s="50">
        <f t="shared" si="8"/>
        <v>523</v>
      </c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  <c r="CD217" s="50"/>
      <c r="CE217" s="50"/>
      <c r="CF217" s="50"/>
      <c r="CG217" s="50"/>
      <c r="CH217" s="50"/>
      <c r="CI217" s="50"/>
      <c r="CJ217" s="50"/>
      <c r="CK217" s="50"/>
      <c r="CL217" s="50"/>
      <c r="CM217" s="50"/>
      <c r="CN217" s="50"/>
      <c r="CO217" s="50"/>
      <c r="CP217" s="50"/>
      <c r="CQ217" s="50"/>
      <c r="CR217" s="50"/>
      <c r="CS217" s="50"/>
      <c r="CT217" s="50"/>
      <c r="CU217" s="50"/>
      <c r="CV217" s="50"/>
      <c r="CW217" s="50"/>
      <c r="CX217" s="50"/>
      <c r="CY217" s="50"/>
      <c r="CZ217" s="50"/>
      <c r="DA217" s="50"/>
      <c r="DB217" s="50"/>
      <c r="DC217" s="50"/>
      <c r="DD217" s="50"/>
      <c r="DE217" s="50"/>
      <c r="DF217" s="50"/>
      <c r="DG217" s="50"/>
    </row>
    <row r="218" spans="18:111" s="32" customFormat="1" x14ac:dyDescent="0.25"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>
        <v>53.6</v>
      </c>
      <c r="AD218" s="50"/>
      <c r="AE218" s="50"/>
      <c r="AF218" s="50"/>
      <c r="AG218" s="50">
        <f t="shared" si="8"/>
        <v>536</v>
      </c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0"/>
      <c r="BR218" s="50"/>
      <c r="BS218" s="50"/>
      <c r="BT218" s="50"/>
      <c r="BU218" s="50"/>
      <c r="BV218" s="50"/>
      <c r="BW218" s="50"/>
      <c r="BX218" s="50"/>
      <c r="BY218" s="50"/>
      <c r="BZ218" s="50"/>
      <c r="CA218" s="50"/>
      <c r="CB218" s="50"/>
      <c r="CC218" s="50"/>
      <c r="CD218" s="50"/>
      <c r="CE218" s="50"/>
      <c r="CF218" s="50"/>
      <c r="CG218" s="50"/>
      <c r="CH218" s="50"/>
      <c r="CI218" s="50"/>
      <c r="CJ218" s="50"/>
      <c r="CK218" s="50"/>
      <c r="CL218" s="50"/>
      <c r="CM218" s="50"/>
      <c r="CN218" s="50"/>
      <c r="CO218" s="50"/>
      <c r="CP218" s="50"/>
      <c r="CQ218" s="50"/>
      <c r="CR218" s="50"/>
      <c r="CS218" s="50"/>
      <c r="CT218" s="50"/>
      <c r="CU218" s="50"/>
      <c r="CV218" s="50"/>
      <c r="CW218" s="50"/>
      <c r="CX218" s="50"/>
      <c r="CY218" s="50"/>
      <c r="CZ218" s="50"/>
      <c r="DA218" s="50"/>
      <c r="DB218" s="50"/>
      <c r="DC218" s="50"/>
      <c r="DD218" s="50"/>
      <c r="DE218" s="50"/>
      <c r="DF218" s="50"/>
      <c r="DG218" s="50"/>
    </row>
    <row r="219" spans="18:111" s="32" customFormat="1" x14ac:dyDescent="0.25"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>
        <v>54.9</v>
      </c>
      <c r="AD219" s="50"/>
      <c r="AE219" s="50"/>
      <c r="AF219" s="50"/>
      <c r="AG219" s="50">
        <f t="shared" si="8"/>
        <v>549</v>
      </c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  <c r="CJ219" s="50"/>
      <c r="CK219" s="50"/>
      <c r="CL219" s="50"/>
      <c r="CM219" s="50"/>
      <c r="CN219" s="50"/>
      <c r="CO219" s="50"/>
      <c r="CP219" s="50"/>
      <c r="CQ219" s="50"/>
      <c r="CR219" s="50"/>
      <c r="CS219" s="50"/>
      <c r="CT219" s="50"/>
      <c r="CU219" s="50"/>
      <c r="CV219" s="50"/>
      <c r="CW219" s="50"/>
      <c r="CX219" s="50"/>
      <c r="CY219" s="50"/>
      <c r="CZ219" s="50"/>
      <c r="DA219" s="50"/>
      <c r="DB219" s="50"/>
      <c r="DC219" s="50"/>
      <c r="DD219" s="50"/>
      <c r="DE219" s="50"/>
      <c r="DF219" s="50"/>
      <c r="DG219" s="50"/>
    </row>
    <row r="220" spans="18:111" s="32" customFormat="1" x14ac:dyDescent="0.25"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>
        <v>56</v>
      </c>
      <c r="AD220" s="50"/>
      <c r="AE220" s="50"/>
      <c r="AF220" s="50"/>
      <c r="AG220" s="50">
        <f t="shared" si="8"/>
        <v>560</v>
      </c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  <c r="CD220" s="50"/>
      <c r="CE220" s="50"/>
      <c r="CF220" s="50"/>
      <c r="CG220" s="50"/>
      <c r="CH220" s="50"/>
      <c r="CI220" s="50"/>
      <c r="CJ220" s="50"/>
      <c r="CK220" s="50"/>
      <c r="CL220" s="50"/>
      <c r="CM220" s="50"/>
      <c r="CN220" s="50"/>
      <c r="CO220" s="50"/>
      <c r="CP220" s="50"/>
      <c r="CQ220" s="50"/>
      <c r="CR220" s="50"/>
      <c r="CS220" s="50"/>
      <c r="CT220" s="50"/>
      <c r="CU220" s="50"/>
      <c r="CV220" s="50"/>
      <c r="CW220" s="50"/>
      <c r="CX220" s="50"/>
      <c r="CY220" s="50"/>
      <c r="CZ220" s="50"/>
      <c r="DA220" s="50"/>
      <c r="DB220" s="50"/>
      <c r="DC220" s="50"/>
      <c r="DD220" s="50"/>
      <c r="DE220" s="50"/>
      <c r="DF220" s="50"/>
      <c r="DG220" s="50"/>
    </row>
    <row r="221" spans="18:111" s="32" customFormat="1" x14ac:dyDescent="0.25"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>
        <v>56.2</v>
      </c>
      <c r="AD221" s="50"/>
      <c r="AE221" s="50"/>
      <c r="AF221" s="50"/>
      <c r="AG221" s="50">
        <f t="shared" si="8"/>
        <v>562</v>
      </c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0"/>
      <c r="BR221" s="50"/>
      <c r="BS221" s="50"/>
      <c r="BT221" s="50"/>
      <c r="BU221" s="50"/>
      <c r="BV221" s="50"/>
      <c r="BW221" s="50"/>
      <c r="BX221" s="50"/>
      <c r="BY221" s="50"/>
      <c r="BZ221" s="50"/>
      <c r="CA221" s="50"/>
      <c r="CB221" s="50"/>
      <c r="CC221" s="50"/>
      <c r="CD221" s="50"/>
      <c r="CE221" s="50"/>
      <c r="CF221" s="50"/>
      <c r="CG221" s="50"/>
      <c r="CH221" s="50"/>
      <c r="CI221" s="50"/>
      <c r="CJ221" s="50"/>
      <c r="CK221" s="50"/>
      <c r="CL221" s="50"/>
      <c r="CM221" s="50"/>
      <c r="CN221" s="50"/>
      <c r="CO221" s="50"/>
      <c r="CP221" s="50"/>
      <c r="CQ221" s="50"/>
      <c r="CR221" s="50"/>
      <c r="CS221" s="50"/>
      <c r="CT221" s="50"/>
      <c r="CU221" s="50"/>
      <c r="CV221" s="50"/>
      <c r="CW221" s="50"/>
      <c r="CX221" s="50"/>
      <c r="CY221" s="50"/>
      <c r="CZ221" s="50"/>
      <c r="DA221" s="50"/>
      <c r="DB221" s="50"/>
      <c r="DC221" s="50"/>
      <c r="DD221" s="50"/>
      <c r="DE221" s="50"/>
      <c r="DF221" s="50"/>
      <c r="DG221" s="50"/>
    </row>
    <row r="222" spans="18:111" s="32" customFormat="1" x14ac:dyDescent="0.25"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>
        <v>57.6</v>
      </c>
      <c r="AD222" s="50"/>
      <c r="AE222" s="50"/>
      <c r="AF222" s="50"/>
      <c r="AG222" s="50">
        <f t="shared" si="8"/>
        <v>576</v>
      </c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0"/>
      <c r="BR222" s="50"/>
      <c r="BS222" s="50"/>
      <c r="BT222" s="50"/>
      <c r="BU222" s="50"/>
      <c r="BV222" s="50"/>
      <c r="BW222" s="50"/>
      <c r="BX222" s="50"/>
      <c r="BY222" s="50"/>
      <c r="BZ222" s="50"/>
      <c r="CA222" s="50"/>
      <c r="CB222" s="50"/>
      <c r="CC222" s="50"/>
      <c r="CD222" s="50"/>
      <c r="CE222" s="50"/>
      <c r="CF222" s="50"/>
      <c r="CG222" s="50"/>
      <c r="CH222" s="50"/>
      <c r="CI222" s="50"/>
      <c r="CJ222" s="50"/>
      <c r="CK222" s="50"/>
      <c r="CL222" s="50"/>
      <c r="CM222" s="50"/>
      <c r="CN222" s="50"/>
      <c r="CO222" s="50"/>
      <c r="CP222" s="50"/>
      <c r="CQ222" s="50"/>
      <c r="CR222" s="50"/>
      <c r="CS222" s="50"/>
      <c r="CT222" s="50"/>
      <c r="CU222" s="50"/>
      <c r="CV222" s="50"/>
      <c r="CW222" s="50"/>
      <c r="CX222" s="50"/>
      <c r="CY222" s="50"/>
      <c r="CZ222" s="50"/>
      <c r="DA222" s="50"/>
      <c r="DB222" s="50"/>
      <c r="DC222" s="50"/>
      <c r="DD222" s="50"/>
      <c r="DE222" s="50"/>
      <c r="DF222" s="50"/>
      <c r="DG222" s="50"/>
    </row>
    <row r="223" spans="18:111" s="32" customFormat="1" x14ac:dyDescent="0.25"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>
        <v>59</v>
      </c>
      <c r="AD223" s="50"/>
      <c r="AE223" s="50"/>
      <c r="AF223" s="50"/>
      <c r="AG223" s="50">
        <f t="shared" si="8"/>
        <v>590</v>
      </c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0"/>
      <c r="BR223" s="50"/>
      <c r="BS223" s="50"/>
      <c r="BT223" s="50"/>
      <c r="BU223" s="50"/>
      <c r="BV223" s="50"/>
      <c r="BW223" s="50"/>
      <c r="BX223" s="50"/>
      <c r="BY223" s="50"/>
      <c r="BZ223" s="50"/>
      <c r="CA223" s="50"/>
      <c r="CB223" s="50"/>
      <c r="CC223" s="50"/>
      <c r="CD223" s="50"/>
      <c r="CE223" s="50"/>
      <c r="CF223" s="50"/>
      <c r="CG223" s="50"/>
      <c r="CH223" s="50"/>
      <c r="CI223" s="50"/>
      <c r="CJ223" s="50"/>
      <c r="CK223" s="50"/>
      <c r="CL223" s="50"/>
      <c r="CM223" s="50"/>
      <c r="CN223" s="50"/>
      <c r="CO223" s="50"/>
      <c r="CP223" s="50"/>
      <c r="CQ223" s="50"/>
      <c r="CR223" s="50"/>
      <c r="CS223" s="50"/>
      <c r="CT223" s="50"/>
      <c r="CU223" s="50"/>
      <c r="CV223" s="50"/>
      <c r="CW223" s="50"/>
      <c r="CX223" s="50"/>
      <c r="CY223" s="50"/>
      <c r="CZ223" s="50"/>
      <c r="DA223" s="50"/>
      <c r="DB223" s="50"/>
      <c r="DC223" s="50"/>
      <c r="DD223" s="50"/>
      <c r="DE223" s="50"/>
      <c r="DF223" s="50"/>
      <c r="DG223" s="50"/>
    </row>
    <row r="224" spans="18:111" s="32" customFormat="1" x14ac:dyDescent="0.25"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>
        <v>60.4</v>
      </c>
      <c r="AD224" s="50"/>
      <c r="AE224" s="50"/>
      <c r="AF224" s="50"/>
      <c r="AG224" s="50">
        <f t="shared" si="8"/>
        <v>604</v>
      </c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0"/>
      <c r="BR224" s="50"/>
      <c r="BS224" s="50"/>
      <c r="BT224" s="50"/>
      <c r="BU224" s="50"/>
      <c r="BV224" s="50"/>
      <c r="BW224" s="50"/>
      <c r="BX224" s="50"/>
      <c r="BY224" s="50"/>
      <c r="BZ224" s="50"/>
      <c r="CA224" s="50"/>
      <c r="CB224" s="50"/>
      <c r="CC224" s="50"/>
      <c r="CD224" s="50"/>
      <c r="CE224" s="50"/>
      <c r="CF224" s="50"/>
      <c r="CG224" s="50"/>
      <c r="CH224" s="50"/>
      <c r="CI224" s="50"/>
      <c r="CJ224" s="50"/>
      <c r="CK224" s="50"/>
      <c r="CL224" s="50"/>
      <c r="CM224" s="50"/>
      <c r="CN224" s="50"/>
      <c r="CO224" s="50"/>
      <c r="CP224" s="50"/>
      <c r="CQ224" s="50"/>
      <c r="CR224" s="50"/>
      <c r="CS224" s="50"/>
      <c r="CT224" s="50"/>
      <c r="CU224" s="50"/>
      <c r="CV224" s="50"/>
      <c r="CW224" s="50"/>
      <c r="CX224" s="50"/>
      <c r="CY224" s="50"/>
      <c r="CZ224" s="50"/>
      <c r="DA224" s="50"/>
      <c r="DB224" s="50"/>
      <c r="DC224" s="50"/>
      <c r="DD224" s="50"/>
      <c r="DE224" s="50"/>
      <c r="DF224" s="50"/>
      <c r="DG224" s="50"/>
    </row>
    <row r="225" spans="18:111" s="32" customFormat="1" x14ac:dyDescent="0.25"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>
        <v>61.9</v>
      </c>
      <c r="AD225" s="50"/>
      <c r="AE225" s="50"/>
      <c r="AF225" s="50"/>
      <c r="AG225" s="50">
        <f t="shared" si="8"/>
        <v>619</v>
      </c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50"/>
      <c r="BW225" s="50"/>
      <c r="BX225" s="50"/>
      <c r="BY225" s="50"/>
      <c r="BZ225" s="50"/>
      <c r="CA225" s="50"/>
      <c r="CB225" s="50"/>
      <c r="CC225" s="50"/>
      <c r="CD225" s="50"/>
      <c r="CE225" s="50"/>
      <c r="CF225" s="50"/>
      <c r="CG225" s="50"/>
      <c r="CH225" s="50"/>
      <c r="CI225" s="50"/>
      <c r="CJ225" s="50"/>
      <c r="CK225" s="50"/>
      <c r="CL225" s="50"/>
      <c r="CM225" s="50"/>
      <c r="CN225" s="50"/>
      <c r="CO225" s="50"/>
      <c r="CP225" s="50"/>
      <c r="CQ225" s="50"/>
      <c r="CR225" s="50"/>
      <c r="CS225" s="50"/>
      <c r="CT225" s="50"/>
      <c r="CU225" s="50"/>
      <c r="CV225" s="50"/>
      <c r="CW225" s="50"/>
      <c r="CX225" s="50"/>
      <c r="CY225" s="50"/>
      <c r="CZ225" s="50"/>
      <c r="DA225" s="50"/>
      <c r="DB225" s="50"/>
      <c r="DC225" s="50"/>
      <c r="DD225" s="50"/>
      <c r="DE225" s="50"/>
      <c r="DF225" s="50"/>
      <c r="DG225" s="50"/>
    </row>
    <row r="226" spans="18:111" s="32" customFormat="1" x14ac:dyDescent="0.25"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>
        <v>62</v>
      </c>
      <c r="AD226" s="50"/>
      <c r="AE226" s="50"/>
      <c r="AF226" s="50"/>
      <c r="AG226" s="50">
        <f t="shared" si="8"/>
        <v>620</v>
      </c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  <c r="BN226" s="50"/>
      <c r="BO226" s="50"/>
      <c r="BP226" s="50"/>
      <c r="BQ226" s="50"/>
      <c r="BR226" s="50"/>
      <c r="BS226" s="50"/>
      <c r="BT226" s="50"/>
      <c r="BU226" s="50"/>
      <c r="BV226" s="50"/>
      <c r="BW226" s="50"/>
      <c r="BX226" s="50"/>
      <c r="BY226" s="50"/>
      <c r="BZ226" s="50"/>
      <c r="CA226" s="50"/>
      <c r="CB226" s="50"/>
      <c r="CC226" s="50"/>
      <c r="CD226" s="50"/>
      <c r="CE226" s="50"/>
      <c r="CF226" s="50"/>
      <c r="CG226" s="50"/>
      <c r="CH226" s="50"/>
      <c r="CI226" s="50"/>
      <c r="CJ226" s="50"/>
      <c r="CK226" s="50"/>
      <c r="CL226" s="50"/>
      <c r="CM226" s="50"/>
      <c r="CN226" s="50"/>
      <c r="CO226" s="50"/>
      <c r="CP226" s="50"/>
      <c r="CQ226" s="50"/>
      <c r="CR226" s="50"/>
      <c r="CS226" s="50"/>
      <c r="CT226" s="50"/>
      <c r="CU226" s="50"/>
      <c r="CV226" s="50"/>
      <c r="CW226" s="50"/>
      <c r="CX226" s="50"/>
      <c r="CY226" s="50"/>
      <c r="CZ226" s="50"/>
      <c r="DA226" s="50"/>
      <c r="DB226" s="50"/>
      <c r="DC226" s="50"/>
      <c r="DD226" s="50"/>
      <c r="DE226" s="50"/>
      <c r="DF226" s="50"/>
      <c r="DG226" s="50"/>
    </row>
    <row r="227" spans="18:111" s="32" customFormat="1" x14ac:dyDescent="0.25"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>
        <v>63.4</v>
      </c>
      <c r="AD227" s="50"/>
      <c r="AE227" s="50"/>
      <c r="AF227" s="50"/>
      <c r="AG227" s="50">
        <f t="shared" si="8"/>
        <v>634</v>
      </c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  <c r="BN227" s="50"/>
      <c r="BO227" s="50"/>
      <c r="BP227" s="50"/>
      <c r="BQ227" s="50"/>
      <c r="BR227" s="50"/>
      <c r="BS227" s="50"/>
      <c r="BT227" s="50"/>
      <c r="BU227" s="50"/>
      <c r="BV227" s="50"/>
      <c r="BW227" s="50"/>
      <c r="BX227" s="50"/>
      <c r="BY227" s="50"/>
      <c r="BZ227" s="50"/>
      <c r="CA227" s="50"/>
      <c r="CB227" s="50"/>
      <c r="CC227" s="50"/>
      <c r="CD227" s="50"/>
      <c r="CE227" s="50"/>
      <c r="CF227" s="50"/>
      <c r="CG227" s="50"/>
      <c r="CH227" s="50"/>
      <c r="CI227" s="50"/>
      <c r="CJ227" s="50"/>
      <c r="CK227" s="50"/>
      <c r="CL227" s="50"/>
      <c r="CM227" s="50"/>
      <c r="CN227" s="50"/>
      <c r="CO227" s="50"/>
      <c r="CP227" s="50"/>
      <c r="CQ227" s="50"/>
      <c r="CR227" s="50"/>
      <c r="CS227" s="50"/>
      <c r="CT227" s="50"/>
      <c r="CU227" s="50"/>
      <c r="CV227" s="50"/>
      <c r="CW227" s="50"/>
      <c r="CX227" s="50"/>
      <c r="CY227" s="50"/>
      <c r="CZ227" s="50"/>
      <c r="DA227" s="50"/>
      <c r="DB227" s="50"/>
      <c r="DC227" s="50"/>
      <c r="DD227" s="50"/>
      <c r="DE227" s="50"/>
      <c r="DF227" s="50"/>
      <c r="DG227" s="50"/>
    </row>
    <row r="228" spans="18:111" s="32" customFormat="1" x14ac:dyDescent="0.25"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>
        <v>64.900000000000006</v>
      </c>
      <c r="AD228" s="50"/>
      <c r="AE228" s="50"/>
      <c r="AF228" s="50"/>
      <c r="AG228" s="50">
        <f t="shared" si="8"/>
        <v>649</v>
      </c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  <c r="BN228" s="50"/>
      <c r="BO228" s="50"/>
      <c r="BP228" s="50"/>
      <c r="BQ228" s="50"/>
      <c r="BR228" s="50"/>
      <c r="BS228" s="50"/>
      <c r="BT228" s="50"/>
      <c r="BU228" s="50"/>
      <c r="BV228" s="50"/>
      <c r="BW228" s="50"/>
      <c r="BX228" s="50"/>
      <c r="BY228" s="50"/>
      <c r="BZ228" s="50"/>
      <c r="CA228" s="50"/>
      <c r="CB228" s="50"/>
      <c r="CC228" s="50"/>
      <c r="CD228" s="50"/>
      <c r="CE228" s="50"/>
      <c r="CF228" s="50"/>
      <c r="CG228" s="50"/>
      <c r="CH228" s="50"/>
      <c r="CI228" s="50"/>
      <c r="CJ228" s="50"/>
      <c r="CK228" s="50"/>
      <c r="CL228" s="50"/>
      <c r="CM228" s="50"/>
      <c r="CN228" s="50"/>
      <c r="CO228" s="50"/>
      <c r="CP228" s="50"/>
      <c r="CQ228" s="50"/>
      <c r="CR228" s="50"/>
      <c r="CS228" s="50"/>
      <c r="CT228" s="50"/>
      <c r="CU228" s="50"/>
      <c r="CV228" s="50"/>
      <c r="CW228" s="50"/>
      <c r="CX228" s="50"/>
      <c r="CY228" s="50"/>
      <c r="CZ228" s="50"/>
      <c r="DA228" s="50"/>
      <c r="DB228" s="50"/>
      <c r="DC228" s="50"/>
      <c r="DD228" s="50"/>
      <c r="DE228" s="50"/>
      <c r="DF228" s="50"/>
      <c r="DG228" s="50"/>
    </row>
    <row r="229" spans="18:111" s="32" customFormat="1" x14ac:dyDescent="0.25"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>
        <v>66.5</v>
      </c>
      <c r="AD229" s="50"/>
      <c r="AE229" s="50"/>
      <c r="AF229" s="50"/>
      <c r="AG229" s="50">
        <f t="shared" si="8"/>
        <v>665</v>
      </c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  <c r="BL229" s="50"/>
      <c r="BM229" s="50"/>
      <c r="BN229" s="50"/>
      <c r="BO229" s="50"/>
      <c r="BP229" s="50"/>
      <c r="BQ229" s="50"/>
      <c r="BR229" s="50"/>
      <c r="BS229" s="50"/>
      <c r="BT229" s="50"/>
      <c r="BU229" s="50"/>
      <c r="BV229" s="50"/>
      <c r="BW229" s="50"/>
      <c r="BX229" s="50"/>
      <c r="BY229" s="50"/>
      <c r="BZ229" s="50"/>
      <c r="CA229" s="50"/>
      <c r="CB229" s="50"/>
      <c r="CC229" s="50"/>
      <c r="CD229" s="50"/>
      <c r="CE229" s="50"/>
      <c r="CF229" s="50"/>
      <c r="CG229" s="50"/>
      <c r="CH229" s="50"/>
      <c r="CI229" s="50"/>
      <c r="CJ229" s="50"/>
      <c r="CK229" s="50"/>
      <c r="CL229" s="50"/>
      <c r="CM229" s="50"/>
      <c r="CN229" s="50"/>
      <c r="CO229" s="50"/>
      <c r="CP229" s="50"/>
      <c r="CQ229" s="50"/>
      <c r="CR229" s="50"/>
      <c r="CS229" s="50"/>
      <c r="CT229" s="50"/>
      <c r="CU229" s="50"/>
      <c r="CV229" s="50"/>
      <c r="CW229" s="50"/>
      <c r="CX229" s="50"/>
      <c r="CY229" s="50"/>
      <c r="CZ229" s="50"/>
      <c r="DA229" s="50"/>
      <c r="DB229" s="50"/>
      <c r="DC229" s="50"/>
      <c r="DD229" s="50"/>
      <c r="DE229" s="50"/>
      <c r="DF229" s="50"/>
      <c r="DG229" s="50"/>
    </row>
    <row r="230" spans="18:111" s="32" customFormat="1" x14ac:dyDescent="0.25"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>
        <v>68</v>
      </c>
      <c r="AD230" s="50"/>
      <c r="AE230" s="50"/>
      <c r="AF230" s="50"/>
      <c r="AG230" s="50">
        <f t="shared" si="8"/>
        <v>680</v>
      </c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  <c r="BG230" s="50"/>
      <c r="BH230" s="50"/>
      <c r="BI230" s="50"/>
      <c r="BJ230" s="50"/>
      <c r="BK230" s="50"/>
      <c r="BL230" s="50"/>
      <c r="BM230" s="50"/>
      <c r="BN230" s="50"/>
      <c r="BO230" s="50"/>
      <c r="BP230" s="50"/>
      <c r="BQ230" s="50"/>
      <c r="BR230" s="50"/>
      <c r="BS230" s="50"/>
      <c r="BT230" s="50"/>
      <c r="BU230" s="50"/>
      <c r="BV230" s="50"/>
      <c r="BW230" s="50"/>
      <c r="BX230" s="50"/>
      <c r="BY230" s="50"/>
      <c r="BZ230" s="50"/>
      <c r="CA230" s="50"/>
      <c r="CB230" s="50"/>
      <c r="CC230" s="50"/>
      <c r="CD230" s="50"/>
      <c r="CE230" s="50"/>
      <c r="CF230" s="50"/>
      <c r="CG230" s="50"/>
      <c r="CH230" s="50"/>
      <c r="CI230" s="50"/>
      <c r="CJ230" s="50"/>
      <c r="CK230" s="50"/>
      <c r="CL230" s="50"/>
      <c r="CM230" s="50"/>
      <c r="CN230" s="50"/>
      <c r="CO230" s="50"/>
      <c r="CP230" s="50"/>
      <c r="CQ230" s="50"/>
      <c r="CR230" s="50"/>
      <c r="CS230" s="50"/>
      <c r="CT230" s="50"/>
      <c r="CU230" s="50"/>
      <c r="CV230" s="50"/>
      <c r="CW230" s="50"/>
      <c r="CX230" s="50"/>
      <c r="CY230" s="50"/>
      <c r="CZ230" s="50"/>
      <c r="DA230" s="50"/>
      <c r="DB230" s="50"/>
      <c r="DC230" s="50"/>
      <c r="DD230" s="50"/>
      <c r="DE230" s="50"/>
      <c r="DF230" s="50"/>
      <c r="DG230" s="50"/>
    </row>
    <row r="231" spans="18:111" s="32" customFormat="1" x14ac:dyDescent="0.25"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>
        <v>68.099999999999994</v>
      </c>
      <c r="AD231" s="50"/>
      <c r="AE231" s="50"/>
      <c r="AF231" s="50"/>
      <c r="AG231" s="50">
        <f t="shared" si="8"/>
        <v>681</v>
      </c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  <c r="BL231" s="50"/>
      <c r="BM231" s="50"/>
      <c r="BN231" s="50"/>
      <c r="BO231" s="50"/>
      <c r="BP231" s="50"/>
      <c r="BQ231" s="50"/>
      <c r="BR231" s="50"/>
      <c r="BS231" s="50"/>
      <c r="BT231" s="50"/>
      <c r="BU231" s="50"/>
      <c r="BV231" s="50"/>
      <c r="BW231" s="50"/>
      <c r="BX231" s="50"/>
      <c r="BY231" s="50"/>
      <c r="BZ231" s="50"/>
      <c r="CA231" s="50"/>
      <c r="CB231" s="50"/>
      <c r="CC231" s="50"/>
      <c r="CD231" s="50"/>
      <c r="CE231" s="50"/>
      <c r="CF231" s="50"/>
      <c r="CG231" s="50"/>
      <c r="CH231" s="50"/>
      <c r="CI231" s="50"/>
      <c r="CJ231" s="50"/>
      <c r="CK231" s="50"/>
      <c r="CL231" s="50"/>
      <c r="CM231" s="50"/>
      <c r="CN231" s="50"/>
      <c r="CO231" s="50"/>
      <c r="CP231" s="50"/>
      <c r="CQ231" s="50"/>
      <c r="CR231" s="50"/>
      <c r="CS231" s="50"/>
      <c r="CT231" s="50"/>
      <c r="CU231" s="50"/>
      <c r="CV231" s="50"/>
      <c r="CW231" s="50"/>
      <c r="CX231" s="50"/>
      <c r="CY231" s="50"/>
      <c r="CZ231" s="50"/>
      <c r="DA231" s="50"/>
      <c r="DB231" s="50"/>
      <c r="DC231" s="50"/>
      <c r="DD231" s="50"/>
      <c r="DE231" s="50"/>
      <c r="DF231" s="50"/>
      <c r="DG231" s="50"/>
    </row>
    <row r="232" spans="18:111" s="32" customFormat="1" x14ac:dyDescent="0.25"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>
        <v>69.8</v>
      </c>
      <c r="AD232" s="50"/>
      <c r="AE232" s="50"/>
      <c r="AF232" s="50"/>
      <c r="AG232" s="50">
        <f t="shared" si="8"/>
        <v>698</v>
      </c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  <c r="BN232" s="50"/>
      <c r="BO232" s="50"/>
      <c r="BP232" s="50"/>
      <c r="BQ232" s="50"/>
      <c r="BR232" s="50"/>
      <c r="BS232" s="50"/>
      <c r="BT232" s="50"/>
      <c r="BU232" s="50"/>
      <c r="BV232" s="50"/>
      <c r="BW232" s="50"/>
      <c r="BX232" s="50"/>
      <c r="BY232" s="50"/>
      <c r="BZ232" s="50"/>
      <c r="CA232" s="50"/>
      <c r="CB232" s="50"/>
      <c r="CC232" s="50"/>
      <c r="CD232" s="50"/>
      <c r="CE232" s="50"/>
      <c r="CF232" s="50"/>
      <c r="CG232" s="50"/>
      <c r="CH232" s="50"/>
      <c r="CI232" s="50"/>
      <c r="CJ232" s="50"/>
      <c r="CK232" s="50"/>
      <c r="CL232" s="50"/>
      <c r="CM232" s="50"/>
      <c r="CN232" s="50"/>
      <c r="CO232" s="50"/>
      <c r="CP232" s="50"/>
      <c r="CQ232" s="50"/>
      <c r="CR232" s="50"/>
      <c r="CS232" s="50"/>
      <c r="CT232" s="50"/>
      <c r="CU232" s="50"/>
      <c r="CV232" s="50"/>
      <c r="CW232" s="50"/>
      <c r="CX232" s="50"/>
      <c r="CY232" s="50"/>
      <c r="CZ232" s="50"/>
      <c r="DA232" s="50"/>
      <c r="DB232" s="50"/>
      <c r="DC232" s="50"/>
      <c r="DD232" s="50"/>
      <c r="DE232" s="50"/>
      <c r="DF232" s="50"/>
      <c r="DG232" s="50"/>
    </row>
    <row r="233" spans="18:111" s="32" customFormat="1" x14ac:dyDescent="0.25"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>
        <v>71.5</v>
      </c>
      <c r="AD233" s="50"/>
      <c r="AE233" s="50"/>
      <c r="AF233" s="50"/>
      <c r="AG233" s="50">
        <f t="shared" si="8"/>
        <v>715</v>
      </c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  <c r="BN233" s="50"/>
      <c r="BO233" s="50"/>
      <c r="BP233" s="50"/>
      <c r="BQ233" s="50"/>
      <c r="BR233" s="50"/>
      <c r="BS233" s="50"/>
      <c r="BT233" s="50"/>
      <c r="BU233" s="50"/>
      <c r="BV233" s="50"/>
      <c r="BW233" s="50"/>
      <c r="BX233" s="50"/>
      <c r="BY233" s="50"/>
      <c r="BZ233" s="50"/>
      <c r="CA233" s="50"/>
      <c r="CB233" s="50"/>
      <c r="CC233" s="50"/>
      <c r="CD233" s="50"/>
      <c r="CE233" s="50"/>
      <c r="CF233" s="50"/>
      <c r="CG233" s="50"/>
      <c r="CH233" s="50"/>
      <c r="CI233" s="50"/>
      <c r="CJ233" s="50"/>
      <c r="CK233" s="50"/>
      <c r="CL233" s="50"/>
      <c r="CM233" s="50"/>
      <c r="CN233" s="50"/>
      <c r="CO233" s="50"/>
      <c r="CP233" s="50"/>
      <c r="CQ233" s="50"/>
      <c r="CR233" s="50"/>
      <c r="CS233" s="50"/>
      <c r="CT233" s="50"/>
      <c r="CU233" s="50"/>
      <c r="CV233" s="50"/>
      <c r="CW233" s="50"/>
      <c r="CX233" s="50"/>
      <c r="CY233" s="50"/>
      <c r="CZ233" s="50"/>
      <c r="DA233" s="50"/>
      <c r="DB233" s="50"/>
      <c r="DC233" s="50"/>
      <c r="DD233" s="50"/>
      <c r="DE233" s="50"/>
      <c r="DF233" s="50"/>
      <c r="DG233" s="50"/>
    </row>
    <row r="234" spans="18:111" s="32" customFormat="1" x14ac:dyDescent="0.25"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>
        <v>73.2</v>
      </c>
      <c r="AD234" s="50"/>
      <c r="AE234" s="50"/>
      <c r="AF234" s="50"/>
      <c r="AG234" s="50">
        <f t="shared" si="8"/>
        <v>732</v>
      </c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0"/>
      <c r="BG234" s="50"/>
      <c r="BH234" s="50"/>
      <c r="BI234" s="50"/>
      <c r="BJ234" s="50"/>
      <c r="BK234" s="50"/>
      <c r="BL234" s="50"/>
      <c r="BM234" s="50"/>
      <c r="BN234" s="50"/>
      <c r="BO234" s="50"/>
      <c r="BP234" s="50"/>
      <c r="BQ234" s="50"/>
      <c r="BR234" s="50"/>
      <c r="BS234" s="50"/>
      <c r="BT234" s="50"/>
      <c r="BU234" s="50"/>
      <c r="BV234" s="50"/>
      <c r="BW234" s="50"/>
      <c r="BX234" s="50"/>
      <c r="BY234" s="50"/>
      <c r="BZ234" s="50"/>
      <c r="CA234" s="50"/>
      <c r="CB234" s="50"/>
      <c r="CC234" s="50"/>
      <c r="CD234" s="50"/>
      <c r="CE234" s="50"/>
      <c r="CF234" s="50"/>
      <c r="CG234" s="50"/>
      <c r="CH234" s="50"/>
      <c r="CI234" s="50"/>
      <c r="CJ234" s="50"/>
      <c r="CK234" s="50"/>
      <c r="CL234" s="50"/>
      <c r="CM234" s="50"/>
      <c r="CN234" s="50"/>
      <c r="CO234" s="50"/>
      <c r="CP234" s="50"/>
      <c r="CQ234" s="50"/>
      <c r="CR234" s="50"/>
      <c r="CS234" s="50"/>
      <c r="CT234" s="50"/>
      <c r="CU234" s="50"/>
      <c r="CV234" s="50"/>
      <c r="CW234" s="50"/>
      <c r="CX234" s="50"/>
      <c r="CY234" s="50"/>
      <c r="CZ234" s="50"/>
      <c r="DA234" s="50"/>
      <c r="DB234" s="50"/>
      <c r="DC234" s="50"/>
      <c r="DD234" s="50"/>
      <c r="DE234" s="50"/>
      <c r="DF234" s="50"/>
      <c r="DG234" s="50"/>
    </row>
    <row r="235" spans="18:111" s="32" customFormat="1" x14ac:dyDescent="0.25"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>
        <v>75</v>
      </c>
      <c r="AD235" s="50"/>
      <c r="AE235" s="50"/>
      <c r="AF235" s="50"/>
      <c r="AG235" s="50">
        <f t="shared" si="8"/>
        <v>750</v>
      </c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  <c r="BG235" s="50"/>
      <c r="BH235" s="50"/>
      <c r="BI235" s="50"/>
      <c r="BJ235" s="50"/>
      <c r="BK235" s="50"/>
      <c r="BL235" s="50"/>
      <c r="BM235" s="50"/>
      <c r="BN235" s="50"/>
      <c r="BO235" s="50"/>
      <c r="BP235" s="50"/>
      <c r="BQ235" s="50"/>
      <c r="BR235" s="50"/>
      <c r="BS235" s="50"/>
      <c r="BT235" s="50"/>
      <c r="BU235" s="50"/>
      <c r="BV235" s="50"/>
      <c r="BW235" s="50"/>
      <c r="BX235" s="50"/>
      <c r="BY235" s="50"/>
      <c r="BZ235" s="50"/>
      <c r="CA235" s="50"/>
      <c r="CB235" s="50"/>
      <c r="CC235" s="50"/>
      <c r="CD235" s="50"/>
      <c r="CE235" s="50"/>
      <c r="CF235" s="50"/>
      <c r="CG235" s="50"/>
      <c r="CH235" s="50"/>
      <c r="CI235" s="50"/>
      <c r="CJ235" s="50"/>
      <c r="CK235" s="50"/>
      <c r="CL235" s="50"/>
      <c r="CM235" s="50"/>
      <c r="CN235" s="50"/>
      <c r="CO235" s="50"/>
      <c r="CP235" s="50"/>
      <c r="CQ235" s="50"/>
      <c r="CR235" s="50"/>
      <c r="CS235" s="50"/>
      <c r="CT235" s="50"/>
      <c r="CU235" s="50"/>
      <c r="CV235" s="50"/>
      <c r="CW235" s="50"/>
      <c r="CX235" s="50"/>
      <c r="CY235" s="50"/>
      <c r="CZ235" s="50"/>
      <c r="DA235" s="50"/>
      <c r="DB235" s="50"/>
      <c r="DC235" s="50"/>
      <c r="DD235" s="50"/>
      <c r="DE235" s="50"/>
      <c r="DF235" s="50"/>
      <c r="DG235" s="50"/>
    </row>
    <row r="236" spans="18:111" s="32" customFormat="1" x14ac:dyDescent="0.25"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>
        <v>76.8</v>
      </c>
      <c r="AD236" s="50"/>
      <c r="AE236" s="50"/>
      <c r="AF236" s="50"/>
      <c r="AG236" s="50">
        <f t="shared" si="8"/>
        <v>768</v>
      </c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50"/>
      <c r="AW236" s="50"/>
      <c r="AX236" s="50"/>
      <c r="AY236" s="50"/>
      <c r="AZ236" s="50"/>
      <c r="BA236" s="50"/>
      <c r="BB236" s="50"/>
      <c r="BC236" s="50"/>
      <c r="BD236" s="50"/>
      <c r="BE236" s="50"/>
      <c r="BF236" s="50"/>
      <c r="BG236" s="50"/>
      <c r="BH236" s="50"/>
      <c r="BI236" s="50"/>
      <c r="BJ236" s="50"/>
      <c r="BK236" s="50"/>
      <c r="BL236" s="50"/>
      <c r="BM236" s="50"/>
      <c r="BN236" s="50"/>
      <c r="BO236" s="50"/>
      <c r="BP236" s="50"/>
      <c r="BQ236" s="50"/>
      <c r="BR236" s="50"/>
      <c r="BS236" s="50"/>
      <c r="BT236" s="50"/>
      <c r="BU236" s="50"/>
      <c r="BV236" s="50"/>
      <c r="BW236" s="50"/>
      <c r="BX236" s="50"/>
      <c r="BY236" s="50"/>
      <c r="BZ236" s="50"/>
      <c r="CA236" s="50"/>
      <c r="CB236" s="50"/>
      <c r="CC236" s="50"/>
      <c r="CD236" s="50"/>
      <c r="CE236" s="50"/>
      <c r="CF236" s="50"/>
      <c r="CG236" s="50"/>
      <c r="CH236" s="50"/>
      <c r="CI236" s="50"/>
      <c r="CJ236" s="50"/>
      <c r="CK236" s="50"/>
      <c r="CL236" s="50"/>
      <c r="CM236" s="50"/>
      <c r="CN236" s="50"/>
      <c r="CO236" s="50"/>
      <c r="CP236" s="50"/>
      <c r="CQ236" s="50"/>
      <c r="CR236" s="50"/>
      <c r="CS236" s="50"/>
      <c r="CT236" s="50"/>
      <c r="CU236" s="50"/>
      <c r="CV236" s="50"/>
      <c r="CW236" s="50"/>
      <c r="CX236" s="50"/>
      <c r="CY236" s="50"/>
      <c r="CZ236" s="50"/>
      <c r="DA236" s="50"/>
      <c r="DB236" s="50"/>
      <c r="DC236" s="50"/>
      <c r="DD236" s="50"/>
      <c r="DE236" s="50"/>
      <c r="DF236" s="50"/>
      <c r="DG236" s="50"/>
    </row>
    <row r="237" spans="18:111" s="32" customFormat="1" x14ac:dyDescent="0.25"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>
        <v>78.7</v>
      </c>
      <c r="AD237" s="50"/>
      <c r="AE237" s="50"/>
      <c r="AF237" s="50"/>
      <c r="AG237" s="50">
        <f t="shared" si="8"/>
        <v>787</v>
      </c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0"/>
      <c r="BL237" s="50"/>
      <c r="BM237" s="50"/>
      <c r="BN237" s="50"/>
      <c r="BO237" s="50"/>
      <c r="BP237" s="50"/>
      <c r="BQ237" s="50"/>
      <c r="BR237" s="50"/>
      <c r="BS237" s="50"/>
      <c r="BT237" s="50"/>
      <c r="BU237" s="50"/>
      <c r="BV237" s="50"/>
      <c r="BW237" s="50"/>
      <c r="BX237" s="50"/>
      <c r="BY237" s="50"/>
      <c r="BZ237" s="50"/>
      <c r="CA237" s="50"/>
      <c r="CB237" s="50"/>
      <c r="CC237" s="50"/>
      <c r="CD237" s="50"/>
      <c r="CE237" s="50"/>
      <c r="CF237" s="50"/>
      <c r="CG237" s="50"/>
      <c r="CH237" s="50"/>
      <c r="CI237" s="50"/>
      <c r="CJ237" s="50"/>
      <c r="CK237" s="50"/>
      <c r="CL237" s="50"/>
      <c r="CM237" s="50"/>
      <c r="CN237" s="50"/>
      <c r="CO237" s="50"/>
      <c r="CP237" s="50"/>
      <c r="CQ237" s="50"/>
      <c r="CR237" s="50"/>
      <c r="CS237" s="50"/>
      <c r="CT237" s="50"/>
      <c r="CU237" s="50"/>
      <c r="CV237" s="50"/>
      <c r="CW237" s="50"/>
      <c r="CX237" s="50"/>
      <c r="CY237" s="50"/>
      <c r="CZ237" s="50"/>
      <c r="DA237" s="50"/>
      <c r="DB237" s="50"/>
      <c r="DC237" s="50"/>
      <c r="DD237" s="50"/>
      <c r="DE237" s="50"/>
      <c r="DF237" s="50"/>
      <c r="DG237" s="50"/>
    </row>
    <row r="238" spans="18:111" s="32" customFormat="1" x14ac:dyDescent="0.25"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>
        <v>80.599999999999994</v>
      </c>
      <c r="AD238" s="50"/>
      <c r="AE238" s="50"/>
      <c r="AF238" s="50"/>
      <c r="AG238" s="50">
        <f t="shared" si="8"/>
        <v>806</v>
      </c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/>
      <c r="AV238" s="50"/>
      <c r="AW238" s="50"/>
      <c r="AX238" s="50"/>
      <c r="AY238" s="50"/>
      <c r="AZ238" s="50"/>
      <c r="BA238" s="50"/>
      <c r="BB238" s="50"/>
      <c r="BC238" s="50"/>
      <c r="BD238" s="50"/>
      <c r="BE238" s="50"/>
      <c r="BF238" s="50"/>
      <c r="BG238" s="50"/>
      <c r="BH238" s="50"/>
      <c r="BI238" s="50"/>
      <c r="BJ238" s="50"/>
      <c r="BK238" s="50"/>
      <c r="BL238" s="50"/>
      <c r="BM238" s="50"/>
      <c r="BN238" s="50"/>
      <c r="BO238" s="50"/>
      <c r="BP238" s="50"/>
      <c r="BQ238" s="50"/>
      <c r="BR238" s="50"/>
      <c r="BS238" s="50"/>
      <c r="BT238" s="50"/>
      <c r="BU238" s="50"/>
      <c r="BV238" s="50"/>
      <c r="BW238" s="50"/>
      <c r="BX238" s="50"/>
      <c r="BY238" s="50"/>
      <c r="BZ238" s="50"/>
      <c r="CA238" s="50"/>
      <c r="CB238" s="50"/>
      <c r="CC238" s="50"/>
      <c r="CD238" s="50"/>
      <c r="CE238" s="50"/>
      <c r="CF238" s="50"/>
      <c r="CG238" s="50"/>
      <c r="CH238" s="50"/>
      <c r="CI238" s="50"/>
      <c r="CJ238" s="50"/>
      <c r="CK238" s="50"/>
      <c r="CL238" s="50"/>
      <c r="CM238" s="50"/>
      <c r="CN238" s="50"/>
      <c r="CO238" s="50"/>
      <c r="CP238" s="50"/>
      <c r="CQ238" s="50"/>
      <c r="CR238" s="50"/>
      <c r="CS238" s="50"/>
      <c r="CT238" s="50"/>
      <c r="CU238" s="50"/>
      <c r="CV238" s="50"/>
      <c r="CW238" s="50"/>
      <c r="CX238" s="50"/>
      <c r="CY238" s="50"/>
      <c r="CZ238" s="50"/>
      <c r="DA238" s="50"/>
      <c r="DB238" s="50"/>
      <c r="DC238" s="50"/>
      <c r="DD238" s="50"/>
      <c r="DE238" s="50"/>
      <c r="DF238" s="50"/>
      <c r="DG238" s="50"/>
    </row>
    <row r="239" spans="18:111" s="32" customFormat="1" x14ac:dyDescent="0.25"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>
        <v>82</v>
      </c>
      <c r="AD239" s="50"/>
      <c r="AE239" s="50"/>
      <c r="AF239" s="50"/>
      <c r="AG239" s="50">
        <f t="shared" si="8"/>
        <v>820</v>
      </c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  <c r="BA239" s="50"/>
      <c r="BB239" s="50"/>
      <c r="BC239" s="50"/>
      <c r="BD239" s="50"/>
      <c r="BE239" s="50"/>
      <c r="BF239" s="50"/>
      <c r="BG239" s="50"/>
      <c r="BH239" s="50"/>
      <c r="BI239" s="50"/>
      <c r="BJ239" s="50"/>
      <c r="BK239" s="50"/>
      <c r="BL239" s="50"/>
      <c r="BM239" s="50"/>
      <c r="BN239" s="50"/>
      <c r="BO239" s="50"/>
      <c r="BP239" s="50"/>
      <c r="BQ239" s="50"/>
      <c r="BR239" s="50"/>
      <c r="BS239" s="50"/>
      <c r="BT239" s="50"/>
      <c r="BU239" s="50"/>
      <c r="BV239" s="50"/>
      <c r="BW239" s="50"/>
      <c r="BX239" s="50"/>
      <c r="BY239" s="50"/>
      <c r="BZ239" s="50"/>
      <c r="CA239" s="50"/>
      <c r="CB239" s="50"/>
      <c r="CC239" s="50"/>
      <c r="CD239" s="50"/>
      <c r="CE239" s="50"/>
      <c r="CF239" s="50"/>
      <c r="CG239" s="50"/>
      <c r="CH239" s="50"/>
      <c r="CI239" s="50"/>
      <c r="CJ239" s="50"/>
      <c r="CK239" s="50"/>
      <c r="CL239" s="50"/>
      <c r="CM239" s="50"/>
      <c r="CN239" s="50"/>
      <c r="CO239" s="50"/>
      <c r="CP239" s="50"/>
      <c r="CQ239" s="50"/>
      <c r="CR239" s="50"/>
      <c r="CS239" s="50"/>
      <c r="CT239" s="50"/>
      <c r="CU239" s="50"/>
      <c r="CV239" s="50"/>
      <c r="CW239" s="50"/>
      <c r="CX239" s="50"/>
      <c r="CY239" s="50"/>
      <c r="CZ239" s="50"/>
      <c r="DA239" s="50"/>
      <c r="DB239" s="50"/>
      <c r="DC239" s="50"/>
      <c r="DD239" s="50"/>
      <c r="DE239" s="50"/>
      <c r="DF239" s="50"/>
      <c r="DG239" s="50"/>
    </row>
    <row r="240" spans="18:111" s="32" customFormat="1" x14ac:dyDescent="0.25"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>
        <v>82.5</v>
      </c>
      <c r="AD240" s="50"/>
      <c r="AE240" s="50"/>
      <c r="AF240" s="50"/>
      <c r="AG240" s="50">
        <f t="shared" si="8"/>
        <v>825</v>
      </c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  <c r="AX240" s="50"/>
      <c r="AY240" s="50"/>
      <c r="AZ240" s="50"/>
      <c r="BA240" s="50"/>
      <c r="BB240" s="50"/>
      <c r="BC240" s="50"/>
      <c r="BD240" s="50"/>
      <c r="BE240" s="50"/>
      <c r="BF240" s="50"/>
      <c r="BG240" s="50"/>
      <c r="BH240" s="50"/>
      <c r="BI240" s="50"/>
      <c r="BJ240" s="50"/>
      <c r="BK240" s="50"/>
      <c r="BL240" s="50"/>
      <c r="BM240" s="50"/>
      <c r="BN240" s="50"/>
      <c r="BO240" s="50"/>
      <c r="BP240" s="50"/>
      <c r="BQ240" s="50"/>
      <c r="BR240" s="50"/>
      <c r="BS240" s="50"/>
      <c r="BT240" s="50"/>
      <c r="BU240" s="50"/>
      <c r="BV240" s="50"/>
      <c r="BW240" s="50"/>
      <c r="BX240" s="50"/>
      <c r="BY240" s="50"/>
      <c r="BZ240" s="50"/>
      <c r="CA240" s="50"/>
      <c r="CB240" s="50"/>
      <c r="CC240" s="50"/>
      <c r="CD240" s="50"/>
      <c r="CE240" s="50"/>
      <c r="CF240" s="50"/>
      <c r="CG240" s="50"/>
      <c r="CH240" s="50"/>
      <c r="CI240" s="50"/>
      <c r="CJ240" s="50"/>
      <c r="CK240" s="50"/>
      <c r="CL240" s="50"/>
      <c r="CM240" s="50"/>
      <c r="CN240" s="50"/>
      <c r="CO240" s="50"/>
      <c r="CP240" s="50"/>
      <c r="CQ240" s="50"/>
      <c r="CR240" s="50"/>
      <c r="CS240" s="50"/>
      <c r="CT240" s="50"/>
      <c r="CU240" s="50"/>
      <c r="CV240" s="50"/>
      <c r="CW240" s="50"/>
      <c r="CX240" s="50"/>
      <c r="CY240" s="50"/>
      <c r="CZ240" s="50"/>
      <c r="DA240" s="50"/>
      <c r="DB240" s="50"/>
      <c r="DC240" s="50"/>
      <c r="DD240" s="50"/>
      <c r="DE240" s="50"/>
      <c r="DF240" s="50"/>
      <c r="DG240" s="50"/>
    </row>
    <row r="241" spans="18:111" s="32" customFormat="1" x14ac:dyDescent="0.25"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>
        <v>84.5</v>
      </c>
      <c r="AD241" s="50"/>
      <c r="AE241" s="50"/>
      <c r="AF241" s="50"/>
      <c r="AG241" s="50">
        <f t="shared" si="8"/>
        <v>845</v>
      </c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  <c r="BN241" s="50"/>
      <c r="BO241" s="50"/>
      <c r="BP241" s="50"/>
      <c r="BQ241" s="50"/>
      <c r="BR241" s="50"/>
      <c r="BS241" s="50"/>
      <c r="BT241" s="50"/>
      <c r="BU241" s="50"/>
      <c r="BV241" s="50"/>
      <c r="BW241" s="50"/>
      <c r="BX241" s="50"/>
      <c r="BY241" s="50"/>
      <c r="BZ241" s="50"/>
      <c r="CA241" s="50"/>
      <c r="CB241" s="50"/>
      <c r="CC241" s="50"/>
      <c r="CD241" s="50"/>
      <c r="CE241" s="50"/>
      <c r="CF241" s="50"/>
      <c r="CG241" s="50"/>
      <c r="CH241" s="50"/>
      <c r="CI241" s="50"/>
      <c r="CJ241" s="50"/>
      <c r="CK241" s="50"/>
      <c r="CL241" s="50"/>
      <c r="CM241" s="50"/>
      <c r="CN241" s="50"/>
      <c r="CO241" s="50"/>
      <c r="CP241" s="50"/>
      <c r="CQ241" s="50"/>
      <c r="CR241" s="50"/>
      <c r="CS241" s="50"/>
      <c r="CT241" s="50"/>
      <c r="CU241" s="50"/>
      <c r="CV241" s="50"/>
      <c r="CW241" s="50"/>
      <c r="CX241" s="50"/>
      <c r="CY241" s="50"/>
      <c r="CZ241" s="50"/>
      <c r="DA241" s="50"/>
      <c r="DB241" s="50"/>
      <c r="DC241" s="50"/>
      <c r="DD241" s="50"/>
      <c r="DE241" s="50"/>
      <c r="DF241" s="50"/>
      <c r="DG241" s="50"/>
    </row>
    <row r="242" spans="18:111" s="32" customFormat="1" x14ac:dyDescent="0.25"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>
        <v>86.6</v>
      </c>
      <c r="AD242" s="50"/>
      <c r="AE242" s="50"/>
      <c r="AF242" s="50"/>
      <c r="AG242" s="50">
        <f t="shared" si="8"/>
        <v>866</v>
      </c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  <c r="BN242" s="50"/>
      <c r="BO242" s="50"/>
      <c r="BP242" s="50"/>
      <c r="BQ242" s="50"/>
      <c r="BR242" s="50"/>
      <c r="BS242" s="50"/>
      <c r="BT242" s="50"/>
      <c r="BU242" s="50"/>
      <c r="BV242" s="50"/>
      <c r="BW242" s="50"/>
      <c r="BX242" s="50"/>
      <c r="BY242" s="50"/>
      <c r="BZ242" s="50"/>
      <c r="CA242" s="50"/>
      <c r="CB242" s="50"/>
      <c r="CC242" s="50"/>
      <c r="CD242" s="50"/>
      <c r="CE242" s="50"/>
      <c r="CF242" s="50"/>
      <c r="CG242" s="50"/>
      <c r="CH242" s="50"/>
      <c r="CI242" s="50"/>
      <c r="CJ242" s="50"/>
      <c r="CK242" s="50"/>
      <c r="CL242" s="50"/>
      <c r="CM242" s="50"/>
      <c r="CN242" s="50"/>
      <c r="CO242" s="50"/>
      <c r="CP242" s="50"/>
      <c r="CQ242" s="50"/>
      <c r="CR242" s="50"/>
      <c r="CS242" s="50"/>
      <c r="CT242" s="50"/>
      <c r="CU242" s="50"/>
      <c r="CV242" s="50"/>
      <c r="CW242" s="50"/>
      <c r="CX242" s="50"/>
      <c r="CY242" s="50"/>
      <c r="CZ242" s="50"/>
      <c r="DA242" s="50"/>
      <c r="DB242" s="50"/>
      <c r="DC242" s="50"/>
      <c r="DD242" s="50"/>
      <c r="DE242" s="50"/>
      <c r="DF242" s="50"/>
      <c r="DG242" s="50"/>
    </row>
    <row r="243" spans="18:111" s="32" customFormat="1" x14ac:dyDescent="0.25"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>
        <v>88.7</v>
      </c>
      <c r="AD243" s="50"/>
      <c r="AE243" s="50"/>
      <c r="AF243" s="50"/>
      <c r="AG243" s="50">
        <f t="shared" si="8"/>
        <v>887</v>
      </c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/>
      <c r="CK243" s="50"/>
      <c r="CL243" s="50"/>
      <c r="CM243" s="50"/>
      <c r="CN243" s="50"/>
      <c r="CO243" s="50"/>
      <c r="CP243" s="50"/>
      <c r="CQ243" s="50"/>
      <c r="CR243" s="50"/>
      <c r="CS243" s="50"/>
      <c r="CT243" s="50"/>
      <c r="CU243" s="50"/>
      <c r="CV243" s="50"/>
      <c r="CW243" s="50"/>
      <c r="CX243" s="50"/>
      <c r="CY243" s="50"/>
      <c r="CZ243" s="50"/>
      <c r="DA243" s="50"/>
      <c r="DB243" s="50"/>
      <c r="DC243" s="50"/>
      <c r="DD243" s="50"/>
      <c r="DE243" s="50"/>
      <c r="DF243" s="50"/>
      <c r="DG243" s="50"/>
    </row>
    <row r="244" spans="18:111" s="32" customFormat="1" x14ac:dyDescent="0.25"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>
        <v>90.9</v>
      </c>
      <c r="AD244" s="50"/>
      <c r="AE244" s="50"/>
      <c r="AF244" s="50"/>
      <c r="AG244" s="50">
        <f t="shared" si="8"/>
        <v>909</v>
      </c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  <c r="CJ244" s="50"/>
      <c r="CK244" s="50"/>
      <c r="CL244" s="50"/>
      <c r="CM244" s="50"/>
      <c r="CN244" s="50"/>
      <c r="CO244" s="50"/>
      <c r="CP244" s="50"/>
      <c r="CQ244" s="50"/>
      <c r="CR244" s="50"/>
      <c r="CS244" s="50"/>
      <c r="CT244" s="50"/>
      <c r="CU244" s="50"/>
      <c r="CV244" s="50"/>
      <c r="CW244" s="50"/>
      <c r="CX244" s="50"/>
      <c r="CY244" s="50"/>
      <c r="CZ244" s="50"/>
      <c r="DA244" s="50"/>
      <c r="DB244" s="50"/>
      <c r="DC244" s="50"/>
      <c r="DD244" s="50"/>
      <c r="DE244" s="50"/>
      <c r="DF244" s="50"/>
      <c r="DG244" s="50"/>
    </row>
    <row r="245" spans="18:111" s="32" customFormat="1" x14ac:dyDescent="0.25"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>
        <v>91</v>
      </c>
      <c r="AD245" s="50"/>
      <c r="AE245" s="50"/>
      <c r="AF245" s="50"/>
      <c r="AG245" s="50">
        <f t="shared" si="8"/>
        <v>910</v>
      </c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0"/>
      <c r="BR245" s="50"/>
      <c r="BS245" s="50"/>
      <c r="BT245" s="50"/>
      <c r="BU245" s="50"/>
      <c r="BV245" s="50"/>
      <c r="BW245" s="50"/>
      <c r="BX245" s="50"/>
      <c r="BY245" s="50"/>
      <c r="BZ245" s="50"/>
      <c r="CA245" s="50"/>
      <c r="CB245" s="50"/>
      <c r="CC245" s="50"/>
      <c r="CD245" s="50"/>
      <c r="CE245" s="50"/>
      <c r="CF245" s="50"/>
      <c r="CG245" s="50"/>
      <c r="CH245" s="50"/>
      <c r="CI245" s="50"/>
      <c r="CJ245" s="50"/>
      <c r="CK245" s="50"/>
      <c r="CL245" s="50"/>
      <c r="CM245" s="50"/>
      <c r="CN245" s="50"/>
      <c r="CO245" s="50"/>
      <c r="CP245" s="50"/>
      <c r="CQ245" s="50"/>
      <c r="CR245" s="50"/>
      <c r="CS245" s="50"/>
      <c r="CT245" s="50"/>
      <c r="CU245" s="50"/>
      <c r="CV245" s="50"/>
      <c r="CW245" s="50"/>
      <c r="CX245" s="50"/>
      <c r="CY245" s="50"/>
      <c r="CZ245" s="50"/>
      <c r="DA245" s="50"/>
      <c r="DB245" s="50"/>
      <c r="DC245" s="50"/>
      <c r="DD245" s="50"/>
      <c r="DE245" s="50"/>
      <c r="DF245" s="50"/>
      <c r="DG245" s="50"/>
    </row>
    <row r="246" spans="18:111" s="32" customFormat="1" x14ac:dyDescent="0.25"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>
        <v>93.1</v>
      </c>
      <c r="AD246" s="50"/>
      <c r="AE246" s="50"/>
      <c r="AF246" s="50"/>
      <c r="AG246" s="50">
        <f t="shared" si="8"/>
        <v>931</v>
      </c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/>
      <c r="CF246" s="50"/>
      <c r="CG246" s="50"/>
      <c r="CH246" s="50"/>
      <c r="CI246" s="50"/>
      <c r="CJ246" s="50"/>
      <c r="CK246" s="50"/>
      <c r="CL246" s="50"/>
      <c r="CM246" s="50"/>
      <c r="CN246" s="50"/>
      <c r="CO246" s="50"/>
      <c r="CP246" s="50"/>
      <c r="CQ246" s="50"/>
      <c r="CR246" s="50"/>
      <c r="CS246" s="50"/>
      <c r="CT246" s="50"/>
      <c r="CU246" s="50"/>
      <c r="CV246" s="50"/>
      <c r="CW246" s="50"/>
      <c r="CX246" s="50"/>
      <c r="CY246" s="50"/>
      <c r="CZ246" s="50"/>
      <c r="DA246" s="50"/>
      <c r="DB246" s="50"/>
      <c r="DC246" s="50"/>
      <c r="DD246" s="50"/>
      <c r="DE246" s="50"/>
      <c r="DF246" s="50"/>
      <c r="DG246" s="50"/>
    </row>
    <row r="247" spans="18:111" s="32" customFormat="1" x14ac:dyDescent="0.25"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>
        <v>95.3</v>
      </c>
      <c r="AD247" s="50"/>
      <c r="AE247" s="50"/>
      <c r="AF247" s="50"/>
      <c r="AG247" s="50">
        <f t="shared" si="8"/>
        <v>953</v>
      </c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0"/>
      <c r="BR247" s="50"/>
      <c r="BS247" s="50"/>
      <c r="BT247" s="50"/>
      <c r="BU247" s="50"/>
      <c r="BV247" s="50"/>
      <c r="BW247" s="50"/>
      <c r="BX247" s="50"/>
      <c r="BY247" s="50"/>
      <c r="BZ247" s="50"/>
      <c r="CA247" s="50"/>
      <c r="CB247" s="50"/>
      <c r="CC247" s="50"/>
      <c r="CD247" s="50"/>
      <c r="CE247" s="50"/>
      <c r="CF247" s="50"/>
      <c r="CG247" s="50"/>
      <c r="CH247" s="50"/>
      <c r="CI247" s="50"/>
      <c r="CJ247" s="50"/>
      <c r="CK247" s="50"/>
      <c r="CL247" s="50"/>
      <c r="CM247" s="50"/>
      <c r="CN247" s="50"/>
      <c r="CO247" s="50"/>
      <c r="CP247" s="50"/>
      <c r="CQ247" s="50"/>
      <c r="CR247" s="50"/>
      <c r="CS247" s="50"/>
      <c r="CT247" s="50"/>
      <c r="CU247" s="50"/>
      <c r="CV247" s="50"/>
      <c r="CW247" s="50"/>
      <c r="CX247" s="50"/>
      <c r="CY247" s="50"/>
      <c r="CZ247" s="50"/>
      <c r="DA247" s="50"/>
      <c r="DB247" s="50"/>
      <c r="DC247" s="50"/>
      <c r="DD247" s="50"/>
      <c r="DE247" s="50"/>
      <c r="DF247" s="50"/>
      <c r="DG247" s="50"/>
    </row>
    <row r="248" spans="18:111" s="32" customFormat="1" x14ac:dyDescent="0.25"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>
        <v>97.6</v>
      </c>
      <c r="AD248" s="50"/>
      <c r="AE248" s="50"/>
      <c r="AF248" s="50"/>
      <c r="AG248" s="50">
        <f t="shared" si="8"/>
        <v>976</v>
      </c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  <c r="BN248" s="50"/>
      <c r="BO248" s="50"/>
      <c r="BP248" s="50"/>
      <c r="BQ248" s="50"/>
      <c r="BR248" s="50"/>
      <c r="BS248" s="50"/>
      <c r="BT248" s="50"/>
      <c r="BU248" s="50"/>
      <c r="BV248" s="50"/>
      <c r="BW248" s="50"/>
      <c r="BX248" s="50"/>
      <c r="BY248" s="50"/>
      <c r="BZ248" s="50"/>
      <c r="CA248" s="50"/>
      <c r="CB248" s="50"/>
      <c r="CC248" s="50"/>
      <c r="CD248" s="50"/>
      <c r="CE248" s="50"/>
      <c r="CF248" s="50"/>
      <c r="CG248" s="50"/>
      <c r="CH248" s="50"/>
      <c r="CI248" s="50"/>
      <c r="CJ248" s="50"/>
      <c r="CK248" s="50"/>
      <c r="CL248" s="50"/>
      <c r="CM248" s="50"/>
      <c r="CN248" s="50"/>
      <c r="CO248" s="50"/>
      <c r="CP248" s="50"/>
      <c r="CQ248" s="50"/>
      <c r="CR248" s="50"/>
      <c r="CS248" s="50"/>
      <c r="CT248" s="50"/>
      <c r="CU248" s="50"/>
      <c r="CV248" s="50"/>
      <c r="CW248" s="50"/>
      <c r="CX248" s="50"/>
      <c r="CY248" s="50"/>
      <c r="CZ248" s="50"/>
      <c r="DA248" s="50"/>
      <c r="DB248" s="50"/>
      <c r="DC248" s="50"/>
      <c r="DD248" s="50"/>
      <c r="DE248" s="50"/>
      <c r="DF248" s="50"/>
      <c r="DG248" s="50"/>
    </row>
    <row r="249" spans="18:111" s="32" customFormat="1" x14ac:dyDescent="0.25"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>
        <v>100</v>
      </c>
      <c r="AD249" s="50"/>
      <c r="AE249" s="50"/>
      <c r="AF249" s="50"/>
      <c r="AG249" s="50">
        <f t="shared" si="8"/>
        <v>1000</v>
      </c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  <c r="BN249" s="50"/>
      <c r="BO249" s="50"/>
      <c r="BP249" s="50"/>
      <c r="BQ249" s="50"/>
      <c r="BR249" s="50"/>
      <c r="BS249" s="50"/>
      <c r="BT249" s="50"/>
      <c r="BU249" s="50"/>
      <c r="BV249" s="50"/>
      <c r="BW249" s="50"/>
      <c r="BX249" s="50"/>
      <c r="BY249" s="50"/>
      <c r="BZ249" s="50"/>
      <c r="CA249" s="50"/>
      <c r="CB249" s="50"/>
      <c r="CC249" s="50"/>
      <c r="CD249" s="50"/>
      <c r="CE249" s="50"/>
      <c r="CF249" s="50"/>
      <c r="CG249" s="50"/>
      <c r="CH249" s="50"/>
      <c r="CI249" s="50"/>
      <c r="CJ249" s="50"/>
      <c r="CK249" s="50"/>
      <c r="CL249" s="50"/>
      <c r="CM249" s="50"/>
      <c r="CN249" s="50"/>
      <c r="CO249" s="50"/>
      <c r="CP249" s="50"/>
      <c r="CQ249" s="50"/>
      <c r="CR249" s="50"/>
      <c r="CS249" s="50"/>
      <c r="CT249" s="50"/>
      <c r="CU249" s="50"/>
      <c r="CV249" s="50"/>
      <c r="CW249" s="50"/>
      <c r="CX249" s="50"/>
      <c r="CY249" s="50"/>
      <c r="CZ249" s="50"/>
      <c r="DA249" s="50"/>
      <c r="DB249" s="50"/>
      <c r="DC249" s="50"/>
      <c r="DD249" s="50"/>
      <c r="DE249" s="50"/>
      <c r="DF249" s="50"/>
      <c r="DG249" s="50"/>
    </row>
    <row r="250" spans="18:111" s="32" customFormat="1" x14ac:dyDescent="0.25"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>
        <v>102</v>
      </c>
      <c r="AD250" s="50"/>
      <c r="AE250" s="50"/>
      <c r="AF250" s="50"/>
      <c r="AG250" s="50">
        <f t="shared" si="8"/>
        <v>1020</v>
      </c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  <c r="BN250" s="50"/>
      <c r="BO250" s="50"/>
      <c r="BP250" s="50"/>
      <c r="BQ250" s="50"/>
      <c r="BR250" s="50"/>
      <c r="BS250" s="50"/>
      <c r="BT250" s="50"/>
      <c r="BU250" s="50"/>
      <c r="BV250" s="50"/>
      <c r="BW250" s="50"/>
      <c r="BX250" s="50"/>
      <c r="BY250" s="50"/>
      <c r="BZ250" s="50"/>
      <c r="CA250" s="50"/>
      <c r="CB250" s="50"/>
      <c r="CC250" s="50"/>
      <c r="CD250" s="50"/>
      <c r="CE250" s="50"/>
      <c r="CF250" s="50"/>
      <c r="CG250" s="50"/>
      <c r="CH250" s="50"/>
      <c r="CI250" s="50"/>
      <c r="CJ250" s="50"/>
      <c r="CK250" s="50"/>
      <c r="CL250" s="50"/>
      <c r="CM250" s="50"/>
      <c r="CN250" s="50"/>
      <c r="CO250" s="50"/>
      <c r="CP250" s="50"/>
      <c r="CQ250" s="50"/>
      <c r="CR250" s="50"/>
      <c r="CS250" s="50"/>
      <c r="CT250" s="50"/>
      <c r="CU250" s="50"/>
      <c r="CV250" s="50"/>
      <c r="CW250" s="50"/>
      <c r="CX250" s="50"/>
      <c r="CY250" s="50"/>
      <c r="CZ250" s="50"/>
      <c r="DA250" s="50"/>
      <c r="DB250" s="50"/>
      <c r="DC250" s="50"/>
      <c r="DD250" s="50"/>
      <c r="DE250" s="50"/>
      <c r="DF250" s="50"/>
      <c r="DG250" s="50"/>
    </row>
    <row r="251" spans="18:111" s="32" customFormat="1" x14ac:dyDescent="0.25"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>
        <v>105</v>
      </c>
      <c r="AD251" s="50"/>
      <c r="AE251" s="50"/>
      <c r="AF251" s="50"/>
      <c r="AG251" s="50">
        <f t="shared" si="8"/>
        <v>1050</v>
      </c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0"/>
      <c r="BR251" s="50"/>
      <c r="BS251" s="50"/>
      <c r="BT251" s="50"/>
      <c r="BU251" s="50"/>
      <c r="BV251" s="50"/>
      <c r="BW251" s="50"/>
      <c r="BX251" s="50"/>
      <c r="BY251" s="50"/>
      <c r="BZ251" s="50"/>
      <c r="CA251" s="50"/>
      <c r="CB251" s="50"/>
      <c r="CC251" s="50"/>
      <c r="CD251" s="50"/>
      <c r="CE251" s="50"/>
      <c r="CF251" s="50"/>
      <c r="CG251" s="50"/>
      <c r="CH251" s="50"/>
      <c r="CI251" s="50"/>
      <c r="CJ251" s="50"/>
      <c r="CK251" s="50"/>
      <c r="CL251" s="50"/>
      <c r="CM251" s="50"/>
      <c r="CN251" s="50"/>
      <c r="CO251" s="50"/>
      <c r="CP251" s="50"/>
      <c r="CQ251" s="50"/>
      <c r="CR251" s="50"/>
      <c r="CS251" s="50"/>
      <c r="CT251" s="50"/>
      <c r="CU251" s="50"/>
      <c r="CV251" s="50"/>
      <c r="CW251" s="50"/>
      <c r="CX251" s="50"/>
      <c r="CY251" s="50"/>
      <c r="CZ251" s="50"/>
      <c r="DA251" s="50"/>
      <c r="DB251" s="50"/>
      <c r="DC251" s="50"/>
      <c r="DD251" s="50"/>
      <c r="DE251" s="50"/>
      <c r="DF251" s="50"/>
      <c r="DG251" s="50"/>
    </row>
    <row r="252" spans="18:111" s="32" customFormat="1" x14ac:dyDescent="0.25"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>
        <v>107</v>
      </c>
      <c r="AD252" s="50"/>
      <c r="AE252" s="50"/>
      <c r="AF252" s="50"/>
      <c r="AG252" s="50">
        <f t="shared" si="8"/>
        <v>1070</v>
      </c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  <c r="BN252" s="50"/>
      <c r="BO252" s="50"/>
      <c r="BP252" s="50"/>
      <c r="BQ252" s="50"/>
      <c r="BR252" s="50"/>
      <c r="BS252" s="50"/>
      <c r="BT252" s="50"/>
      <c r="BU252" s="50"/>
      <c r="BV252" s="50"/>
      <c r="BW252" s="50"/>
      <c r="BX252" s="50"/>
      <c r="BY252" s="50"/>
      <c r="BZ252" s="50"/>
      <c r="CA252" s="50"/>
      <c r="CB252" s="50"/>
      <c r="CC252" s="50"/>
      <c r="CD252" s="50"/>
      <c r="CE252" s="50"/>
      <c r="CF252" s="50"/>
      <c r="CG252" s="50"/>
      <c r="CH252" s="50"/>
      <c r="CI252" s="50"/>
      <c r="CJ252" s="50"/>
      <c r="CK252" s="50"/>
      <c r="CL252" s="50"/>
      <c r="CM252" s="50"/>
      <c r="CN252" s="50"/>
      <c r="CO252" s="50"/>
      <c r="CP252" s="50"/>
      <c r="CQ252" s="50"/>
      <c r="CR252" s="50"/>
      <c r="CS252" s="50"/>
      <c r="CT252" s="50"/>
      <c r="CU252" s="50"/>
      <c r="CV252" s="50"/>
      <c r="CW252" s="50"/>
      <c r="CX252" s="50"/>
      <c r="CY252" s="50"/>
      <c r="CZ252" s="50"/>
      <c r="DA252" s="50"/>
      <c r="DB252" s="50"/>
      <c r="DC252" s="50"/>
      <c r="DD252" s="50"/>
      <c r="DE252" s="50"/>
      <c r="DF252" s="50"/>
      <c r="DG252" s="50"/>
    </row>
    <row r="253" spans="18:111" s="32" customFormat="1" x14ac:dyDescent="0.25"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>
        <v>110</v>
      </c>
      <c r="AD253" s="50"/>
      <c r="AE253" s="50"/>
      <c r="AF253" s="50"/>
      <c r="AG253" s="50">
        <f t="shared" si="8"/>
        <v>1100</v>
      </c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  <c r="CE253" s="50"/>
      <c r="CF253" s="50"/>
      <c r="CG253" s="50"/>
      <c r="CH253" s="50"/>
      <c r="CI253" s="50"/>
      <c r="CJ253" s="50"/>
      <c r="CK253" s="50"/>
      <c r="CL253" s="50"/>
      <c r="CM253" s="50"/>
      <c r="CN253" s="50"/>
      <c r="CO253" s="50"/>
      <c r="CP253" s="50"/>
      <c r="CQ253" s="50"/>
      <c r="CR253" s="50"/>
      <c r="CS253" s="50"/>
      <c r="CT253" s="50"/>
      <c r="CU253" s="50"/>
      <c r="CV253" s="50"/>
      <c r="CW253" s="50"/>
      <c r="CX253" s="50"/>
      <c r="CY253" s="50"/>
      <c r="CZ253" s="50"/>
      <c r="DA253" s="50"/>
      <c r="DB253" s="50"/>
      <c r="DC253" s="50"/>
      <c r="DD253" s="50"/>
      <c r="DE253" s="50"/>
      <c r="DF253" s="50"/>
      <c r="DG253" s="50"/>
    </row>
    <row r="254" spans="18:111" s="32" customFormat="1" x14ac:dyDescent="0.25"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>
        <v>113</v>
      </c>
      <c r="AD254" s="50"/>
      <c r="AE254" s="50"/>
      <c r="AF254" s="50"/>
      <c r="AG254" s="50">
        <f t="shared" si="8"/>
        <v>1130</v>
      </c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  <c r="BN254" s="50"/>
      <c r="BO254" s="50"/>
      <c r="BP254" s="50"/>
      <c r="BQ254" s="50"/>
      <c r="BR254" s="50"/>
      <c r="BS254" s="50"/>
      <c r="BT254" s="50"/>
      <c r="BU254" s="50"/>
      <c r="BV254" s="50"/>
      <c r="BW254" s="50"/>
      <c r="BX254" s="50"/>
      <c r="BY254" s="50"/>
      <c r="BZ254" s="50"/>
      <c r="CA254" s="50"/>
      <c r="CB254" s="50"/>
      <c r="CC254" s="50"/>
      <c r="CD254" s="50"/>
      <c r="CE254" s="50"/>
      <c r="CF254" s="50"/>
      <c r="CG254" s="50"/>
      <c r="CH254" s="50"/>
      <c r="CI254" s="50"/>
      <c r="CJ254" s="50"/>
      <c r="CK254" s="50"/>
      <c r="CL254" s="50"/>
      <c r="CM254" s="50"/>
      <c r="CN254" s="50"/>
      <c r="CO254" s="50"/>
      <c r="CP254" s="50"/>
      <c r="CQ254" s="50"/>
      <c r="CR254" s="50"/>
      <c r="CS254" s="50"/>
      <c r="CT254" s="50"/>
      <c r="CU254" s="50"/>
      <c r="CV254" s="50"/>
      <c r="CW254" s="50"/>
      <c r="CX254" s="50"/>
      <c r="CY254" s="50"/>
      <c r="CZ254" s="50"/>
      <c r="DA254" s="50"/>
      <c r="DB254" s="50"/>
      <c r="DC254" s="50"/>
      <c r="DD254" s="50"/>
      <c r="DE254" s="50"/>
      <c r="DF254" s="50"/>
      <c r="DG254" s="50"/>
    </row>
    <row r="255" spans="18:111" s="32" customFormat="1" x14ac:dyDescent="0.25"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>
        <v>115</v>
      </c>
      <c r="AD255" s="50"/>
      <c r="AE255" s="50"/>
      <c r="AF255" s="50"/>
      <c r="AG255" s="50">
        <f t="shared" si="8"/>
        <v>1150</v>
      </c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0"/>
      <c r="BR255" s="50"/>
      <c r="BS255" s="50"/>
      <c r="BT255" s="50"/>
      <c r="BU255" s="50"/>
      <c r="BV255" s="50"/>
      <c r="BW255" s="50"/>
      <c r="BX255" s="50"/>
      <c r="BY255" s="50"/>
      <c r="BZ255" s="50"/>
      <c r="CA255" s="50"/>
      <c r="CB255" s="50"/>
      <c r="CC255" s="50"/>
      <c r="CD255" s="50"/>
      <c r="CE255" s="50"/>
      <c r="CF255" s="50"/>
      <c r="CG255" s="50"/>
      <c r="CH255" s="50"/>
      <c r="CI255" s="50"/>
      <c r="CJ255" s="50"/>
      <c r="CK255" s="50"/>
      <c r="CL255" s="50"/>
      <c r="CM255" s="50"/>
      <c r="CN255" s="50"/>
      <c r="CO255" s="50"/>
      <c r="CP255" s="50"/>
      <c r="CQ255" s="50"/>
      <c r="CR255" s="50"/>
      <c r="CS255" s="50"/>
      <c r="CT255" s="50"/>
      <c r="CU255" s="50"/>
      <c r="CV255" s="50"/>
      <c r="CW255" s="50"/>
      <c r="CX255" s="50"/>
      <c r="CY255" s="50"/>
      <c r="CZ255" s="50"/>
      <c r="DA255" s="50"/>
      <c r="DB255" s="50"/>
      <c r="DC255" s="50"/>
      <c r="DD255" s="50"/>
      <c r="DE255" s="50"/>
      <c r="DF255" s="50"/>
      <c r="DG255" s="50"/>
    </row>
    <row r="256" spans="18:111" s="32" customFormat="1" x14ac:dyDescent="0.25"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>
        <v>118</v>
      </c>
      <c r="AD256" s="50"/>
      <c r="AE256" s="50"/>
      <c r="AF256" s="50"/>
      <c r="AG256" s="50">
        <f t="shared" si="8"/>
        <v>1180</v>
      </c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0"/>
      <c r="BR256" s="50"/>
      <c r="BS256" s="50"/>
      <c r="BT256" s="50"/>
      <c r="BU256" s="50"/>
      <c r="BV256" s="50"/>
      <c r="BW256" s="50"/>
      <c r="BX256" s="50"/>
      <c r="BY256" s="50"/>
      <c r="BZ256" s="50"/>
      <c r="CA256" s="50"/>
      <c r="CB256" s="50"/>
      <c r="CC256" s="50"/>
      <c r="CD256" s="50"/>
      <c r="CE256" s="50"/>
      <c r="CF256" s="50"/>
      <c r="CG256" s="50"/>
      <c r="CH256" s="50"/>
      <c r="CI256" s="50"/>
      <c r="CJ256" s="50"/>
      <c r="CK256" s="50"/>
      <c r="CL256" s="50"/>
      <c r="CM256" s="50"/>
      <c r="CN256" s="50"/>
      <c r="CO256" s="50"/>
      <c r="CP256" s="50"/>
      <c r="CQ256" s="50"/>
      <c r="CR256" s="50"/>
      <c r="CS256" s="50"/>
      <c r="CT256" s="50"/>
      <c r="CU256" s="50"/>
      <c r="CV256" s="50"/>
      <c r="CW256" s="50"/>
      <c r="CX256" s="50"/>
      <c r="CY256" s="50"/>
      <c r="CZ256" s="50"/>
      <c r="DA256" s="50"/>
      <c r="DB256" s="50"/>
      <c r="DC256" s="50"/>
      <c r="DD256" s="50"/>
      <c r="DE256" s="50"/>
      <c r="DF256" s="50"/>
      <c r="DG256" s="50"/>
    </row>
    <row r="257" spans="18:111" s="32" customFormat="1" x14ac:dyDescent="0.25"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>
        <v>120</v>
      </c>
      <c r="AD257" s="50"/>
      <c r="AE257" s="50"/>
      <c r="AF257" s="50"/>
      <c r="AG257" s="50">
        <f t="shared" si="8"/>
        <v>1200</v>
      </c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0"/>
      <c r="BR257" s="50"/>
      <c r="BS257" s="50"/>
      <c r="BT257" s="50"/>
      <c r="BU257" s="50"/>
      <c r="BV257" s="50"/>
      <c r="BW257" s="50"/>
      <c r="BX257" s="50"/>
      <c r="BY257" s="50"/>
      <c r="BZ257" s="50"/>
      <c r="CA257" s="50"/>
      <c r="CB257" s="50"/>
      <c r="CC257" s="50"/>
      <c r="CD257" s="50"/>
      <c r="CE257" s="50"/>
      <c r="CF257" s="50"/>
      <c r="CG257" s="50"/>
      <c r="CH257" s="50"/>
      <c r="CI257" s="50"/>
      <c r="CJ257" s="50"/>
      <c r="CK257" s="50"/>
      <c r="CL257" s="50"/>
      <c r="CM257" s="50"/>
      <c r="CN257" s="50"/>
      <c r="CO257" s="50"/>
      <c r="CP257" s="50"/>
      <c r="CQ257" s="50"/>
      <c r="CR257" s="50"/>
      <c r="CS257" s="50"/>
      <c r="CT257" s="50"/>
      <c r="CU257" s="50"/>
      <c r="CV257" s="50"/>
      <c r="CW257" s="50"/>
      <c r="CX257" s="50"/>
      <c r="CY257" s="50"/>
      <c r="CZ257" s="50"/>
      <c r="DA257" s="50"/>
      <c r="DB257" s="50"/>
      <c r="DC257" s="50"/>
      <c r="DD257" s="50"/>
      <c r="DE257" s="50"/>
      <c r="DF257" s="50"/>
      <c r="DG257" s="50"/>
    </row>
    <row r="258" spans="18:111" s="32" customFormat="1" x14ac:dyDescent="0.25"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>
        <v>121</v>
      </c>
      <c r="AD258" s="50"/>
      <c r="AE258" s="50"/>
      <c r="AF258" s="50"/>
      <c r="AG258" s="50">
        <f t="shared" si="8"/>
        <v>1210</v>
      </c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/>
      <c r="BY258" s="50"/>
      <c r="BZ258" s="50"/>
      <c r="CA258" s="50"/>
      <c r="CB258" s="50"/>
      <c r="CC258" s="50"/>
      <c r="CD258" s="50"/>
      <c r="CE258" s="50"/>
      <c r="CF258" s="50"/>
      <c r="CG258" s="50"/>
      <c r="CH258" s="50"/>
      <c r="CI258" s="50"/>
      <c r="CJ258" s="50"/>
      <c r="CK258" s="50"/>
      <c r="CL258" s="50"/>
      <c r="CM258" s="50"/>
      <c r="CN258" s="50"/>
      <c r="CO258" s="50"/>
      <c r="CP258" s="50"/>
      <c r="CQ258" s="50"/>
      <c r="CR258" s="50"/>
      <c r="CS258" s="50"/>
      <c r="CT258" s="50"/>
      <c r="CU258" s="50"/>
      <c r="CV258" s="50"/>
      <c r="CW258" s="50"/>
      <c r="CX258" s="50"/>
      <c r="CY258" s="50"/>
      <c r="CZ258" s="50"/>
      <c r="DA258" s="50"/>
      <c r="DB258" s="50"/>
      <c r="DC258" s="50"/>
      <c r="DD258" s="50"/>
      <c r="DE258" s="50"/>
      <c r="DF258" s="50"/>
      <c r="DG258" s="50"/>
    </row>
    <row r="259" spans="18:111" s="32" customFormat="1" x14ac:dyDescent="0.25"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>
        <v>124</v>
      </c>
      <c r="AD259" s="50"/>
      <c r="AE259" s="50"/>
      <c r="AF259" s="50"/>
      <c r="AG259" s="50">
        <f t="shared" si="8"/>
        <v>1240</v>
      </c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  <c r="BN259" s="50"/>
      <c r="BO259" s="50"/>
      <c r="BP259" s="50"/>
      <c r="BQ259" s="50"/>
      <c r="BR259" s="50"/>
      <c r="BS259" s="50"/>
      <c r="BT259" s="50"/>
      <c r="BU259" s="50"/>
      <c r="BV259" s="50"/>
      <c r="BW259" s="50"/>
      <c r="BX259" s="50"/>
      <c r="BY259" s="50"/>
      <c r="BZ259" s="50"/>
      <c r="CA259" s="50"/>
      <c r="CB259" s="50"/>
      <c r="CC259" s="50"/>
      <c r="CD259" s="50"/>
      <c r="CE259" s="50"/>
      <c r="CF259" s="50"/>
      <c r="CG259" s="50"/>
      <c r="CH259" s="50"/>
      <c r="CI259" s="50"/>
      <c r="CJ259" s="50"/>
      <c r="CK259" s="50"/>
      <c r="CL259" s="50"/>
      <c r="CM259" s="50"/>
      <c r="CN259" s="50"/>
      <c r="CO259" s="50"/>
      <c r="CP259" s="50"/>
      <c r="CQ259" s="50"/>
      <c r="CR259" s="50"/>
      <c r="CS259" s="50"/>
      <c r="CT259" s="50"/>
      <c r="CU259" s="50"/>
      <c r="CV259" s="50"/>
      <c r="CW259" s="50"/>
      <c r="CX259" s="50"/>
      <c r="CY259" s="50"/>
      <c r="CZ259" s="50"/>
      <c r="DA259" s="50"/>
      <c r="DB259" s="50"/>
      <c r="DC259" s="50"/>
      <c r="DD259" s="50"/>
      <c r="DE259" s="50"/>
      <c r="DF259" s="50"/>
      <c r="DG259" s="50"/>
    </row>
    <row r="260" spans="18:111" s="32" customFormat="1" x14ac:dyDescent="0.25"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>
        <v>127</v>
      </c>
      <c r="AD260" s="50"/>
      <c r="AE260" s="50"/>
      <c r="AF260" s="50"/>
      <c r="AG260" s="50">
        <f t="shared" si="8"/>
        <v>1270</v>
      </c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0"/>
      <c r="BV260" s="50"/>
      <c r="BW260" s="50"/>
      <c r="BX260" s="50"/>
      <c r="BY260" s="50"/>
      <c r="BZ260" s="50"/>
      <c r="CA260" s="50"/>
      <c r="CB260" s="50"/>
      <c r="CC260" s="50"/>
      <c r="CD260" s="50"/>
      <c r="CE260" s="50"/>
      <c r="CF260" s="50"/>
      <c r="CG260" s="50"/>
      <c r="CH260" s="50"/>
      <c r="CI260" s="50"/>
      <c r="CJ260" s="50"/>
      <c r="CK260" s="50"/>
      <c r="CL260" s="50"/>
      <c r="CM260" s="50"/>
      <c r="CN260" s="50"/>
      <c r="CO260" s="50"/>
      <c r="CP260" s="50"/>
      <c r="CQ260" s="50"/>
      <c r="CR260" s="50"/>
      <c r="CS260" s="50"/>
      <c r="CT260" s="50"/>
      <c r="CU260" s="50"/>
      <c r="CV260" s="50"/>
      <c r="CW260" s="50"/>
      <c r="CX260" s="50"/>
      <c r="CY260" s="50"/>
      <c r="CZ260" s="50"/>
      <c r="DA260" s="50"/>
      <c r="DB260" s="50"/>
      <c r="DC260" s="50"/>
      <c r="DD260" s="50"/>
      <c r="DE260" s="50"/>
      <c r="DF260" s="50"/>
      <c r="DG260" s="50"/>
    </row>
    <row r="261" spans="18:111" s="32" customFormat="1" x14ac:dyDescent="0.25"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>
        <v>130</v>
      </c>
      <c r="AD261" s="50"/>
      <c r="AE261" s="50"/>
      <c r="AF261" s="50"/>
      <c r="AG261" s="50">
        <f t="shared" si="8"/>
        <v>1300</v>
      </c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0"/>
      <c r="BR261" s="50"/>
      <c r="BS261" s="50"/>
      <c r="BT261" s="50"/>
      <c r="BU261" s="50"/>
      <c r="BV261" s="50"/>
      <c r="BW261" s="50"/>
      <c r="BX261" s="50"/>
      <c r="BY261" s="50"/>
      <c r="BZ261" s="50"/>
      <c r="CA261" s="50"/>
      <c r="CB261" s="50"/>
      <c r="CC261" s="50"/>
      <c r="CD261" s="50"/>
      <c r="CE261" s="50"/>
      <c r="CF261" s="50"/>
      <c r="CG261" s="50"/>
      <c r="CH261" s="50"/>
      <c r="CI261" s="50"/>
      <c r="CJ261" s="50"/>
      <c r="CK261" s="50"/>
      <c r="CL261" s="50"/>
      <c r="CM261" s="50"/>
      <c r="CN261" s="50"/>
      <c r="CO261" s="50"/>
      <c r="CP261" s="50"/>
      <c r="CQ261" s="50"/>
      <c r="CR261" s="50"/>
      <c r="CS261" s="50"/>
      <c r="CT261" s="50"/>
      <c r="CU261" s="50"/>
      <c r="CV261" s="50"/>
      <c r="CW261" s="50"/>
      <c r="CX261" s="50"/>
      <c r="CY261" s="50"/>
      <c r="CZ261" s="50"/>
      <c r="DA261" s="50"/>
      <c r="DB261" s="50"/>
      <c r="DC261" s="50"/>
      <c r="DD261" s="50"/>
      <c r="DE261" s="50"/>
      <c r="DF261" s="50"/>
      <c r="DG261" s="50"/>
    </row>
    <row r="262" spans="18:111" s="32" customFormat="1" x14ac:dyDescent="0.25"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>
        <v>133</v>
      </c>
      <c r="AD262" s="50"/>
      <c r="AE262" s="50"/>
      <c r="AF262" s="50"/>
      <c r="AG262" s="50">
        <f t="shared" si="8"/>
        <v>1330</v>
      </c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0"/>
      <c r="BS262" s="50"/>
      <c r="BT262" s="50"/>
      <c r="BU262" s="50"/>
      <c r="BV262" s="50"/>
      <c r="BW262" s="50"/>
      <c r="BX262" s="50"/>
      <c r="BY262" s="50"/>
      <c r="BZ262" s="50"/>
      <c r="CA262" s="50"/>
      <c r="CB262" s="50"/>
      <c r="CC262" s="50"/>
      <c r="CD262" s="50"/>
      <c r="CE262" s="50"/>
      <c r="CF262" s="50"/>
      <c r="CG262" s="50"/>
      <c r="CH262" s="50"/>
      <c r="CI262" s="50"/>
      <c r="CJ262" s="50"/>
      <c r="CK262" s="50"/>
      <c r="CL262" s="50"/>
      <c r="CM262" s="50"/>
      <c r="CN262" s="50"/>
      <c r="CO262" s="50"/>
      <c r="CP262" s="50"/>
      <c r="CQ262" s="50"/>
      <c r="CR262" s="50"/>
      <c r="CS262" s="50"/>
      <c r="CT262" s="50"/>
      <c r="CU262" s="50"/>
      <c r="CV262" s="50"/>
      <c r="CW262" s="50"/>
      <c r="CX262" s="50"/>
      <c r="CY262" s="50"/>
      <c r="CZ262" s="50"/>
      <c r="DA262" s="50"/>
      <c r="DB262" s="50"/>
      <c r="DC262" s="50"/>
      <c r="DD262" s="50"/>
      <c r="DE262" s="50"/>
      <c r="DF262" s="50"/>
      <c r="DG262" s="50"/>
    </row>
    <row r="263" spans="18:111" s="32" customFormat="1" x14ac:dyDescent="0.25"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>
        <v>137</v>
      </c>
      <c r="AD263" s="50"/>
      <c r="AE263" s="50"/>
      <c r="AF263" s="50"/>
      <c r="AG263" s="50">
        <f t="shared" si="8"/>
        <v>1370</v>
      </c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  <c r="BL263" s="50"/>
      <c r="BM263" s="50"/>
      <c r="BN263" s="50"/>
      <c r="BO263" s="50"/>
      <c r="BP263" s="50"/>
      <c r="BQ263" s="50"/>
      <c r="BR263" s="50"/>
      <c r="BS263" s="50"/>
      <c r="BT263" s="50"/>
      <c r="BU263" s="50"/>
      <c r="BV263" s="50"/>
      <c r="BW263" s="50"/>
      <c r="BX263" s="50"/>
      <c r="BY263" s="50"/>
      <c r="BZ263" s="50"/>
      <c r="CA263" s="50"/>
      <c r="CB263" s="50"/>
      <c r="CC263" s="50"/>
      <c r="CD263" s="50"/>
      <c r="CE263" s="50"/>
      <c r="CF263" s="50"/>
      <c r="CG263" s="50"/>
      <c r="CH263" s="50"/>
      <c r="CI263" s="50"/>
      <c r="CJ263" s="50"/>
      <c r="CK263" s="50"/>
      <c r="CL263" s="50"/>
      <c r="CM263" s="50"/>
      <c r="CN263" s="50"/>
      <c r="CO263" s="50"/>
      <c r="CP263" s="50"/>
      <c r="CQ263" s="50"/>
      <c r="CR263" s="50"/>
      <c r="CS263" s="50"/>
      <c r="CT263" s="50"/>
      <c r="CU263" s="50"/>
      <c r="CV263" s="50"/>
      <c r="CW263" s="50"/>
      <c r="CX263" s="50"/>
      <c r="CY263" s="50"/>
      <c r="CZ263" s="50"/>
      <c r="DA263" s="50"/>
      <c r="DB263" s="50"/>
      <c r="DC263" s="50"/>
      <c r="DD263" s="50"/>
      <c r="DE263" s="50"/>
      <c r="DF263" s="50"/>
      <c r="DG263" s="50"/>
    </row>
    <row r="264" spans="18:111" s="32" customFormat="1" x14ac:dyDescent="0.25"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>
        <v>140</v>
      </c>
      <c r="AD264" s="50"/>
      <c r="AE264" s="50"/>
      <c r="AF264" s="50"/>
      <c r="AG264" s="50">
        <f t="shared" si="8"/>
        <v>1400</v>
      </c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0"/>
      <c r="CA264" s="50"/>
      <c r="CB264" s="50"/>
      <c r="CC264" s="50"/>
      <c r="CD264" s="50"/>
      <c r="CE264" s="50"/>
      <c r="CF264" s="50"/>
      <c r="CG264" s="50"/>
      <c r="CH264" s="50"/>
      <c r="CI264" s="50"/>
      <c r="CJ264" s="50"/>
      <c r="CK264" s="50"/>
      <c r="CL264" s="50"/>
      <c r="CM264" s="50"/>
      <c r="CN264" s="50"/>
      <c r="CO264" s="50"/>
      <c r="CP264" s="50"/>
      <c r="CQ264" s="50"/>
      <c r="CR264" s="50"/>
      <c r="CS264" s="50"/>
      <c r="CT264" s="50"/>
      <c r="CU264" s="50"/>
      <c r="CV264" s="50"/>
      <c r="CW264" s="50"/>
      <c r="CX264" s="50"/>
      <c r="CY264" s="50"/>
      <c r="CZ264" s="50"/>
      <c r="DA264" s="50"/>
      <c r="DB264" s="50"/>
      <c r="DC264" s="50"/>
      <c r="DD264" s="50"/>
      <c r="DE264" s="50"/>
      <c r="DF264" s="50"/>
      <c r="DG264" s="50"/>
    </row>
    <row r="265" spans="18:111" s="32" customFormat="1" x14ac:dyDescent="0.25"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>
        <v>143</v>
      </c>
      <c r="AD265" s="50"/>
      <c r="AE265" s="50"/>
      <c r="AF265" s="50"/>
      <c r="AG265" s="50">
        <f t="shared" si="8"/>
        <v>1430</v>
      </c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0"/>
      <c r="BV265" s="50"/>
      <c r="BW265" s="50"/>
      <c r="BX265" s="50"/>
      <c r="BY265" s="50"/>
      <c r="BZ265" s="50"/>
      <c r="CA265" s="50"/>
      <c r="CB265" s="50"/>
      <c r="CC265" s="50"/>
      <c r="CD265" s="50"/>
      <c r="CE265" s="50"/>
      <c r="CF265" s="50"/>
      <c r="CG265" s="50"/>
      <c r="CH265" s="50"/>
      <c r="CI265" s="50"/>
      <c r="CJ265" s="50"/>
      <c r="CK265" s="50"/>
      <c r="CL265" s="50"/>
      <c r="CM265" s="50"/>
      <c r="CN265" s="50"/>
      <c r="CO265" s="50"/>
      <c r="CP265" s="50"/>
      <c r="CQ265" s="50"/>
      <c r="CR265" s="50"/>
      <c r="CS265" s="50"/>
      <c r="CT265" s="50"/>
      <c r="CU265" s="50"/>
      <c r="CV265" s="50"/>
      <c r="CW265" s="50"/>
      <c r="CX265" s="50"/>
      <c r="CY265" s="50"/>
      <c r="CZ265" s="50"/>
      <c r="DA265" s="50"/>
      <c r="DB265" s="50"/>
      <c r="DC265" s="50"/>
      <c r="DD265" s="50"/>
      <c r="DE265" s="50"/>
      <c r="DF265" s="50"/>
      <c r="DG265" s="50"/>
    </row>
    <row r="266" spans="18:111" s="32" customFormat="1" x14ac:dyDescent="0.25"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>
        <v>147</v>
      </c>
      <c r="AD266" s="50"/>
      <c r="AE266" s="50"/>
      <c r="AF266" s="50"/>
      <c r="AG266" s="50">
        <f t="shared" si="8"/>
        <v>1470</v>
      </c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0"/>
      <c r="BR266" s="50"/>
      <c r="BS266" s="50"/>
      <c r="BT266" s="50"/>
      <c r="BU266" s="50"/>
      <c r="BV266" s="50"/>
      <c r="BW266" s="50"/>
      <c r="BX266" s="50"/>
      <c r="BY266" s="50"/>
      <c r="BZ266" s="50"/>
      <c r="CA266" s="50"/>
      <c r="CB266" s="50"/>
      <c r="CC266" s="50"/>
      <c r="CD266" s="50"/>
      <c r="CE266" s="50"/>
      <c r="CF266" s="50"/>
      <c r="CG266" s="50"/>
      <c r="CH266" s="50"/>
      <c r="CI266" s="50"/>
      <c r="CJ266" s="50"/>
      <c r="CK266" s="50"/>
      <c r="CL266" s="50"/>
      <c r="CM266" s="50"/>
      <c r="CN266" s="50"/>
      <c r="CO266" s="50"/>
      <c r="CP266" s="50"/>
      <c r="CQ266" s="50"/>
      <c r="CR266" s="50"/>
      <c r="CS266" s="50"/>
      <c r="CT266" s="50"/>
      <c r="CU266" s="50"/>
      <c r="CV266" s="50"/>
      <c r="CW266" s="50"/>
      <c r="CX266" s="50"/>
      <c r="CY266" s="50"/>
      <c r="CZ266" s="50"/>
      <c r="DA266" s="50"/>
      <c r="DB266" s="50"/>
      <c r="DC266" s="50"/>
      <c r="DD266" s="50"/>
      <c r="DE266" s="50"/>
      <c r="DF266" s="50"/>
      <c r="DG266" s="50"/>
    </row>
    <row r="267" spans="18:111" s="32" customFormat="1" x14ac:dyDescent="0.25"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>
        <v>150</v>
      </c>
      <c r="AD267" s="50"/>
      <c r="AE267" s="50"/>
      <c r="AF267" s="50"/>
      <c r="AG267" s="50">
        <f t="shared" si="8"/>
        <v>1500</v>
      </c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/>
      <c r="BY267" s="50"/>
      <c r="BZ267" s="50"/>
      <c r="CA267" s="50"/>
      <c r="CB267" s="50"/>
      <c r="CC267" s="50"/>
      <c r="CD267" s="50"/>
      <c r="CE267" s="50"/>
      <c r="CF267" s="50"/>
      <c r="CG267" s="50"/>
      <c r="CH267" s="50"/>
      <c r="CI267" s="50"/>
      <c r="CJ267" s="50"/>
      <c r="CK267" s="50"/>
      <c r="CL267" s="50"/>
      <c r="CM267" s="50"/>
      <c r="CN267" s="50"/>
      <c r="CO267" s="50"/>
      <c r="CP267" s="50"/>
      <c r="CQ267" s="50"/>
      <c r="CR267" s="50"/>
      <c r="CS267" s="50"/>
      <c r="CT267" s="50"/>
      <c r="CU267" s="50"/>
      <c r="CV267" s="50"/>
      <c r="CW267" s="50"/>
      <c r="CX267" s="50"/>
      <c r="CY267" s="50"/>
      <c r="CZ267" s="50"/>
      <c r="DA267" s="50"/>
      <c r="DB267" s="50"/>
      <c r="DC267" s="50"/>
      <c r="DD267" s="50"/>
      <c r="DE267" s="50"/>
      <c r="DF267" s="50"/>
      <c r="DG267" s="50"/>
    </row>
    <row r="268" spans="18:111" s="32" customFormat="1" x14ac:dyDescent="0.25"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>
        <v>154</v>
      </c>
      <c r="AD268" s="50"/>
      <c r="AE268" s="50"/>
      <c r="AF268" s="50"/>
      <c r="AG268" s="50">
        <f t="shared" si="8"/>
        <v>1540</v>
      </c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0"/>
      <c r="BV268" s="50"/>
      <c r="BW268" s="50"/>
      <c r="BX268" s="50"/>
      <c r="BY268" s="50"/>
      <c r="BZ268" s="50"/>
      <c r="CA268" s="50"/>
      <c r="CB268" s="50"/>
      <c r="CC268" s="50"/>
      <c r="CD268" s="50"/>
      <c r="CE268" s="50"/>
      <c r="CF268" s="50"/>
      <c r="CG268" s="50"/>
      <c r="CH268" s="50"/>
      <c r="CI268" s="50"/>
      <c r="CJ268" s="50"/>
      <c r="CK268" s="50"/>
      <c r="CL268" s="50"/>
      <c r="CM268" s="50"/>
      <c r="CN268" s="50"/>
      <c r="CO268" s="50"/>
      <c r="CP268" s="50"/>
      <c r="CQ268" s="50"/>
      <c r="CR268" s="50"/>
      <c r="CS268" s="50"/>
      <c r="CT268" s="50"/>
      <c r="CU268" s="50"/>
      <c r="CV268" s="50"/>
      <c r="CW268" s="50"/>
      <c r="CX268" s="50"/>
      <c r="CY268" s="50"/>
      <c r="CZ268" s="50"/>
      <c r="DA268" s="50"/>
      <c r="DB268" s="50"/>
      <c r="DC268" s="50"/>
      <c r="DD268" s="50"/>
      <c r="DE268" s="50"/>
      <c r="DF268" s="50"/>
      <c r="DG268" s="50"/>
    </row>
    <row r="269" spans="18:111" s="32" customFormat="1" x14ac:dyDescent="0.25"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>
        <v>158</v>
      </c>
      <c r="AD269" s="50"/>
      <c r="AE269" s="50"/>
      <c r="AF269" s="50"/>
      <c r="AG269" s="50">
        <f t="shared" si="8"/>
        <v>1580</v>
      </c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0"/>
      <c r="BV269" s="50"/>
      <c r="BW269" s="50"/>
      <c r="BX269" s="50"/>
      <c r="BY269" s="50"/>
      <c r="BZ269" s="50"/>
      <c r="CA269" s="50"/>
      <c r="CB269" s="50"/>
      <c r="CC269" s="50"/>
      <c r="CD269" s="50"/>
      <c r="CE269" s="50"/>
      <c r="CF269" s="50"/>
      <c r="CG269" s="50"/>
      <c r="CH269" s="50"/>
      <c r="CI269" s="50"/>
      <c r="CJ269" s="50"/>
      <c r="CK269" s="50"/>
      <c r="CL269" s="50"/>
      <c r="CM269" s="50"/>
      <c r="CN269" s="50"/>
      <c r="CO269" s="50"/>
      <c r="CP269" s="50"/>
      <c r="CQ269" s="50"/>
      <c r="CR269" s="50"/>
      <c r="CS269" s="50"/>
      <c r="CT269" s="50"/>
      <c r="CU269" s="50"/>
      <c r="CV269" s="50"/>
      <c r="CW269" s="50"/>
      <c r="CX269" s="50"/>
      <c r="CY269" s="50"/>
      <c r="CZ269" s="50"/>
      <c r="DA269" s="50"/>
      <c r="DB269" s="50"/>
      <c r="DC269" s="50"/>
      <c r="DD269" s="50"/>
      <c r="DE269" s="50"/>
      <c r="DF269" s="50"/>
      <c r="DG269" s="50"/>
    </row>
    <row r="270" spans="18:111" s="32" customFormat="1" x14ac:dyDescent="0.25"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>
        <v>160</v>
      </c>
      <c r="AD270" s="50"/>
      <c r="AE270" s="50"/>
      <c r="AF270" s="50"/>
      <c r="AG270" s="50">
        <f t="shared" si="8"/>
        <v>1600</v>
      </c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/>
      <c r="BY270" s="50"/>
      <c r="BZ270" s="50"/>
      <c r="CA270" s="50"/>
      <c r="CB270" s="50"/>
      <c r="CC270" s="50"/>
      <c r="CD270" s="50"/>
      <c r="CE270" s="50"/>
      <c r="CF270" s="50"/>
      <c r="CG270" s="50"/>
      <c r="CH270" s="50"/>
      <c r="CI270" s="50"/>
      <c r="CJ270" s="50"/>
      <c r="CK270" s="50"/>
      <c r="CL270" s="50"/>
      <c r="CM270" s="50"/>
      <c r="CN270" s="50"/>
      <c r="CO270" s="50"/>
      <c r="CP270" s="50"/>
      <c r="CQ270" s="50"/>
      <c r="CR270" s="50"/>
      <c r="CS270" s="50"/>
      <c r="CT270" s="50"/>
      <c r="CU270" s="50"/>
      <c r="CV270" s="50"/>
      <c r="CW270" s="50"/>
      <c r="CX270" s="50"/>
      <c r="CY270" s="50"/>
      <c r="CZ270" s="50"/>
      <c r="DA270" s="50"/>
      <c r="DB270" s="50"/>
      <c r="DC270" s="50"/>
      <c r="DD270" s="50"/>
      <c r="DE270" s="50"/>
      <c r="DF270" s="50"/>
      <c r="DG270" s="50"/>
    </row>
    <row r="271" spans="18:111" s="32" customFormat="1" x14ac:dyDescent="0.25"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>
        <v>162</v>
      </c>
      <c r="AD271" s="50"/>
      <c r="AE271" s="50"/>
      <c r="AF271" s="50"/>
      <c r="AG271" s="50">
        <f t="shared" si="8"/>
        <v>1620</v>
      </c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0"/>
      <c r="BR271" s="50"/>
      <c r="BS271" s="50"/>
      <c r="BT271" s="50"/>
      <c r="BU271" s="50"/>
      <c r="BV271" s="50"/>
      <c r="BW271" s="50"/>
      <c r="BX271" s="50"/>
      <c r="BY271" s="50"/>
      <c r="BZ271" s="50"/>
      <c r="CA271" s="50"/>
      <c r="CB271" s="50"/>
      <c r="CC271" s="50"/>
      <c r="CD271" s="50"/>
      <c r="CE271" s="50"/>
      <c r="CF271" s="50"/>
      <c r="CG271" s="50"/>
      <c r="CH271" s="50"/>
      <c r="CI271" s="50"/>
      <c r="CJ271" s="50"/>
      <c r="CK271" s="50"/>
      <c r="CL271" s="50"/>
      <c r="CM271" s="50"/>
      <c r="CN271" s="50"/>
      <c r="CO271" s="50"/>
      <c r="CP271" s="50"/>
      <c r="CQ271" s="50"/>
      <c r="CR271" s="50"/>
      <c r="CS271" s="50"/>
      <c r="CT271" s="50"/>
      <c r="CU271" s="50"/>
      <c r="CV271" s="50"/>
      <c r="CW271" s="50"/>
      <c r="CX271" s="50"/>
      <c r="CY271" s="50"/>
      <c r="CZ271" s="50"/>
      <c r="DA271" s="50"/>
      <c r="DB271" s="50"/>
      <c r="DC271" s="50"/>
      <c r="DD271" s="50"/>
      <c r="DE271" s="50"/>
      <c r="DF271" s="50"/>
      <c r="DG271" s="50"/>
    </row>
    <row r="272" spans="18:111" s="32" customFormat="1" x14ac:dyDescent="0.25"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>
        <v>165</v>
      </c>
      <c r="AD272" s="50"/>
      <c r="AE272" s="50"/>
      <c r="AF272" s="50"/>
      <c r="AG272" s="50">
        <f t="shared" si="8"/>
        <v>1650</v>
      </c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/>
      <c r="BY272" s="50"/>
      <c r="BZ272" s="50"/>
      <c r="CA272" s="50"/>
      <c r="CB272" s="50"/>
      <c r="CC272" s="50"/>
      <c r="CD272" s="50"/>
      <c r="CE272" s="50"/>
      <c r="CF272" s="50"/>
      <c r="CG272" s="50"/>
      <c r="CH272" s="50"/>
      <c r="CI272" s="50"/>
      <c r="CJ272" s="50"/>
      <c r="CK272" s="50"/>
      <c r="CL272" s="50"/>
      <c r="CM272" s="50"/>
      <c r="CN272" s="50"/>
      <c r="CO272" s="50"/>
      <c r="CP272" s="50"/>
      <c r="CQ272" s="50"/>
      <c r="CR272" s="50"/>
      <c r="CS272" s="50"/>
      <c r="CT272" s="50"/>
      <c r="CU272" s="50"/>
      <c r="CV272" s="50"/>
      <c r="CW272" s="50"/>
      <c r="CX272" s="50"/>
      <c r="CY272" s="50"/>
      <c r="CZ272" s="50"/>
      <c r="DA272" s="50"/>
      <c r="DB272" s="50"/>
      <c r="DC272" s="50"/>
      <c r="DD272" s="50"/>
      <c r="DE272" s="50"/>
      <c r="DF272" s="50"/>
      <c r="DG272" s="50"/>
    </row>
    <row r="273" spans="18:111" s="32" customFormat="1" x14ac:dyDescent="0.25"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>
        <v>169</v>
      </c>
      <c r="AD273" s="50"/>
      <c r="AE273" s="50"/>
      <c r="AF273" s="50"/>
      <c r="AG273" s="50">
        <f t="shared" si="8"/>
        <v>1690</v>
      </c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0"/>
      <c r="BR273" s="50"/>
      <c r="BS273" s="50"/>
      <c r="BT273" s="50"/>
      <c r="BU273" s="50"/>
      <c r="BV273" s="50"/>
      <c r="BW273" s="50"/>
      <c r="BX273" s="50"/>
      <c r="BY273" s="50"/>
      <c r="BZ273" s="50"/>
      <c r="CA273" s="50"/>
      <c r="CB273" s="50"/>
      <c r="CC273" s="50"/>
      <c r="CD273" s="50"/>
      <c r="CE273" s="50"/>
      <c r="CF273" s="50"/>
      <c r="CG273" s="50"/>
      <c r="CH273" s="50"/>
      <c r="CI273" s="50"/>
      <c r="CJ273" s="50"/>
      <c r="CK273" s="50"/>
      <c r="CL273" s="50"/>
      <c r="CM273" s="50"/>
      <c r="CN273" s="50"/>
      <c r="CO273" s="50"/>
      <c r="CP273" s="50"/>
      <c r="CQ273" s="50"/>
      <c r="CR273" s="50"/>
      <c r="CS273" s="50"/>
      <c r="CT273" s="50"/>
      <c r="CU273" s="50"/>
      <c r="CV273" s="50"/>
      <c r="CW273" s="50"/>
      <c r="CX273" s="50"/>
      <c r="CY273" s="50"/>
      <c r="CZ273" s="50"/>
      <c r="DA273" s="50"/>
      <c r="DB273" s="50"/>
      <c r="DC273" s="50"/>
      <c r="DD273" s="50"/>
      <c r="DE273" s="50"/>
      <c r="DF273" s="50"/>
      <c r="DG273" s="50"/>
    </row>
    <row r="274" spans="18:111" s="32" customFormat="1" x14ac:dyDescent="0.25"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>
        <v>174</v>
      </c>
      <c r="AD274" s="50"/>
      <c r="AE274" s="50"/>
      <c r="AF274" s="50"/>
      <c r="AG274" s="50">
        <f t="shared" si="8"/>
        <v>1740</v>
      </c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/>
      <c r="CF274" s="50"/>
      <c r="CG274" s="50"/>
      <c r="CH274" s="50"/>
      <c r="CI274" s="50"/>
      <c r="CJ274" s="50"/>
      <c r="CK274" s="50"/>
      <c r="CL274" s="50"/>
      <c r="CM274" s="50"/>
      <c r="CN274" s="50"/>
      <c r="CO274" s="50"/>
      <c r="CP274" s="50"/>
      <c r="CQ274" s="50"/>
      <c r="CR274" s="50"/>
      <c r="CS274" s="50"/>
      <c r="CT274" s="50"/>
      <c r="CU274" s="50"/>
      <c r="CV274" s="50"/>
      <c r="CW274" s="50"/>
      <c r="CX274" s="50"/>
      <c r="CY274" s="50"/>
      <c r="CZ274" s="50"/>
      <c r="DA274" s="50"/>
      <c r="DB274" s="50"/>
      <c r="DC274" s="50"/>
      <c r="DD274" s="50"/>
      <c r="DE274" s="50"/>
      <c r="DF274" s="50"/>
      <c r="DG274" s="50"/>
    </row>
    <row r="275" spans="18:111" s="32" customFormat="1" x14ac:dyDescent="0.25"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>
        <v>178</v>
      </c>
      <c r="AD275" s="50"/>
      <c r="AE275" s="50"/>
      <c r="AF275" s="50"/>
      <c r="AG275" s="50">
        <f t="shared" si="8"/>
        <v>1780</v>
      </c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0"/>
      <c r="BR275" s="50"/>
      <c r="BS275" s="50"/>
      <c r="BT275" s="50"/>
      <c r="BU275" s="50"/>
      <c r="BV275" s="50"/>
      <c r="BW275" s="50"/>
      <c r="BX275" s="50"/>
      <c r="BY275" s="50"/>
      <c r="BZ275" s="50"/>
      <c r="CA275" s="50"/>
      <c r="CB275" s="50"/>
      <c r="CC275" s="50"/>
      <c r="CD275" s="50"/>
      <c r="CE275" s="50"/>
      <c r="CF275" s="50"/>
      <c r="CG275" s="50"/>
      <c r="CH275" s="50"/>
      <c r="CI275" s="50"/>
      <c r="CJ275" s="50"/>
      <c r="CK275" s="50"/>
      <c r="CL275" s="50"/>
      <c r="CM275" s="50"/>
      <c r="CN275" s="50"/>
      <c r="CO275" s="50"/>
      <c r="CP275" s="50"/>
      <c r="CQ275" s="50"/>
      <c r="CR275" s="50"/>
      <c r="CS275" s="50"/>
      <c r="CT275" s="50"/>
      <c r="CU275" s="50"/>
      <c r="CV275" s="50"/>
      <c r="CW275" s="50"/>
      <c r="CX275" s="50"/>
      <c r="CY275" s="50"/>
      <c r="CZ275" s="50"/>
      <c r="DA275" s="50"/>
      <c r="DB275" s="50"/>
      <c r="DC275" s="50"/>
      <c r="DD275" s="50"/>
      <c r="DE275" s="50"/>
      <c r="DF275" s="50"/>
      <c r="DG275" s="50"/>
    </row>
    <row r="276" spans="18:111" s="32" customFormat="1" x14ac:dyDescent="0.25"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>
        <v>180</v>
      </c>
      <c r="AD276" s="50"/>
      <c r="AE276" s="50"/>
      <c r="AF276" s="50"/>
      <c r="AG276" s="50">
        <f t="shared" si="8"/>
        <v>1800</v>
      </c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/>
      <c r="BY276" s="50"/>
      <c r="BZ276" s="50"/>
      <c r="CA276" s="50"/>
      <c r="CB276" s="50"/>
      <c r="CC276" s="50"/>
      <c r="CD276" s="50"/>
      <c r="CE276" s="50"/>
      <c r="CF276" s="50"/>
      <c r="CG276" s="50"/>
      <c r="CH276" s="50"/>
      <c r="CI276" s="50"/>
      <c r="CJ276" s="50"/>
      <c r="CK276" s="50"/>
      <c r="CL276" s="50"/>
      <c r="CM276" s="50"/>
      <c r="CN276" s="50"/>
      <c r="CO276" s="50"/>
      <c r="CP276" s="50"/>
      <c r="CQ276" s="50"/>
      <c r="CR276" s="50"/>
      <c r="CS276" s="50"/>
      <c r="CT276" s="50"/>
      <c r="CU276" s="50"/>
      <c r="CV276" s="50"/>
      <c r="CW276" s="50"/>
      <c r="CX276" s="50"/>
      <c r="CY276" s="50"/>
      <c r="CZ276" s="50"/>
      <c r="DA276" s="50"/>
      <c r="DB276" s="50"/>
      <c r="DC276" s="50"/>
      <c r="DD276" s="50"/>
      <c r="DE276" s="50"/>
      <c r="DF276" s="50"/>
      <c r="DG276" s="50"/>
    </row>
    <row r="277" spans="18:111" s="32" customFormat="1" x14ac:dyDescent="0.25"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>
        <v>182</v>
      </c>
      <c r="AD277" s="50"/>
      <c r="AE277" s="50"/>
      <c r="AF277" s="50"/>
      <c r="AG277" s="50">
        <f t="shared" si="8"/>
        <v>1820</v>
      </c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  <c r="CE277" s="50"/>
      <c r="CF277" s="50"/>
      <c r="CG277" s="50"/>
      <c r="CH277" s="50"/>
      <c r="CI277" s="50"/>
      <c r="CJ277" s="50"/>
      <c r="CK277" s="50"/>
      <c r="CL277" s="50"/>
      <c r="CM277" s="50"/>
      <c r="CN277" s="50"/>
      <c r="CO277" s="50"/>
      <c r="CP277" s="50"/>
      <c r="CQ277" s="50"/>
      <c r="CR277" s="50"/>
      <c r="CS277" s="50"/>
      <c r="CT277" s="50"/>
      <c r="CU277" s="50"/>
      <c r="CV277" s="50"/>
      <c r="CW277" s="50"/>
      <c r="CX277" s="50"/>
      <c r="CY277" s="50"/>
      <c r="CZ277" s="50"/>
      <c r="DA277" s="50"/>
      <c r="DB277" s="50"/>
      <c r="DC277" s="50"/>
      <c r="DD277" s="50"/>
      <c r="DE277" s="50"/>
      <c r="DF277" s="50"/>
      <c r="DG277" s="50"/>
    </row>
    <row r="278" spans="18:111" s="32" customFormat="1" x14ac:dyDescent="0.25"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>
        <v>187</v>
      </c>
      <c r="AD278" s="50"/>
      <c r="AE278" s="50"/>
      <c r="AF278" s="50"/>
      <c r="AG278" s="50">
        <f t="shared" ref="AG278:AG341" si="9">AC278*10</f>
        <v>1870</v>
      </c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0"/>
      <c r="BR278" s="50"/>
      <c r="BS278" s="50"/>
      <c r="BT278" s="50"/>
      <c r="BU278" s="50"/>
      <c r="BV278" s="50"/>
      <c r="BW278" s="50"/>
      <c r="BX278" s="50"/>
      <c r="BY278" s="50"/>
      <c r="BZ278" s="50"/>
      <c r="CA278" s="50"/>
      <c r="CB278" s="50"/>
      <c r="CC278" s="50"/>
      <c r="CD278" s="50"/>
      <c r="CE278" s="50"/>
      <c r="CF278" s="50"/>
      <c r="CG278" s="50"/>
      <c r="CH278" s="50"/>
      <c r="CI278" s="50"/>
      <c r="CJ278" s="50"/>
      <c r="CK278" s="50"/>
      <c r="CL278" s="50"/>
      <c r="CM278" s="50"/>
      <c r="CN278" s="50"/>
      <c r="CO278" s="50"/>
      <c r="CP278" s="50"/>
      <c r="CQ278" s="50"/>
      <c r="CR278" s="50"/>
      <c r="CS278" s="50"/>
      <c r="CT278" s="50"/>
      <c r="CU278" s="50"/>
      <c r="CV278" s="50"/>
      <c r="CW278" s="50"/>
      <c r="CX278" s="50"/>
      <c r="CY278" s="50"/>
      <c r="CZ278" s="50"/>
      <c r="DA278" s="50"/>
      <c r="DB278" s="50"/>
      <c r="DC278" s="50"/>
      <c r="DD278" s="50"/>
      <c r="DE278" s="50"/>
      <c r="DF278" s="50"/>
      <c r="DG278" s="50"/>
    </row>
    <row r="279" spans="18:111" s="32" customFormat="1" x14ac:dyDescent="0.25"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>
        <v>191</v>
      </c>
      <c r="AD279" s="50"/>
      <c r="AE279" s="50"/>
      <c r="AF279" s="50"/>
      <c r="AG279" s="50">
        <f t="shared" si="9"/>
        <v>1910</v>
      </c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0"/>
      <c r="BR279" s="50"/>
      <c r="BS279" s="50"/>
      <c r="BT279" s="50"/>
      <c r="BU279" s="50"/>
      <c r="BV279" s="50"/>
      <c r="BW279" s="50"/>
      <c r="BX279" s="50"/>
      <c r="BY279" s="50"/>
      <c r="BZ279" s="50"/>
      <c r="CA279" s="50"/>
      <c r="CB279" s="50"/>
      <c r="CC279" s="50"/>
      <c r="CD279" s="50"/>
      <c r="CE279" s="50"/>
      <c r="CF279" s="50"/>
      <c r="CG279" s="50"/>
      <c r="CH279" s="50"/>
      <c r="CI279" s="50"/>
      <c r="CJ279" s="50"/>
      <c r="CK279" s="50"/>
      <c r="CL279" s="50"/>
      <c r="CM279" s="50"/>
      <c r="CN279" s="50"/>
      <c r="CO279" s="50"/>
      <c r="CP279" s="50"/>
      <c r="CQ279" s="50"/>
      <c r="CR279" s="50"/>
      <c r="CS279" s="50"/>
      <c r="CT279" s="50"/>
      <c r="CU279" s="50"/>
      <c r="CV279" s="50"/>
      <c r="CW279" s="50"/>
      <c r="CX279" s="50"/>
      <c r="CY279" s="50"/>
      <c r="CZ279" s="50"/>
      <c r="DA279" s="50"/>
      <c r="DB279" s="50"/>
      <c r="DC279" s="50"/>
      <c r="DD279" s="50"/>
      <c r="DE279" s="50"/>
      <c r="DF279" s="50"/>
      <c r="DG279" s="50"/>
    </row>
    <row r="280" spans="18:111" s="32" customFormat="1" x14ac:dyDescent="0.25"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>
        <v>196</v>
      </c>
      <c r="AD280" s="50"/>
      <c r="AE280" s="50"/>
      <c r="AF280" s="50"/>
      <c r="AG280" s="50">
        <f t="shared" si="9"/>
        <v>1960</v>
      </c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0"/>
      <c r="BL280" s="50"/>
      <c r="BM280" s="50"/>
      <c r="BN280" s="50"/>
      <c r="BO280" s="50"/>
      <c r="BP280" s="50"/>
      <c r="BQ280" s="50"/>
      <c r="BR280" s="50"/>
      <c r="BS280" s="50"/>
      <c r="BT280" s="50"/>
      <c r="BU280" s="50"/>
      <c r="BV280" s="50"/>
      <c r="BW280" s="50"/>
      <c r="BX280" s="50"/>
      <c r="BY280" s="50"/>
      <c r="BZ280" s="50"/>
      <c r="CA280" s="50"/>
      <c r="CB280" s="50"/>
      <c r="CC280" s="50"/>
      <c r="CD280" s="50"/>
      <c r="CE280" s="50"/>
      <c r="CF280" s="50"/>
      <c r="CG280" s="50"/>
      <c r="CH280" s="50"/>
      <c r="CI280" s="50"/>
      <c r="CJ280" s="50"/>
      <c r="CK280" s="50"/>
      <c r="CL280" s="50"/>
      <c r="CM280" s="50"/>
      <c r="CN280" s="50"/>
      <c r="CO280" s="50"/>
      <c r="CP280" s="50"/>
      <c r="CQ280" s="50"/>
      <c r="CR280" s="50"/>
      <c r="CS280" s="50"/>
      <c r="CT280" s="50"/>
      <c r="CU280" s="50"/>
      <c r="CV280" s="50"/>
      <c r="CW280" s="50"/>
      <c r="CX280" s="50"/>
      <c r="CY280" s="50"/>
      <c r="CZ280" s="50"/>
      <c r="DA280" s="50"/>
      <c r="DB280" s="50"/>
      <c r="DC280" s="50"/>
      <c r="DD280" s="50"/>
      <c r="DE280" s="50"/>
      <c r="DF280" s="50"/>
      <c r="DG280" s="50"/>
    </row>
    <row r="281" spans="18:111" s="32" customFormat="1" x14ac:dyDescent="0.25"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>
        <v>200</v>
      </c>
      <c r="AD281" s="50"/>
      <c r="AE281" s="50"/>
      <c r="AF281" s="50"/>
      <c r="AG281" s="50">
        <f t="shared" si="9"/>
        <v>2000</v>
      </c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/>
      <c r="BY281" s="50"/>
      <c r="BZ281" s="50"/>
      <c r="CA281" s="50"/>
      <c r="CB281" s="50"/>
      <c r="CC281" s="50"/>
      <c r="CD281" s="50"/>
      <c r="CE281" s="50"/>
      <c r="CF281" s="50"/>
      <c r="CG281" s="50"/>
      <c r="CH281" s="50"/>
      <c r="CI281" s="50"/>
      <c r="CJ281" s="50"/>
      <c r="CK281" s="50"/>
      <c r="CL281" s="50"/>
      <c r="CM281" s="50"/>
      <c r="CN281" s="50"/>
      <c r="CO281" s="50"/>
      <c r="CP281" s="50"/>
      <c r="CQ281" s="50"/>
      <c r="CR281" s="50"/>
      <c r="CS281" s="50"/>
      <c r="CT281" s="50"/>
      <c r="CU281" s="50"/>
      <c r="CV281" s="50"/>
      <c r="CW281" s="50"/>
      <c r="CX281" s="50"/>
      <c r="CY281" s="50"/>
      <c r="CZ281" s="50"/>
      <c r="DA281" s="50"/>
      <c r="DB281" s="50"/>
      <c r="DC281" s="50"/>
      <c r="DD281" s="50"/>
      <c r="DE281" s="50"/>
      <c r="DF281" s="50"/>
      <c r="DG281" s="50"/>
    </row>
    <row r="282" spans="18:111" s="32" customFormat="1" x14ac:dyDescent="0.25"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>
        <v>205</v>
      </c>
      <c r="AD282" s="50"/>
      <c r="AE282" s="50"/>
      <c r="AF282" s="50"/>
      <c r="AG282" s="50">
        <f t="shared" si="9"/>
        <v>2050</v>
      </c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0"/>
      <c r="BR282" s="50"/>
      <c r="BS282" s="50"/>
      <c r="BT282" s="50"/>
      <c r="BU282" s="50"/>
      <c r="BV282" s="50"/>
      <c r="BW282" s="50"/>
      <c r="BX282" s="50"/>
      <c r="BY282" s="50"/>
      <c r="BZ282" s="50"/>
      <c r="CA282" s="50"/>
      <c r="CB282" s="50"/>
      <c r="CC282" s="50"/>
      <c r="CD282" s="50"/>
      <c r="CE282" s="50"/>
      <c r="CF282" s="50"/>
      <c r="CG282" s="50"/>
      <c r="CH282" s="50"/>
      <c r="CI282" s="50"/>
      <c r="CJ282" s="50"/>
      <c r="CK282" s="50"/>
      <c r="CL282" s="50"/>
      <c r="CM282" s="50"/>
      <c r="CN282" s="50"/>
      <c r="CO282" s="50"/>
      <c r="CP282" s="50"/>
      <c r="CQ282" s="50"/>
      <c r="CR282" s="50"/>
      <c r="CS282" s="50"/>
      <c r="CT282" s="50"/>
      <c r="CU282" s="50"/>
      <c r="CV282" s="50"/>
      <c r="CW282" s="50"/>
      <c r="CX282" s="50"/>
      <c r="CY282" s="50"/>
      <c r="CZ282" s="50"/>
      <c r="DA282" s="50"/>
      <c r="DB282" s="50"/>
      <c r="DC282" s="50"/>
      <c r="DD282" s="50"/>
      <c r="DE282" s="50"/>
      <c r="DF282" s="50"/>
      <c r="DG282" s="50"/>
    </row>
    <row r="283" spans="18:111" s="32" customFormat="1" x14ac:dyDescent="0.25"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>
        <v>210</v>
      </c>
      <c r="AD283" s="50"/>
      <c r="AE283" s="50"/>
      <c r="AF283" s="50"/>
      <c r="AG283" s="50">
        <f t="shared" si="9"/>
        <v>2100</v>
      </c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50"/>
      <c r="BI283" s="50"/>
      <c r="BJ283" s="50"/>
      <c r="BK283" s="50"/>
      <c r="BL283" s="50"/>
      <c r="BM283" s="50"/>
      <c r="BN283" s="50"/>
      <c r="BO283" s="50"/>
      <c r="BP283" s="50"/>
      <c r="BQ283" s="50"/>
      <c r="BR283" s="50"/>
      <c r="BS283" s="50"/>
      <c r="BT283" s="50"/>
      <c r="BU283" s="50"/>
      <c r="BV283" s="50"/>
      <c r="BW283" s="50"/>
      <c r="BX283" s="50"/>
      <c r="BY283" s="50"/>
      <c r="BZ283" s="50"/>
      <c r="CA283" s="50"/>
      <c r="CB283" s="50"/>
      <c r="CC283" s="50"/>
      <c r="CD283" s="50"/>
      <c r="CE283" s="50"/>
      <c r="CF283" s="50"/>
      <c r="CG283" s="50"/>
      <c r="CH283" s="50"/>
      <c r="CI283" s="50"/>
      <c r="CJ283" s="50"/>
      <c r="CK283" s="50"/>
      <c r="CL283" s="50"/>
      <c r="CM283" s="50"/>
      <c r="CN283" s="50"/>
      <c r="CO283" s="50"/>
      <c r="CP283" s="50"/>
      <c r="CQ283" s="50"/>
      <c r="CR283" s="50"/>
      <c r="CS283" s="50"/>
      <c r="CT283" s="50"/>
      <c r="CU283" s="50"/>
      <c r="CV283" s="50"/>
      <c r="CW283" s="50"/>
      <c r="CX283" s="50"/>
      <c r="CY283" s="50"/>
      <c r="CZ283" s="50"/>
      <c r="DA283" s="50"/>
      <c r="DB283" s="50"/>
      <c r="DC283" s="50"/>
      <c r="DD283" s="50"/>
      <c r="DE283" s="50"/>
      <c r="DF283" s="50"/>
      <c r="DG283" s="50"/>
    </row>
    <row r="284" spans="18:111" s="32" customFormat="1" x14ac:dyDescent="0.25"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>
        <v>215</v>
      </c>
      <c r="AD284" s="50"/>
      <c r="AE284" s="50"/>
      <c r="AF284" s="50"/>
      <c r="AG284" s="50">
        <f t="shared" si="9"/>
        <v>2150</v>
      </c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0"/>
      <c r="BL284" s="50"/>
      <c r="BM284" s="50"/>
      <c r="BN284" s="50"/>
      <c r="BO284" s="50"/>
      <c r="BP284" s="50"/>
      <c r="BQ284" s="50"/>
      <c r="BR284" s="50"/>
      <c r="BS284" s="50"/>
      <c r="BT284" s="50"/>
      <c r="BU284" s="50"/>
      <c r="BV284" s="50"/>
      <c r="BW284" s="50"/>
      <c r="BX284" s="50"/>
      <c r="BY284" s="50"/>
      <c r="BZ284" s="50"/>
      <c r="CA284" s="50"/>
      <c r="CB284" s="50"/>
      <c r="CC284" s="50"/>
      <c r="CD284" s="50"/>
      <c r="CE284" s="50"/>
      <c r="CF284" s="50"/>
      <c r="CG284" s="50"/>
      <c r="CH284" s="50"/>
      <c r="CI284" s="50"/>
      <c r="CJ284" s="50"/>
      <c r="CK284" s="50"/>
      <c r="CL284" s="50"/>
      <c r="CM284" s="50"/>
      <c r="CN284" s="50"/>
      <c r="CO284" s="50"/>
      <c r="CP284" s="50"/>
      <c r="CQ284" s="50"/>
      <c r="CR284" s="50"/>
      <c r="CS284" s="50"/>
      <c r="CT284" s="50"/>
      <c r="CU284" s="50"/>
      <c r="CV284" s="50"/>
      <c r="CW284" s="50"/>
      <c r="CX284" s="50"/>
      <c r="CY284" s="50"/>
      <c r="CZ284" s="50"/>
      <c r="DA284" s="50"/>
      <c r="DB284" s="50"/>
      <c r="DC284" s="50"/>
      <c r="DD284" s="50"/>
      <c r="DE284" s="50"/>
      <c r="DF284" s="50"/>
      <c r="DG284" s="50"/>
    </row>
    <row r="285" spans="18:111" s="32" customFormat="1" x14ac:dyDescent="0.25"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>
        <v>220</v>
      </c>
      <c r="AD285" s="50"/>
      <c r="AE285" s="50"/>
      <c r="AF285" s="50"/>
      <c r="AG285" s="50">
        <f t="shared" si="9"/>
        <v>2200</v>
      </c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0"/>
      <c r="BR285" s="50"/>
      <c r="BS285" s="50"/>
      <c r="BT285" s="50"/>
      <c r="BU285" s="50"/>
      <c r="BV285" s="50"/>
      <c r="BW285" s="50"/>
      <c r="BX285" s="50"/>
      <c r="BY285" s="50"/>
      <c r="BZ285" s="50"/>
      <c r="CA285" s="50"/>
      <c r="CB285" s="50"/>
      <c r="CC285" s="50"/>
      <c r="CD285" s="50"/>
      <c r="CE285" s="50"/>
      <c r="CF285" s="50"/>
      <c r="CG285" s="50"/>
      <c r="CH285" s="50"/>
      <c r="CI285" s="50"/>
      <c r="CJ285" s="50"/>
      <c r="CK285" s="50"/>
      <c r="CL285" s="50"/>
      <c r="CM285" s="50"/>
      <c r="CN285" s="50"/>
      <c r="CO285" s="50"/>
      <c r="CP285" s="50"/>
      <c r="CQ285" s="50"/>
      <c r="CR285" s="50"/>
      <c r="CS285" s="50"/>
      <c r="CT285" s="50"/>
      <c r="CU285" s="50"/>
      <c r="CV285" s="50"/>
      <c r="CW285" s="50"/>
      <c r="CX285" s="50"/>
      <c r="CY285" s="50"/>
      <c r="CZ285" s="50"/>
      <c r="DA285" s="50"/>
      <c r="DB285" s="50"/>
      <c r="DC285" s="50"/>
      <c r="DD285" s="50"/>
      <c r="DE285" s="50"/>
      <c r="DF285" s="50"/>
      <c r="DG285" s="50"/>
    </row>
    <row r="286" spans="18:111" s="32" customFormat="1" x14ac:dyDescent="0.25"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>
        <v>221</v>
      </c>
      <c r="AD286" s="50"/>
      <c r="AE286" s="50"/>
      <c r="AF286" s="50"/>
      <c r="AG286" s="50">
        <f t="shared" si="9"/>
        <v>2210</v>
      </c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  <c r="BC286" s="50"/>
      <c r="BD286" s="50"/>
      <c r="BE286" s="50"/>
      <c r="BF286" s="50"/>
      <c r="BG286" s="50"/>
      <c r="BH286" s="50"/>
      <c r="BI286" s="50"/>
      <c r="BJ286" s="50"/>
      <c r="BK286" s="50"/>
      <c r="BL286" s="50"/>
      <c r="BM286" s="50"/>
      <c r="BN286" s="50"/>
      <c r="BO286" s="50"/>
      <c r="BP286" s="50"/>
      <c r="BQ286" s="50"/>
      <c r="BR286" s="50"/>
      <c r="BS286" s="50"/>
      <c r="BT286" s="50"/>
      <c r="BU286" s="50"/>
      <c r="BV286" s="50"/>
      <c r="BW286" s="50"/>
      <c r="BX286" s="50"/>
      <c r="BY286" s="50"/>
      <c r="BZ286" s="50"/>
      <c r="CA286" s="50"/>
      <c r="CB286" s="50"/>
      <c r="CC286" s="50"/>
      <c r="CD286" s="50"/>
      <c r="CE286" s="50"/>
      <c r="CF286" s="50"/>
      <c r="CG286" s="50"/>
      <c r="CH286" s="50"/>
      <c r="CI286" s="50"/>
      <c r="CJ286" s="50"/>
      <c r="CK286" s="50"/>
      <c r="CL286" s="50"/>
      <c r="CM286" s="50"/>
      <c r="CN286" s="50"/>
      <c r="CO286" s="50"/>
      <c r="CP286" s="50"/>
      <c r="CQ286" s="50"/>
      <c r="CR286" s="50"/>
      <c r="CS286" s="50"/>
      <c r="CT286" s="50"/>
      <c r="CU286" s="50"/>
      <c r="CV286" s="50"/>
      <c r="CW286" s="50"/>
      <c r="CX286" s="50"/>
      <c r="CY286" s="50"/>
      <c r="CZ286" s="50"/>
      <c r="DA286" s="50"/>
      <c r="DB286" s="50"/>
      <c r="DC286" s="50"/>
      <c r="DD286" s="50"/>
      <c r="DE286" s="50"/>
      <c r="DF286" s="50"/>
      <c r="DG286" s="50"/>
    </row>
    <row r="287" spans="18:111" s="32" customFormat="1" x14ac:dyDescent="0.25"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>
        <v>226</v>
      </c>
      <c r="AD287" s="50"/>
      <c r="AE287" s="50"/>
      <c r="AF287" s="50"/>
      <c r="AG287" s="50">
        <f t="shared" si="9"/>
        <v>2260</v>
      </c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50"/>
      <c r="BH287" s="50"/>
      <c r="BI287" s="50"/>
      <c r="BJ287" s="50"/>
      <c r="BK287" s="50"/>
      <c r="BL287" s="50"/>
      <c r="BM287" s="50"/>
      <c r="BN287" s="50"/>
      <c r="BO287" s="50"/>
      <c r="BP287" s="50"/>
      <c r="BQ287" s="50"/>
      <c r="BR287" s="50"/>
      <c r="BS287" s="50"/>
      <c r="BT287" s="50"/>
      <c r="BU287" s="50"/>
      <c r="BV287" s="50"/>
      <c r="BW287" s="50"/>
      <c r="BX287" s="50"/>
      <c r="BY287" s="50"/>
      <c r="BZ287" s="50"/>
      <c r="CA287" s="50"/>
      <c r="CB287" s="50"/>
      <c r="CC287" s="50"/>
      <c r="CD287" s="50"/>
      <c r="CE287" s="50"/>
      <c r="CF287" s="50"/>
      <c r="CG287" s="50"/>
      <c r="CH287" s="50"/>
      <c r="CI287" s="50"/>
      <c r="CJ287" s="50"/>
      <c r="CK287" s="50"/>
      <c r="CL287" s="50"/>
      <c r="CM287" s="50"/>
      <c r="CN287" s="50"/>
      <c r="CO287" s="50"/>
      <c r="CP287" s="50"/>
      <c r="CQ287" s="50"/>
      <c r="CR287" s="50"/>
      <c r="CS287" s="50"/>
      <c r="CT287" s="50"/>
      <c r="CU287" s="50"/>
      <c r="CV287" s="50"/>
      <c r="CW287" s="50"/>
      <c r="CX287" s="50"/>
      <c r="CY287" s="50"/>
      <c r="CZ287" s="50"/>
      <c r="DA287" s="50"/>
      <c r="DB287" s="50"/>
      <c r="DC287" s="50"/>
      <c r="DD287" s="50"/>
      <c r="DE287" s="50"/>
      <c r="DF287" s="50"/>
      <c r="DG287" s="50"/>
    </row>
    <row r="288" spans="18:111" s="32" customFormat="1" x14ac:dyDescent="0.25"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>
        <v>232</v>
      </c>
      <c r="AD288" s="50"/>
      <c r="AE288" s="50"/>
      <c r="AF288" s="50"/>
      <c r="AG288" s="50">
        <f t="shared" si="9"/>
        <v>2320</v>
      </c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/>
      <c r="CF288" s="50"/>
      <c r="CG288" s="50"/>
      <c r="CH288" s="50"/>
      <c r="CI288" s="50"/>
      <c r="CJ288" s="50"/>
      <c r="CK288" s="50"/>
      <c r="CL288" s="50"/>
      <c r="CM288" s="50"/>
      <c r="CN288" s="50"/>
      <c r="CO288" s="50"/>
      <c r="CP288" s="50"/>
      <c r="CQ288" s="50"/>
      <c r="CR288" s="50"/>
      <c r="CS288" s="50"/>
      <c r="CT288" s="50"/>
      <c r="CU288" s="50"/>
      <c r="CV288" s="50"/>
      <c r="CW288" s="50"/>
      <c r="CX288" s="50"/>
      <c r="CY288" s="50"/>
      <c r="CZ288" s="50"/>
      <c r="DA288" s="50"/>
      <c r="DB288" s="50"/>
      <c r="DC288" s="50"/>
      <c r="DD288" s="50"/>
      <c r="DE288" s="50"/>
      <c r="DF288" s="50"/>
      <c r="DG288" s="50"/>
    </row>
    <row r="289" spans="18:111" s="32" customFormat="1" x14ac:dyDescent="0.25"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>
        <v>237</v>
      </c>
      <c r="AD289" s="50"/>
      <c r="AE289" s="50"/>
      <c r="AF289" s="50"/>
      <c r="AG289" s="50">
        <f t="shared" si="9"/>
        <v>2370</v>
      </c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0"/>
      <c r="BR289" s="50"/>
      <c r="BS289" s="50"/>
      <c r="BT289" s="50"/>
      <c r="BU289" s="50"/>
      <c r="BV289" s="50"/>
      <c r="BW289" s="50"/>
      <c r="BX289" s="50"/>
      <c r="BY289" s="50"/>
      <c r="BZ289" s="50"/>
      <c r="CA289" s="50"/>
      <c r="CB289" s="50"/>
      <c r="CC289" s="50"/>
      <c r="CD289" s="50"/>
      <c r="CE289" s="50"/>
      <c r="CF289" s="50"/>
      <c r="CG289" s="50"/>
      <c r="CH289" s="50"/>
      <c r="CI289" s="50"/>
      <c r="CJ289" s="50"/>
      <c r="CK289" s="50"/>
      <c r="CL289" s="50"/>
      <c r="CM289" s="50"/>
      <c r="CN289" s="50"/>
      <c r="CO289" s="50"/>
      <c r="CP289" s="50"/>
      <c r="CQ289" s="50"/>
      <c r="CR289" s="50"/>
      <c r="CS289" s="50"/>
      <c r="CT289" s="50"/>
      <c r="CU289" s="50"/>
      <c r="CV289" s="50"/>
      <c r="CW289" s="50"/>
      <c r="CX289" s="50"/>
      <c r="CY289" s="50"/>
      <c r="CZ289" s="50"/>
      <c r="DA289" s="50"/>
      <c r="DB289" s="50"/>
      <c r="DC289" s="50"/>
      <c r="DD289" s="50"/>
      <c r="DE289" s="50"/>
      <c r="DF289" s="50"/>
      <c r="DG289" s="50"/>
    </row>
    <row r="290" spans="18:111" s="32" customFormat="1" x14ac:dyDescent="0.25"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>
        <v>240</v>
      </c>
      <c r="AD290" s="50"/>
      <c r="AE290" s="50"/>
      <c r="AF290" s="50"/>
      <c r="AG290" s="50">
        <f t="shared" si="9"/>
        <v>2400</v>
      </c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50"/>
      <c r="BH290" s="50"/>
      <c r="BI290" s="50"/>
      <c r="BJ290" s="50"/>
      <c r="BK290" s="50"/>
      <c r="BL290" s="50"/>
      <c r="BM290" s="50"/>
      <c r="BN290" s="50"/>
      <c r="BO290" s="50"/>
      <c r="BP290" s="50"/>
      <c r="BQ290" s="50"/>
      <c r="BR290" s="50"/>
      <c r="BS290" s="50"/>
      <c r="BT290" s="50"/>
      <c r="BU290" s="50"/>
      <c r="BV290" s="50"/>
      <c r="BW290" s="50"/>
      <c r="BX290" s="50"/>
      <c r="BY290" s="50"/>
      <c r="BZ290" s="50"/>
      <c r="CA290" s="50"/>
      <c r="CB290" s="50"/>
      <c r="CC290" s="50"/>
      <c r="CD290" s="50"/>
      <c r="CE290" s="50"/>
      <c r="CF290" s="50"/>
      <c r="CG290" s="50"/>
      <c r="CH290" s="50"/>
      <c r="CI290" s="50"/>
      <c r="CJ290" s="50"/>
      <c r="CK290" s="50"/>
      <c r="CL290" s="50"/>
      <c r="CM290" s="50"/>
      <c r="CN290" s="50"/>
      <c r="CO290" s="50"/>
      <c r="CP290" s="50"/>
      <c r="CQ290" s="50"/>
      <c r="CR290" s="50"/>
      <c r="CS290" s="50"/>
      <c r="CT290" s="50"/>
      <c r="CU290" s="50"/>
      <c r="CV290" s="50"/>
      <c r="CW290" s="50"/>
      <c r="CX290" s="50"/>
      <c r="CY290" s="50"/>
      <c r="CZ290" s="50"/>
      <c r="DA290" s="50"/>
      <c r="DB290" s="50"/>
      <c r="DC290" s="50"/>
      <c r="DD290" s="50"/>
      <c r="DE290" s="50"/>
      <c r="DF290" s="50"/>
      <c r="DG290" s="50"/>
    </row>
    <row r="291" spans="18:111" s="32" customFormat="1" x14ac:dyDescent="0.25"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>
        <v>243</v>
      </c>
      <c r="AD291" s="50"/>
      <c r="AE291" s="50"/>
      <c r="AF291" s="50"/>
      <c r="AG291" s="50">
        <f t="shared" si="9"/>
        <v>2430</v>
      </c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  <c r="BS291" s="50"/>
      <c r="BT291" s="50"/>
      <c r="BU291" s="50"/>
      <c r="BV291" s="50"/>
      <c r="BW291" s="50"/>
      <c r="BX291" s="50"/>
      <c r="BY291" s="50"/>
      <c r="BZ291" s="50"/>
      <c r="CA291" s="50"/>
      <c r="CB291" s="50"/>
      <c r="CC291" s="50"/>
      <c r="CD291" s="50"/>
      <c r="CE291" s="50"/>
      <c r="CF291" s="50"/>
      <c r="CG291" s="50"/>
      <c r="CH291" s="50"/>
      <c r="CI291" s="50"/>
      <c r="CJ291" s="50"/>
      <c r="CK291" s="50"/>
      <c r="CL291" s="50"/>
      <c r="CM291" s="50"/>
      <c r="CN291" s="50"/>
      <c r="CO291" s="50"/>
      <c r="CP291" s="50"/>
      <c r="CQ291" s="50"/>
      <c r="CR291" s="50"/>
      <c r="CS291" s="50"/>
      <c r="CT291" s="50"/>
      <c r="CU291" s="50"/>
      <c r="CV291" s="50"/>
      <c r="CW291" s="50"/>
      <c r="CX291" s="50"/>
      <c r="CY291" s="50"/>
      <c r="CZ291" s="50"/>
      <c r="DA291" s="50"/>
      <c r="DB291" s="50"/>
      <c r="DC291" s="50"/>
      <c r="DD291" s="50"/>
      <c r="DE291" s="50"/>
      <c r="DF291" s="50"/>
      <c r="DG291" s="50"/>
    </row>
    <row r="292" spans="18:111" s="32" customFormat="1" x14ac:dyDescent="0.25"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>
        <v>249</v>
      </c>
      <c r="AD292" s="50"/>
      <c r="AE292" s="50"/>
      <c r="AF292" s="50"/>
      <c r="AG292" s="50">
        <f t="shared" si="9"/>
        <v>2490</v>
      </c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0"/>
      <c r="BL292" s="50"/>
      <c r="BM292" s="50"/>
      <c r="BN292" s="50"/>
      <c r="BO292" s="50"/>
      <c r="BP292" s="50"/>
      <c r="BQ292" s="50"/>
      <c r="BR292" s="50"/>
      <c r="BS292" s="50"/>
      <c r="BT292" s="50"/>
      <c r="BU292" s="50"/>
      <c r="BV292" s="50"/>
      <c r="BW292" s="50"/>
      <c r="BX292" s="50"/>
      <c r="BY292" s="50"/>
      <c r="BZ292" s="50"/>
      <c r="CA292" s="50"/>
      <c r="CB292" s="50"/>
      <c r="CC292" s="50"/>
      <c r="CD292" s="50"/>
      <c r="CE292" s="50"/>
      <c r="CF292" s="50"/>
      <c r="CG292" s="50"/>
      <c r="CH292" s="50"/>
      <c r="CI292" s="50"/>
      <c r="CJ292" s="50"/>
      <c r="CK292" s="50"/>
      <c r="CL292" s="50"/>
      <c r="CM292" s="50"/>
      <c r="CN292" s="50"/>
      <c r="CO292" s="50"/>
      <c r="CP292" s="50"/>
      <c r="CQ292" s="50"/>
      <c r="CR292" s="50"/>
      <c r="CS292" s="50"/>
      <c r="CT292" s="50"/>
      <c r="CU292" s="50"/>
      <c r="CV292" s="50"/>
      <c r="CW292" s="50"/>
      <c r="CX292" s="50"/>
      <c r="CY292" s="50"/>
      <c r="CZ292" s="50"/>
      <c r="DA292" s="50"/>
      <c r="DB292" s="50"/>
      <c r="DC292" s="50"/>
      <c r="DD292" s="50"/>
      <c r="DE292" s="50"/>
      <c r="DF292" s="50"/>
      <c r="DG292" s="50"/>
    </row>
    <row r="293" spans="18:111" s="32" customFormat="1" x14ac:dyDescent="0.25"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>
        <v>255</v>
      </c>
      <c r="AD293" s="50"/>
      <c r="AE293" s="50"/>
      <c r="AF293" s="50"/>
      <c r="AG293" s="50">
        <f t="shared" si="9"/>
        <v>2550</v>
      </c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50"/>
      <c r="BH293" s="50"/>
      <c r="BI293" s="50"/>
      <c r="BJ293" s="50"/>
      <c r="BK293" s="50"/>
      <c r="BL293" s="50"/>
      <c r="BM293" s="50"/>
      <c r="BN293" s="50"/>
      <c r="BO293" s="50"/>
      <c r="BP293" s="50"/>
      <c r="BQ293" s="50"/>
      <c r="BR293" s="50"/>
      <c r="BS293" s="50"/>
      <c r="BT293" s="50"/>
      <c r="BU293" s="50"/>
      <c r="BV293" s="50"/>
      <c r="BW293" s="50"/>
      <c r="BX293" s="50"/>
      <c r="BY293" s="50"/>
      <c r="BZ293" s="50"/>
      <c r="CA293" s="50"/>
      <c r="CB293" s="50"/>
      <c r="CC293" s="50"/>
      <c r="CD293" s="50"/>
      <c r="CE293" s="50"/>
      <c r="CF293" s="50"/>
      <c r="CG293" s="50"/>
      <c r="CH293" s="50"/>
      <c r="CI293" s="50"/>
      <c r="CJ293" s="50"/>
      <c r="CK293" s="50"/>
      <c r="CL293" s="50"/>
      <c r="CM293" s="50"/>
      <c r="CN293" s="50"/>
      <c r="CO293" s="50"/>
      <c r="CP293" s="50"/>
      <c r="CQ293" s="50"/>
      <c r="CR293" s="50"/>
      <c r="CS293" s="50"/>
      <c r="CT293" s="50"/>
      <c r="CU293" s="50"/>
      <c r="CV293" s="50"/>
      <c r="CW293" s="50"/>
      <c r="CX293" s="50"/>
      <c r="CY293" s="50"/>
      <c r="CZ293" s="50"/>
      <c r="DA293" s="50"/>
      <c r="DB293" s="50"/>
      <c r="DC293" s="50"/>
      <c r="DD293" s="50"/>
      <c r="DE293" s="50"/>
      <c r="DF293" s="50"/>
      <c r="DG293" s="50"/>
    </row>
    <row r="294" spans="18:111" s="32" customFormat="1" x14ac:dyDescent="0.25"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>
        <v>261</v>
      </c>
      <c r="AD294" s="50"/>
      <c r="AE294" s="50"/>
      <c r="AF294" s="50"/>
      <c r="AG294" s="50">
        <f t="shared" si="9"/>
        <v>2610</v>
      </c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0"/>
      <c r="BR294" s="50"/>
      <c r="BS294" s="50"/>
      <c r="BT294" s="50"/>
      <c r="BU294" s="50"/>
      <c r="BV294" s="50"/>
      <c r="BW294" s="50"/>
      <c r="BX294" s="50"/>
      <c r="BY294" s="50"/>
      <c r="BZ294" s="50"/>
      <c r="CA294" s="50"/>
      <c r="CB294" s="50"/>
      <c r="CC294" s="50"/>
      <c r="CD294" s="50"/>
      <c r="CE294" s="50"/>
      <c r="CF294" s="50"/>
      <c r="CG294" s="50"/>
      <c r="CH294" s="50"/>
      <c r="CI294" s="50"/>
      <c r="CJ294" s="50"/>
      <c r="CK294" s="50"/>
      <c r="CL294" s="50"/>
      <c r="CM294" s="50"/>
      <c r="CN294" s="50"/>
      <c r="CO294" s="50"/>
      <c r="CP294" s="50"/>
      <c r="CQ294" s="50"/>
      <c r="CR294" s="50"/>
      <c r="CS294" s="50"/>
      <c r="CT294" s="50"/>
      <c r="CU294" s="50"/>
      <c r="CV294" s="50"/>
      <c r="CW294" s="50"/>
      <c r="CX294" s="50"/>
      <c r="CY294" s="50"/>
      <c r="CZ294" s="50"/>
      <c r="DA294" s="50"/>
      <c r="DB294" s="50"/>
      <c r="DC294" s="50"/>
      <c r="DD294" s="50"/>
      <c r="DE294" s="50"/>
      <c r="DF294" s="50"/>
      <c r="DG294" s="50"/>
    </row>
    <row r="295" spans="18:111" s="32" customFormat="1" x14ac:dyDescent="0.25"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>
        <v>267</v>
      </c>
      <c r="AD295" s="50"/>
      <c r="AE295" s="50"/>
      <c r="AF295" s="50"/>
      <c r="AG295" s="50">
        <f t="shared" si="9"/>
        <v>2670</v>
      </c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0"/>
      <c r="BR295" s="50"/>
      <c r="BS295" s="50"/>
      <c r="BT295" s="50"/>
      <c r="BU295" s="50"/>
      <c r="BV295" s="50"/>
      <c r="BW295" s="50"/>
      <c r="BX295" s="50"/>
      <c r="BY295" s="50"/>
      <c r="BZ295" s="50"/>
      <c r="CA295" s="50"/>
      <c r="CB295" s="50"/>
      <c r="CC295" s="50"/>
      <c r="CD295" s="50"/>
      <c r="CE295" s="50"/>
      <c r="CF295" s="50"/>
      <c r="CG295" s="50"/>
      <c r="CH295" s="50"/>
      <c r="CI295" s="50"/>
      <c r="CJ295" s="50"/>
      <c r="CK295" s="50"/>
      <c r="CL295" s="50"/>
      <c r="CM295" s="50"/>
      <c r="CN295" s="50"/>
      <c r="CO295" s="50"/>
      <c r="CP295" s="50"/>
      <c r="CQ295" s="50"/>
      <c r="CR295" s="50"/>
      <c r="CS295" s="50"/>
      <c r="CT295" s="50"/>
      <c r="CU295" s="50"/>
      <c r="CV295" s="50"/>
      <c r="CW295" s="50"/>
      <c r="CX295" s="50"/>
      <c r="CY295" s="50"/>
      <c r="CZ295" s="50"/>
      <c r="DA295" s="50"/>
      <c r="DB295" s="50"/>
      <c r="DC295" s="50"/>
      <c r="DD295" s="50"/>
      <c r="DE295" s="50"/>
      <c r="DF295" s="50"/>
      <c r="DG295" s="50"/>
    </row>
    <row r="296" spans="18:111" s="32" customFormat="1" x14ac:dyDescent="0.25"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>
        <v>270</v>
      </c>
      <c r="AD296" s="50"/>
      <c r="AE296" s="50"/>
      <c r="AF296" s="50"/>
      <c r="AG296" s="50">
        <f t="shared" si="9"/>
        <v>2700</v>
      </c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50"/>
      <c r="BH296" s="50"/>
      <c r="BI296" s="50"/>
      <c r="BJ296" s="50"/>
      <c r="BK296" s="50"/>
      <c r="BL296" s="50"/>
      <c r="BM296" s="50"/>
      <c r="BN296" s="50"/>
      <c r="BO296" s="50"/>
      <c r="BP296" s="50"/>
      <c r="BQ296" s="50"/>
      <c r="BR296" s="50"/>
      <c r="BS296" s="50"/>
      <c r="BT296" s="50"/>
      <c r="BU296" s="50"/>
      <c r="BV296" s="50"/>
      <c r="BW296" s="50"/>
      <c r="BX296" s="50"/>
      <c r="BY296" s="50"/>
      <c r="BZ296" s="50"/>
      <c r="CA296" s="50"/>
      <c r="CB296" s="50"/>
      <c r="CC296" s="50"/>
      <c r="CD296" s="50"/>
      <c r="CE296" s="50"/>
      <c r="CF296" s="50"/>
      <c r="CG296" s="50"/>
      <c r="CH296" s="50"/>
      <c r="CI296" s="50"/>
      <c r="CJ296" s="50"/>
      <c r="CK296" s="50"/>
      <c r="CL296" s="50"/>
      <c r="CM296" s="50"/>
      <c r="CN296" s="50"/>
      <c r="CO296" s="50"/>
      <c r="CP296" s="50"/>
      <c r="CQ296" s="50"/>
      <c r="CR296" s="50"/>
      <c r="CS296" s="50"/>
      <c r="CT296" s="50"/>
      <c r="CU296" s="50"/>
      <c r="CV296" s="50"/>
      <c r="CW296" s="50"/>
      <c r="CX296" s="50"/>
      <c r="CY296" s="50"/>
      <c r="CZ296" s="50"/>
      <c r="DA296" s="50"/>
      <c r="DB296" s="50"/>
      <c r="DC296" s="50"/>
      <c r="DD296" s="50"/>
      <c r="DE296" s="50"/>
      <c r="DF296" s="50"/>
      <c r="DG296" s="50"/>
    </row>
    <row r="297" spans="18:111" s="32" customFormat="1" x14ac:dyDescent="0.25"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>
        <v>274</v>
      </c>
      <c r="AD297" s="50"/>
      <c r="AE297" s="50"/>
      <c r="AF297" s="50"/>
      <c r="AG297" s="50">
        <f t="shared" si="9"/>
        <v>2740</v>
      </c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0"/>
      <c r="AX297" s="50"/>
      <c r="AY297" s="50"/>
      <c r="AZ297" s="50"/>
      <c r="BA297" s="50"/>
      <c r="BB297" s="50"/>
      <c r="BC297" s="50"/>
      <c r="BD297" s="50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0"/>
      <c r="BR297" s="50"/>
      <c r="BS297" s="50"/>
      <c r="BT297" s="50"/>
      <c r="BU297" s="50"/>
      <c r="BV297" s="50"/>
      <c r="BW297" s="50"/>
      <c r="BX297" s="50"/>
      <c r="BY297" s="50"/>
      <c r="BZ297" s="50"/>
      <c r="CA297" s="50"/>
      <c r="CB297" s="50"/>
      <c r="CC297" s="50"/>
      <c r="CD297" s="50"/>
      <c r="CE297" s="50"/>
      <c r="CF297" s="50"/>
      <c r="CG297" s="50"/>
      <c r="CH297" s="50"/>
      <c r="CI297" s="50"/>
      <c r="CJ297" s="50"/>
      <c r="CK297" s="50"/>
      <c r="CL297" s="50"/>
      <c r="CM297" s="50"/>
      <c r="CN297" s="50"/>
      <c r="CO297" s="50"/>
      <c r="CP297" s="50"/>
      <c r="CQ297" s="50"/>
      <c r="CR297" s="50"/>
      <c r="CS297" s="50"/>
      <c r="CT297" s="50"/>
      <c r="CU297" s="50"/>
      <c r="CV297" s="50"/>
      <c r="CW297" s="50"/>
      <c r="CX297" s="50"/>
      <c r="CY297" s="50"/>
      <c r="CZ297" s="50"/>
      <c r="DA297" s="50"/>
      <c r="DB297" s="50"/>
      <c r="DC297" s="50"/>
      <c r="DD297" s="50"/>
      <c r="DE297" s="50"/>
      <c r="DF297" s="50"/>
      <c r="DG297" s="50"/>
    </row>
    <row r="298" spans="18:111" s="32" customFormat="1" x14ac:dyDescent="0.25"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>
        <v>280</v>
      </c>
      <c r="AD298" s="50"/>
      <c r="AE298" s="50"/>
      <c r="AF298" s="50"/>
      <c r="AG298" s="50">
        <f t="shared" si="9"/>
        <v>2800</v>
      </c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50"/>
      <c r="BH298" s="50"/>
      <c r="BI298" s="50"/>
      <c r="BJ298" s="50"/>
      <c r="BK298" s="50"/>
      <c r="BL298" s="50"/>
      <c r="BM298" s="50"/>
      <c r="BN298" s="50"/>
      <c r="BO298" s="50"/>
      <c r="BP298" s="50"/>
      <c r="BQ298" s="50"/>
      <c r="BR298" s="50"/>
      <c r="BS298" s="50"/>
      <c r="BT298" s="50"/>
      <c r="BU298" s="50"/>
      <c r="BV298" s="50"/>
      <c r="BW298" s="50"/>
      <c r="BX298" s="50"/>
      <c r="BY298" s="50"/>
      <c r="BZ298" s="50"/>
      <c r="CA298" s="50"/>
      <c r="CB298" s="50"/>
      <c r="CC298" s="50"/>
      <c r="CD298" s="50"/>
      <c r="CE298" s="50"/>
      <c r="CF298" s="50"/>
      <c r="CG298" s="50"/>
      <c r="CH298" s="50"/>
      <c r="CI298" s="50"/>
      <c r="CJ298" s="50"/>
      <c r="CK298" s="50"/>
      <c r="CL298" s="50"/>
      <c r="CM298" s="50"/>
      <c r="CN298" s="50"/>
      <c r="CO298" s="50"/>
      <c r="CP298" s="50"/>
      <c r="CQ298" s="50"/>
      <c r="CR298" s="50"/>
      <c r="CS298" s="50"/>
      <c r="CT298" s="50"/>
      <c r="CU298" s="50"/>
      <c r="CV298" s="50"/>
      <c r="CW298" s="50"/>
      <c r="CX298" s="50"/>
      <c r="CY298" s="50"/>
      <c r="CZ298" s="50"/>
      <c r="DA298" s="50"/>
      <c r="DB298" s="50"/>
      <c r="DC298" s="50"/>
      <c r="DD298" s="50"/>
      <c r="DE298" s="50"/>
      <c r="DF298" s="50"/>
      <c r="DG298" s="50"/>
    </row>
    <row r="299" spans="18:111" s="32" customFormat="1" x14ac:dyDescent="0.25"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>
        <v>287</v>
      </c>
      <c r="AD299" s="50"/>
      <c r="AE299" s="50"/>
      <c r="AF299" s="50"/>
      <c r="AG299" s="50">
        <f t="shared" si="9"/>
        <v>2870</v>
      </c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/>
      <c r="AV299" s="50"/>
      <c r="AW299" s="50"/>
      <c r="AX299" s="50"/>
      <c r="AY299" s="50"/>
      <c r="AZ299" s="50"/>
      <c r="BA299" s="50"/>
      <c r="BB299" s="50"/>
      <c r="BC299" s="50"/>
      <c r="BD299" s="50"/>
      <c r="BE299" s="50"/>
      <c r="BF299" s="50"/>
      <c r="BG299" s="50"/>
      <c r="BH299" s="50"/>
      <c r="BI299" s="50"/>
      <c r="BJ299" s="50"/>
      <c r="BK299" s="50"/>
      <c r="BL299" s="50"/>
      <c r="BM299" s="50"/>
      <c r="BN299" s="50"/>
      <c r="BO299" s="50"/>
      <c r="BP299" s="50"/>
      <c r="BQ299" s="50"/>
      <c r="BR299" s="50"/>
      <c r="BS299" s="50"/>
      <c r="BT299" s="50"/>
      <c r="BU299" s="50"/>
      <c r="BV299" s="50"/>
      <c r="BW299" s="50"/>
      <c r="BX299" s="50"/>
      <c r="BY299" s="50"/>
      <c r="BZ299" s="50"/>
      <c r="CA299" s="50"/>
      <c r="CB299" s="50"/>
      <c r="CC299" s="50"/>
      <c r="CD299" s="50"/>
      <c r="CE299" s="50"/>
      <c r="CF299" s="50"/>
      <c r="CG299" s="50"/>
      <c r="CH299" s="50"/>
      <c r="CI299" s="50"/>
      <c r="CJ299" s="50"/>
      <c r="CK299" s="50"/>
      <c r="CL299" s="50"/>
      <c r="CM299" s="50"/>
      <c r="CN299" s="50"/>
      <c r="CO299" s="50"/>
      <c r="CP299" s="50"/>
      <c r="CQ299" s="50"/>
      <c r="CR299" s="50"/>
      <c r="CS299" s="50"/>
      <c r="CT299" s="50"/>
      <c r="CU299" s="50"/>
      <c r="CV299" s="50"/>
      <c r="CW299" s="50"/>
      <c r="CX299" s="50"/>
      <c r="CY299" s="50"/>
      <c r="CZ299" s="50"/>
      <c r="DA299" s="50"/>
      <c r="DB299" s="50"/>
      <c r="DC299" s="50"/>
      <c r="DD299" s="50"/>
      <c r="DE299" s="50"/>
      <c r="DF299" s="50"/>
      <c r="DG299" s="50"/>
    </row>
    <row r="300" spans="18:111" s="32" customFormat="1" x14ac:dyDescent="0.25"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>
        <v>294</v>
      </c>
      <c r="AD300" s="50"/>
      <c r="AE300" s="50"/>
      <c r="AF300" s="50"/>
      <c r="AG300" s="50">
        <f t="shared" si="9"/>
        <v>2940</v>
      </c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0"/>
      <c r="AV300" s="50"/>
      <c r="AW300" s="50"/>
      <c r="AX300" s="50"/>
      <c r="AY300" s="50"/>
      <c r="AZ300" s="50"/>
      <c r="BA300" s="50"/>
      <c r="BB300" s="50"/>
      <c r="BC300" s="50"/>
      <c r="BD300" s="50"/>
      <c r="BE300" s="50"/>
      <c r="BF300" s="50"/>
      <c r="BG300" s="50"/>
      <c r="BH300" s="50"/>
      <c r="BI300" s="50"/>
      <c r="BJ300" s="50"/>
      <c r="BK300" s="50"/>
      <c r="BL300" s="50"/>
      <c r="BM300" s="50"/>
      <c r="BN300" s="50"/>
      <c r="BO300" s="50"/>
      <c r="BP300" s="50"/>
      <c r="BQ300" s="50"/>
      <c r="BR300" s="50"/>
      <c r="BS300" s="50"/>
      <c r="BT300" s="50"/>
      <c r="BU300" s="50"/>
      <c r="BV300" s="50"/>
      <c r="BW300" s="50"/>
      <c r="BX300" s="50"/>
      <c r="BY300" s="50"/>
      <c r="BZ300" s="50"/>
      <c r="CA300" s="50"/>
      <c r="CB300" s="50"/>
      <c r="CC300" s="50"/>
      <c r="CD300" s="50"/>
      <c r="CE300" s="50"/>
      <c r="CF300" s="50"/>
      <c r="CG300" s="50"/>
      <c r="CH300" s="50"/>
      <c r="CI300" s="50"/>
      <c r="CJ300" s="50"/>
      <c r="CK300" s="50"/>
      <c r="CL300" s="50"/>
      <c r="CM300" s="50"/>
      <c r="CN300" s="50"/>
      <c r="CO300" s="50"/>
      <c r="CP300" s="50"/>
      <c r="CQ300" s="50"/>
      <c r="CR300" s="50"/>
      <c r="CS300" s="50"/>
      <c r="CT300" s="50"/>
      <c r="CU300" s="50"/>
      <c r="CV300" s="50"/>
      <c r="CW300" s="50"/>
      <c r="CX300" s="50"/>
      <c r="CY300" s="50"/>
      <c r="CZ300" s="50"/>
      <c r="DA300" s="50"/>
      <c r="DB300" s="50"/>
      <c r="DC300" s="50"/>
      <c r="DD300" s="50"/>
      <c r="DE300" s="50"/>
      <c r="DF300" s="50"/>
      <c r="DG300" s="50"/>
    </row>
    <row r="301" spans="18:111" s="32" customFormat="1" x14ac:dyDescent="0.25"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>
        <v>300</v>
      </c>
      <c r="AD301" s="50"/>
      <c r="AE301" s="50"/>
      <c r="AF301" s="50"/>
      <c r="AG301" s="50">
        <f t="shared" si="9"/>
        <v>3000</v>
      </c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  <c r="BC301" s="50"/>
      <c r="BD301" s="50"/>
      <c r="BE301" s="50"/>
      <c r="BF301" s="50"/>
      <c r="BG301" s="50"/>
      <c r="BH301" s="50"/>
      <c r="BI301" s="50"/>
      <c r="BJ301" s="50"/>
      <c r="BK301" s="50"/>
      <c r="BL301" s="50"/>
      <c r="BM301" s="50"/>
      <c r="BN301" s="50"/>
      <c r="BO301" s="50"/>
      <c r="BP301" s="50"/>
      <c r="BQ301" s="50"/>
      <c r="BR301" s="50"/>
      <c r="BS301" s="50"/>
      <c r="BT301" s="50"/>
      <c r="BU301" s="50"/>
      <c r="BV301" s="50"/>
      <c r="BW301" s="50"/>
      <c r="BX301" s="50"/>
      <c r="BY301" s="50"/>
      <c r="BZ301" s="50"/>
      <c r="CA301" s="50"/>
      <c r="CB301" s="50"/>
      <c r="CC301" s="50"/>
      <c r="CD301" s="50"/>
      <c r="CE301" s="50"/>
      <c r="CF301" s="50"/>
      <c r="CG301" s="50"/>
      <c r="CH301" s="50"/>
      <c r="CI301" s="50"/>
      <c r="CJ301" s="50"/>
      <c r="CK301" s="50"/>
      <c r="CL301" s="50"/>
      <c r="CM301" s="50"/>
      <c r="CN301" s="50"/>
      <c r="CO301" s="50"/>
      <c r="CP301" s="50"/>
      <c r="CQ301" s="50"/>
      <c r="CR301" s="50"/>
      <c r="CS301" s="50"/>
      <c r="CT301" s="50"/>
      <c r="CU301" s="50"/>
      <c r="CV301" s="50"/>
      <c r="CW301" s="50"/>
      <c r="CX301" s="50"/>
      <c r="CY301" s="50"/>
      <c r="CZ301" s="50"/>
      <c r="DA301" s="50"/>
      <c r="DB301" s="50"/>
      <c r="DC301" s="50"/>
      <c r="DD301" s="50"/>
      <c r="DE301" s="50"/>
      <c r="DF301" s="50"/>
      <c r="DG301" s="50"/>
    </row>
    <row r="302" spans="18:111" s="32" customFormat="1" x14ac:dyDescent="0.25"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>
        <v>301</v>
      </c>
      <c r="AD302" s="50"/>
      <c r="AE302" s="50"/>
      <c r="AF302" s="50"/>
      <c r="AG302" s="50">
        <f t="shared" si="9"/>
        <v>3010</v>
      </c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/>
      <c r="BC302" s="50"/>
      <c r="BD302" s="50"/>
      <c r="BE302" s="50"/>
      <c r="BF302" s="50"/>
      <c r="BG302" s="50"/>
      <c r="BH302" s="50"/>
      <c r="BI302" s="50"/>
      <c r="BJ302" s="50"/>
      <c r="BK302" s="50"/>
      <c r="BL302" s="50"/>
      <c r="BM302" s="50"/>
      <c r="BN302" s="50"/>
      <c r="BO302" s="50"/>
      <c r="BP302" s="50"/>
      <c r="BQ302" s="50"/>
      <c r="BR302" s="50"/>
      <c r="BS302" s="50"/>
      <c r="BT302" s="50"/>
      <c r="BU302" s="50"/>
      <c r="BV302" s="50"/>
      <c r="BW302" s="50"/>
      <c r="BX302" s="50"/>
      <c r="BY302" s="50"/>
      <c r="BZ302" s="50"/>
      <c r="CA302" s="50"/>
      <c r="CB302" s="50"/>
      <c r="CC302" s="50"/>
      <c r="CD302" s="50"/>
      <c r="CE302" s="50"/>
      <c r="CF302" s="50"/>
      <c r="CG302" s="50"/>
      <c r="CH302" s="50"/>
      <c r="CI302" s="50"/>
      <c r="CJ302" s="50"/>
      <c r="CK302" s="50"/>
      <c r="CL302" s="50"/>
      <c r="CM302" s="50"/>
      <c r="CN302" s="50"/>
      <c r="CO302" s="50"/>
      <c r="CP302" s="50"/>
      <c r="CQ302" s="50"/>
      <c r="CR302" s="50"/>
      <c r="CS302" s="50"/>
      <c r="CT302" s="50"/>
      <c r="CU302" s="50"/>
      <c r="CV302" s="50"/>
      <c r="CW302" s="50"/>
      <c r="CX302" s="50"/>
      <c r="CY302" s="50"/>
      <c r="CZ302" s="50"/>
      <c r="DA302" s="50"/>
      <c r="DB302" s="50"/>
      <c r="DC302" s="50"/>
      <c r="DD302" s="50"/>
      <c r="DE302" s="50"/>
      <c r="DF302" s="50"/>
      <c r="DG302" s="50"/>
    </row>
    <row r="303" spans="18:111" s="32" customFormat="1" x14ac:dyDescent="0.25"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>
        <v>309</v>
      </c>
      <c r="AD303" s="50"/>
      <c r="AE303" s="50"/>
      <c r="AF303" s="50"/>
      <c r="AG303" s="50">
        <f t="shared" si="9"/>
        <v>3090</v>
      </c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  <c r="AX303" s="50"/>
      <c r="AY303" s="50"/>
      <c r="AZ303" s="50"/>
      <c r="BA303" s="50"/>
      <c r="BB303" s="50"/>
      <c r="BC303" s="50"/>
      <c r="BD303" s="50"/>
      <c r="BE303" s="50"/>
      <c r="BF303" s="50"/>
      <c r="BG303" s="50"/>
      <c r="BH303" s="50"/>
      <c r="BI303" s="50"/>
      <c r="BJ303" s="50"/>
      <c r="BK303" s="50"/>
      <c r="BL303" s="50"/>
      <c r="BM303" s="50"/>
      <c r="BN303" s="50"/>
      <c r="BO303" s="50"/>
      <c r="BP303" s="50"/>
      <c r="BQ303" s="50"/>
      <c r="BR303" s="50"/>
      <c r="BS303" s="50"/>
      <c r="BT303" s="50"/>
      <c r="BU303" s="50"/>
      <c r="BV303" s="50"/>
      <c r="BW303" s="50"/>
      <c r="BX303" s="50"/>
      <c r="BY303" s="50"/>
      <c r="BZ303" s="50"/>
      <c r="CA303" s="50"/>
      <c r="CB303" s="50"/>
      <c r="CC303" s="50"/>
      <c r="CD303" s="50"/>
      <c r="CE303" s="50"/>
      <c r="CF303" s="50"/>
      <c r="CG303" s="50"/>
      <c r="CH303" s="50"/>
      <c r="CI303" s="50"/>
      <c r="CJ303" s="50"/>
      <c r="CK303" s="50"/>
      <c r="CL303" s="50"/>
      <c r="CM303" s="50"/>
      <c r="CN303" s="50"/>
      <c r="CO303" s="50"/>
      <c r="CP303" s="50"/>
      <c r="CQ303" s="50"/>
      <c r="CR303" s="50"/>
      <c r="CS303" s="50"/>
      <c r="CT303" s="50"/>
      <c r="CU303" s="50"/>
      <c r="CV303" s="50"/>
      <c r="CW303" s="50"/>
      <c r="CX303" s="50"/>
      <c r="CY303" s="50"/>
      <c r="CZ303" s="50"/>
      <c r="DA303" s="50"/>
      <c r="DB303" s="50"/>
      <c r="DC303" s="50"/>
      <c r="DD303" s="50"/>
      <c r="DE303" s="50"/>
      <c r="DF303" s="50"/>
      <c r="DG303" s="50"/>
    </row>
    <row r="304" spans="18:111" s="32" customFormat="1" x14ac:dyDescent="0.25"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>
        <v>316</v>
      </c>
      <c r="AD304" s="50"/>
      <c r="AE304" s="50"/>
      <c r="AF304" s="50"/>
      <c r="AG304" s="50">
        <f t="shared" si="9"/>
        <v>3160</v>
      </c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  <c r="AX304" s="50"/>
      <c r="AY304" s="50"/>
      <c r="AZ304" s="50"/>
      <c r="BA304" s="50"/>
      <c r="BB304" s="50"/>
      <c r="BC304" s="50"/>
      <c r="BD304" s="50"/>
      <c r="BE304" s="50"/>
      <c r="BF304" s="50"/>
      <c r="BG304" s="50"/>
      <c r="BH304" s="50"/>
      <c r="BI304" s="50"/>
      <c r="BJ304" s="50"/>
      <c r="BK304" s="50"/>
      <c r="BL304" s="50"/>
      <c r="BM304" s="50"/>
      <c r="BN304" s="50"/>
      <c r="BO304" s="50"/>
      <c r="BP304" s="50"/>
      <c r="BQ304" s="50"/>
      <c r="BR304" s="50"/>
      <c r="BS304" s="50"/>
      <c r="BT304" s="50"/>
      <c r="BU304" s="50"/>
      <c r="BV304" s="50"/>
      <c r="BW304" s="50"/>
      <c r="BX304" s="50"/>
      <c r="BY304" s="50"/>
      <c r="BZ304" s="50"/>
      <c r="CA304" s="50"/>
      <c r="CB304" s="50"/>
      <c r="CC304" s="50"/>
      <c r="CD304" s="50"/>
      <c r="CE304" s="50"/>
      <c r="CF304" s="50"/>
      <c r="CG304" s="50"/>
      <c r="CH304" s="50"/>
      <c r="CI304" s="50"/>
      <c r="CJ304" s="50"/>
      <c r="CK304" s="50"/>
      <c r="CL304" s="50"/>
      <c r="CM304" s="50"/>
      <c r="CN304" s="50"/>
      <c r="CO304" s="50"/>
      <c r="CP304" s="50"/>
      <c r="CQ304" s="50"/>
      <c r="CR304" s="50"/>
      <c r="CS304" s="50"/>
      <c r="CT304" s="50"/>
      <c r="CU304" s="50"/>
      <c r="CV304" s="50"/>
      <c r="CW304" s="50"/>
      <c r="CX304" s="50"/>
      <c r="CY304" s="50"/>
      <c r="CZ304" s="50"/>
      <c r="DA304" s="50"/>
      <c r="DB304" s="50"/>
      <c r="DC304" s="50"/>
      <c r="DD304" s="50"/>
      <c r="DE304" s="50"/>
      <c r="DF304" s="50"/>
      <c r="DG304" s="50"/>
    </row>
    <row r="305" spans="18:111" s="32" customFormat="1" x14ac:dyDescent="0.25"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>
        <v>324</v>
      </c>
      <c r="AD305" s="50"/>
      <c r="AE305" s="50"/>
      <c r="AF305" s="50"/>
      <c r="AG305" s="50">
        <f t="shared" si="9"/>
        <v>3240</v>
      </c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50"/>
      <c r="BH305" s="50"/>
      <c r="BI305" s="50"/>
      <c r="BJ305" s="50"/>
      <c r="BK305" s="50"/>
      <c r="BL305" s="50"/>
      <c r="BM305" s="50"/>
      <c r="BN305" s="50"/>
      <c r="BO305" s="50"/>
      <c r="BP305" s="50"/>
      <c r="BQ305" s="50"/>
      <c r="BR305" s="50"/>
      <c r="BS305" s="50"/>
      <c r="BT305" s="50"/>
      <c r="BU305" s="50"/>
      <c r="BV305" s="50"/>
      <c r="BW305" s="50"/>
      <c r="BX305" s="50"/>
      <c r="BY305" s="50"/>
      <c r="BZ305" s="50"/>
      <c r="CA305" s="50"/>
      <c r="CB305" s="50"/>
      <c r="CC305" s="50"/>
      <c r="CD305" s="50"/>
      <c r="CE305" s="50"/>
      <c r="CF305" s="50"/>
      <c r="CG305" s="50"/>
      <c r="CH305" s="50"/>
      <c r="CI305" s="50"/>
      <c r="CJ305" s="50"/>
      <c r="CK305" s="50"/>
      <c r="CL305" s="50"/>
      <c r="CM305" s="50"/>
      <c r="CN305" s="50"/>
      <c r="CO305" s="50"/>
      <c r="CP305" s="50"/>
      <c r="CQ305" s="50"/>
      <c r="CR305" s="50"/>
      <c r="CS305" s="50"/>
      <c r="CT305" s="50"/>
      <c r="CU305" s="50"/>
      <c r="CV305" s="50"/>
      <c r="CW305" s="50"/>
      <c r="CX305" s="50"/>
      <c r="CY305" s="50"/>
      <c r="CZ305" s="50"/>
      <c r="DA305" s="50"/>
      <c r="DB305" s="50"/>
      <c r="DC305" s="50"/>
      <c r="DD305" s="50"/>
      <c r="DE305" s="50"/>
      <c r="DF305" s="50"/>
      <c r="DG305" s="50"/>
    </row>
    <row r="306" spans="18:111" s="32" customFormat="1" x14ac:dyDescent="0.25"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>
        <v>330</v>
      </c>
      <c r="AD306" s="50"/>
      <c r="AE306" s="50"/>
      <c r="AF306" s="50"/>
      <c r="AG306" s="50">
        <f t="shared" si="9"/>
        <v>3300</v>
      </c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  <c r="BC306" s="50"/>
      <c r="BD306" s="50"/>
      <c r="BE306" s="50"/>
      <c r="BF306" s="50"/>
      <c r="BG306" s="50"/>
      <c r="BH306" s="50"/>
      <c r="BI306" s="50"/>
      <c r="BJ306" s="50"/>
      <c r="BK306" s="50"/>
      <c r="BL306" s="50"/>
      <c r="BM306" s="50"/>
      <c r="BN306" s="50"/>
      <c r="BO306" s="50"/>
      <c r="BP306" s="50"/>
      <c r="BQ306" s="50"/>
      <c r="BR306" s="50"/>
      <c r="BS306" s="50"/>
      <c r="BT306" s="50"/>
      <c r="BU306" s="50"/>
      <c r="BV306" s="50"/>
      <c r="BW306" s="50"/>
      <c r="BX306" s="50"/>
      <c r="BY306" s="50"/>
      <c r="BZ306" s="50"/>
      <c r="CA306" s="50"/>
      <c r="CB306" s="50"/>
      <c r="CC306" s="50"/>
      <c r="CD306" s="50"/>
      <c r="CE306" s="50"/>
      <c r="CF306" s="50"/>
      <c r="CG306" s="50"/>
      <c r="CH306" s="50"/>
      <c r="CI306" s="50"/>
      <c r="CJ306" s="50"/>
      <c r="CK306" s="50"/>
      <c r="CL306" s="50"/>
      <c r="CM306" s="50"/>
      <c r="CN306" s="50"/>
      <c r="CO306" s="50"/>
      <c r="CP306" s="50"/>
      <c r="CQ306" s="50"/>
      <c r="CR306" s="50"/>
      <c r="CS306" s="50"/>
      <c r="CT306" s="50"/>
      <c r="CU306" s="50"/>
      <c r="CV306" s="50"/>
      <c r="CW306" s="50"/>
      <c r="CX306" s="50"/>
      <c r="CY306" s="50"/>
      <c r="CZ306" s="50"/>
      <c r="DA306" s="50"/>
      <c r="DB306" s="50"/>
      <c r="DC306" s="50"/>
      <c r="DD306" s="50"/>
      <c r="DE306" s="50"/>
      <c r="DF306" s="50"/>
      <c r="DG306" s="50"/>
    </row>
    <row r="307" spans="18:111" s="32" customFormat="1" x14ac:dyDescent="0.25"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>
        <v>332</v>
      </c>
      <c r="AD307" s="50"/>
      <c r="AE307" s="50"/>
      <c r="AF307" s="50"/>
      <c r="AG307" s="50">
        <f t="shared" si="9"/>
        <v>3320</v>
      </c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  <c r="BP307" s="50"/>
      <c r="BQ307" s="50"/>
      <c r="BR307" s="50"/>
      <c r="BS307" s="50"/>
      <c r="BT307" s="50"/>
      <c r="BU307" s="50"/>
      <c r="BV307" s="50"/>
      <c r="BW307" s="50"/>
      <c r="BX307" s="50"/>
      <c r="BY307" s="50"/>
      <c r="BZ307" s="50"/>
      <c r="CA307" s="50"/>
      <c r="CB307" s="50"/>
      <c r="CC307" s="50"/>
      <c r="CD307" s="50"/>
      <c r="CE307" s="50"/>
      <c r="CF307" s="50"/>
      <c r="CG307" s="50"/>
      <c r="CH307" s="50"/>
      <c r="CI307" s="50"/>
      <c r="CJ307" s="50"/>
      <c r="CK307" s="50"/>
      <c r="CL307" s="50"/>
      <c r="CM307" s="50"/>
      <c r="CN307" s="50"/>
      <c r="CO307" s="50"/>
      <c r="CP307" s="50"/>
      <c r="CQ307" s="50"/>
      <c r="CR307" s="50"/>
      <c r="CS307" s="50"/>
      <c r="CT307" s="50"/>
      <c r="CU307" s="50"/>
      <c r="CV307" s="50"/>
      <c r="CW307" s="50"/>
      <c r="CX307" s="50"/>
      <c r="CY307" s="50"/>
      <c r="CZ307" s="50"/>
      <c r="DA307" s="50"/>
      <c r="DB307" s="50"/>
      <c r="DC307" s="50"/>
      <c r="DD307" s="50"/>
      <c r="DE307" s="50"/>
      <c r="DF307" s="50"/>
      <c r="DG307" s="50"/>
    </row>
    <row r="308" spans="18:111" s="32" customFormat="1" x14ac:dyDescent="0.25"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>
        <v>340</v>
      </c>
      <c r="AD308" s="50"/>
      <c r="AE308" s="50"/>
      <c r="AF308" s="50"/>
      <c r="AG308" s="50">
        <f t="shared" si="9"/>
        <v>3400</v>
      </c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  <c r="BP308" s="50"/>
      <c r="BQ308" s="50"/>
      <c r="BR308" s="50"/>
      <c r="BS308" s="50"/>
      <c r="BT308" s="50"/>
      <c r="BU308" s="50"/>
      <c r="BV308" s="50"/>
      <c r="BW308" s="50"/>
      <c r="BX308" s="50"/>
      <c r="BY308" s="50"/>
      <c r="BZ308" s="50"/>
      <c r="CA308" s="50"/>
      <c r="CB308" s="50"/>
      <c r="CC308" s="50"/>
      <c r="CD308" s="50"/>
      <c r="CE308" s="50"/>
      <c r="CF308" s="50"/>
      <c r="CG308" s="50"/>
      <c r="CH308" s="50"/>
      <c r="CI308" s="50"/>
      <c r="CJ308" s="50"/>
      <c r="CK308" s="50"/>
      <c r="CL308" s="50"/>
      <c r="CM308" s="50"/>
      <c r="CN308" s="50"/>
      <c r="CO308" s="50"/>
      <c r="CP308" s="50"/>
      <c r="CQ308" s="50"/>
      <c r="CR308" s="50"/>
      <c r="CS308" s="50"/>
      <c r="CT308" s="50"/>
      <c r="CU308" s="50"/>
      <c r="CV308" s="50"/>
      <c r="CW308" s="50"/>
      <c r="CX308" s="50"/>
      <c r="CY308" s="50"/>
      <c r="CZ308" s="50"/>
      <c r="DA308" s="50"/>
      <c r="DB308" s="50"/>
      <c r="DC308" s="50"/>
      <c r="DD308" s="50"/>
      <c r="DE308" s="50"/>
      <c r="DF308" s="50"/>
      <c r="DG308" s="50"/>
    </row>
    <row r="309" spans="18:111" s="32" customFormat="1" x14ac:dyDescent="0.25"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>
        <v>348</v>
      </c>
      <c r="AD309" s="50"/>
      <c r="AE309" s="50"/>
      <c r="AF309" s="50"/>
      <c r="AG309" s="50">
        <f t="shared" si="9"/>
        <v>3480</v>
      </c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0"/>
      <c r="BR309" s="50"/>
      <c r="BS309" s="50"/>
      <c r="BT309" s="50"/>
      <c r="BU309" s="50"/>
      <c r="BV309" s="50"/>
      <c r="BW309" s="50"/>
      <c r="BX309" s="50"/>
      <c r="BY309" s="50"/>
      <c r="BZ309" s="50"/>
      <c r="CA309" s="50"/>
      <c r="CB309" s="50"/>
      <c r="CC309" s="50"/>
      <c r="CD309" s="50"/>
      <c r="CE309" s="50"/>
      <c r="CF309" s="50"/>
      <c r="CG309" s="50"/>
      <c r="CH309" s="50"/>
      <c r="CI309" s="50"/>
      <c r="CJ309" s="50"/>
      <c r="CK309" s="50"/>
      <c r="CL309" s="50"/>
      <c r="CM309" s="50"/>
      <c r="CN309" s="50"/>
      <c r="CO309" s="50"/>
      <c r="CP309" s="50"/>
      <c r="CQ309" s="50"/>
      <c r="CR309" s="50"/>
      <c r="CS309" s="50"/>
      <c r="CT309" s="50"/>
      <c r="CU309" s="50"/>
      <c r="CV309" s="50"/>
      <c r="CW309" s="50"/>
      <c r="CX309" s="50"/>
      <c r="CY309" s="50"/>
      <c r="CZ309" s="50"/>
      <c r="DA309" s="50"/>
      <c r="DB309" s="50"/>
      <c r="DC309" s="50"/>
      <c r="DD309" s="50"/>
      <c r="DE309" s="50"/>
      <c r="DF309" s="50"/>
      <c r="DG309" s="50"/>
    </row>
    <row r="310" spans="18:111" s="32" customFormat="1" x14ac:dyDescent="0.25"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>
        <v>357</v>
      </c>
      <c r="AD310" s="50"/>
      <c r="AE310" s="50"/>
      <c r="AF310" s="50"/>
      <c r="AG310" s="50">
        <f t="shared" si="9"/>
        <v>3570</v>
      </c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  <c r="BL310" s="50"/>
      <c r="BM310" s="50"/>
      <c r="BN310" s="50"/>
      <c r="BO310" s="50"/>
      <c r="BP310" s="50"/>
      <c r="BQ310" s="50"/>
      <c r="BR310" s="50"/>
      <c r="BS310" s="50"/>
      <c r="BT310" s="50"/>
      <c r="BU310" s="50"/>
      <c r="BV310" s="50"/>
      <c r="BW310" s="50"/>
      <c r="BX310" s="50"/>
      <c r="BY310" s="50"/>
      <c r="BZ310" s="50"/>
      <c r="CA310" s="50"/>
      <c r="CB310" s="50"/>
      <c r="CC310" s="50"/>
      <c r="CD310" s="50"/>
      <c r="CE310" s="50"/>
      <c r="CF310" s="50"/>
      <c r="CG310" s="50"/>
      <c r="CH310" s="50"/>
      <c r="CI310" s="50"/>
      <c r="CJ310" s="50"/>
      <c r="CK310" s="50"/>
      <c r="CL310" s="50"/>
      <c r="CM310" s="50"/>
      <c r="CN310" s="50"/>
      <c r="CO310" s="50"/>
      <c r="CP310" s="50"/>
      <c r="CQ310" s="50"/>
      <c r="CR310" s="50"/>
      <c r="CS310" s="50"/>
      <c r="CT310" s="50"/>
      <c r="CU310" s="50"/>
      <c r="CV310" s="50"/>
      <c r="CW310" s="50"/>
      <c r="CX310" s="50"/>
      <c r="CY310" s="50"/>
      <c r="CZ310" s="50"/>
      <c r="DA310" s="50"/>
      <c r="DB310" s="50"/>
      <c r="DC310" s="50"/>
      <c r="DD310" s="50"/>
      <c r="DE310" s="50"/>
      <c r="DF310" s="50"/>
      <c r="DG310" s="50"/>
    </row>
    <row r="311" spans="18:111" s="32" customFormat="1" x14ac:dyDescent="0.25"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>
        <v>360</v>
      </c>
      <c r="AD311" s="50"/>
      <c r="AE311" s="50"/>
      <c r="AF311" s="50"/>
      <c r="AG311" s="50">
        <f t="shared" si="9"/>
        <v>3600</v>
      </c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0"/>
      <c r="BR311" s="50"/>
      <c r="BS311" s="50"/>
      <c r="BT311" s="50"/>
      <c r="BU311" s="50"/>
      <c r="BV311" s="50"/>
      <c r="BW311" s="50"/>
      <c r="BX311" s="50"/>
      <c r="BY311" s="50"/>
      <c r="BZ311" s="50"/>
      <c r="CA311" s="50"/>
      <c r="CB311" s="50"/>
      <c r="CC311" s="50"/>
      <c r="CD311" s="50"/>
      <c r="CE311" s="50"/>
      <c r="CF311" s="50"/>
      <c r="CG311" s="50"/>
      <c r="CH311" s="50"/>
      <c r="CI311" s="50"/>
      <c r="CJ311" s="50"/>
      <c r="CK311" s="50"/>
      <c r="CL311" s="50"/>
      <c r="CM311" s="50"/>
      <c r="CN311" s="50"/>
      <c r="CO311" s="50"/>
      <c r="CP311" s="50"/>
      <c r="CQ311" s="50"/>
      <c r="CR311" s="50"/>
      <c r="CS311" s="50"/>
      <c r="CT311" s="50"/>
      <c r="CU311" s="50"/>
      <c r="CV311" s="50"/>
      <c r="CW311" s="50"/>
      <c r="CX311" s="50"/>
      <c r="CY311" s="50"/>
      <c r="CZ311" s="50"/>
      <c r="DA311" s="50"/>
      <c r="DB311" s="50"/>
      <c r="DC311" s="50"/>
      <c r="DD311" s="50"/>
      <c r="DE311" s="50"/>
      <c r="DF311" s="50"/>
      <c r="DG311" s="50"/>
    </row>
    <row r="312" spans="18:111" s="32" customFormat="1" x14ac:dyDescent="0.25"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>
        <v>365</v>
      </c>
      <c r="AD312" s="50"/>
      <c r="AE312" s="50"/>
      <c r="AF312" s="50"/>
      <c r="AG312" s="50">
        <f t="shared" si="9"/>
        <v>3650</v>
      </c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  <c r="BC312" s="50"/>
      <c r="BD312" s="50"/>
      <c r="BE312" s="50"/>
      <c r="BF312" s="50"/>
      <c r="BG312" s="50"/>
      <c r="BH312" s="50"/>
      <c r="BI312" s="50"/>
      <c r="BJ312" s="50"/>
      <c r="BK312" s="50"/>
      <c r="BL312" s="50"/>
      <c r="BM312" s="50"/>
      <c r="BN312" s="50"/>
      <c r="BO312" s="50"/>
      <c r="BP312" s="50"/>
      <c r="BQ312" s="50"/>
      <c r="BR312" s="50"/>
      <c r="BS312" s="50"/>
      <c r="BT312" s="50"/>
      <c r="BU312" s="50"/>
      <c r="BV312" s="50"/>
      <c r="BW312" s="50"/>
      <c r="BX312" s="50"/>
      <c r="BY312" s="50"/>
      <c r="BZ312" s="50"/>
      <c r="CA312" s="50"/>
      <c r="CB312" s="50"/>
      <c r="CC312" s="50"/>
      <c r="CD312" s="50"/>
      <c r="CE312" s="50"/>
      <c r="CF312" s="50"/>
      <c r="CG312" s="50"/>
      <c r="CH312" s="50"/>
      <c r="CI312" s="50"/>
      <c r="CJ312" s="50"/>
      <c r="CK312" s="50"/>
      <c r="CL312" s="50"/>
      <c r="CM312" s="50"/>
      <c r="CN312" s="50"/>
      <c r="CO312" s="50"/>
      <c r="CP312" s="50"/>
      <c r="CQ312" s="50"/>
      <c r="CR312" s="50"/>
      <c r="CS312" s="50"/>
      <c r="CT312" s="50"/>
      <c r="CU312" s="50"/>
      <c r="CV312" s="50"/>
      <c r="CW312" s="50"/>
      <c r="CX312" s="50"/>
      <c r="CY312" s="50"/>
      <c r="CZ312" s="50"/>
      <c r="DA312" s="50"/>
      <c r="DB312" s="50"/>
      <c r="DC312" s="50"/>
      <c r="DD312" s="50"/>
      <c r="DE312" s="50"/>
      <c r="DF312" s="50"/>
      <c r="DG312" s="50"/>
    </row>
    <row r="313" spans="18:111" s="32" customFormat="1" x14ac:dyDescent="0.25"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>
        <v>374</v>
      </c>
      <c r="AD313" s="50"/>
      <c r="AE313" s="50"/>
      <c r="AF313" s="50"/>
      <c r="AG313" s="50">
        <f t="shared" si="9"/>
        <v>3740</v>
      </c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0"/>
      <c r="BR313" s="50"/>
      <c r="BS313" s="50"/>
      <c r="BT313" s="50"/>
      <c r="BU313" s="50"/>
      <c r="BV313" s="50"/>
      <c r="BW313" s="50"/>
      <c r="BX313" s="50"/>
      <c r="BY313" s="50"/>
      <c r="BZ313" s="50"/>
      <c r="CA313" s="50"/>
      <c r="CB313" s="50"/>
      <c r="CC313" s="50"/>
      <c r="CD313" s="50"/>
      <c r="CE313" s="50"/>
      <c r="CF313" s="50"/>
      <c r="CG313" s="50"/>
      <c r="CH313" s="50"/>
      <c r="CI313" s="50"/>
      <c r="CJ313" s="50"/>
      <c r="CK313" s="50"/>
      <c r="CL313" s="50"/>
      <c r="CM313" s="50"/>
      <c r="CN313" s="50"/>
      <c r="CO313" s="50"/>
      <c r="CP313" s="50"/>
      <c r="CQ313" s="50"/>
      <c r="CR313" s="50"/>
      <c r="CS313" s="50"/>
      <c r="CT313" s="50"/>
      <c r="CU313" s="50"/>
      <c r="CV313" s="50"/>
      <c r="CW313" s="50"/>
      <c r="CX313" s="50"/>
      <c r="CY313" s="50"/>
      <c r="CZ313" s="50"/>
      <c r="DA313" s="50"/>
      <c r="DB313" s="50"/>
      <c r="DC313" s="50"/>
      <c r="DD313" s="50"/>
      <c r="DE313" s="50"/>
      <c r="DF313" s="50"/>
      <c r="DG313" s="50"/>
    </row>
    <row r="314" spans="18:111" s="32" customFormat="1" x14ac:dyDescent="0.25"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>
        <v>383</v>
      </c>
      <c r="AD314" s="50"/>
      <c r="AE314" s="50"/>
      <c r="AF314" s="50"/>
      <c r="AG314" s="50">
        <f t="shared" si="9"/>
        <v>3830</v>
      </c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  <c r="BP314" s="50"/>
      <c r="BQ314" s="50"/>
      <c r="BR314" s="50"/>
      <c r="BS314" s="50"/>
      <c r="BT314" s="50"/>
      <c r="BU314" s="50"/>
      <c r="BV314" s="50"/>
      <c r="BW314" s="50"/>
      <c r="BX314" s="50"/>
      <c r="BY314" s="50"/>
      <c r="BZ314" s="50"/>
      <c r="CA314" s="50"/>
      <c r="CB314" s="50"/>
      <c r="CC314" s="50"/>
      <c r="CD314" s="50"/>
      <c r="CE314" s="50"/>
      <c r="CF314" s="50"/>
      <c r="CG314" s="50"/>
      <c r="CH314" s="50"/>
      <c r="CI314" s="50"/>
      <c r="CJ314" s="50"/>
      <c r="CK314" s="50"/>
      <c r="CL314" s="50"/>
      <c r="CM314" s="50"/>
      <c r="CN314" s="50"/>
      <c r="CO314" s="50"/>
      <c r="CP314" s="50"/>
      <c r="CQ314" s="50"/>
      <c r="CR314" s="50"/>
      <c r="CS314" s="50"/>
      <c r="CT314" s="50"/>
      <c r="CU314" s="50"/>
      <c r="CV314" s="50"/>
      <c r="CW314" s="50"/>
      <c r="CX314" s="50"/>
      <c r="CY314" s="50"/>
      <c r="CZ314" s="50"/>
      <c r="DA314" s="50"/>
      <c r="DB314" s="50"/>
      <c r="DC314" s="50"/>
      <c r="DD314" s="50"/>
      <c r="DE314" s="50"/>
      <c r="DF314" s="50"/>
      <c r="DG314" s="50"/>
    </row>
    <row r="315" spans="18:111" s="32" customFormat="1" x14ac:dyDescent="0.25"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>
        <v>390</v>
      </c>
      <c r="AD315" s="50"/>
      <c r="AE315" s="50"/>
      <c r="AF315" s="50"/>
      <c r="AG315" s="50">
        <f t="shared" si="9"/>
        <v>3900</v>
      </c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/>
      <c r="BC315" s="50"/>
      <c r="BD315" s="50"/>
      <c r="BE315" s="50"/>
      <c r="BF315" s="50"/>
      <c r="BG315" s="50"/>
      <c r="BH315" s="50"/>
      <c r="BI315" s="50"/>
      <c r="BJ315" s="50"/>
      <c r="BK315" s="50"/>
      <c r="BL315" s="50"/>
      <c r="BM315" s="50"/>
      <c r="BN315" s="50"/>
      <c r="BO315" s="50"/>
      <c r="BP315" s="50"/>
      <c r="BQ315" s="50"/>
      <c r="BR315" s="50"/>
      <c r="BS315" s="50"/>
      <c r="BT315" s="50"/>
      <c r="BU315" s="50"/>
      <c r="BV315" s="50"/>
      <c r="BW315" s="50"/>
      <c r="BX315" s="50"/>
      <c r="BY315" s="50"/>
      <c r="BZ315" s="50"/>
      <c r="CA315" s="50"/>
      <c r="CB315" s="50"/>
      <c r="CC315" s="50"/>
      <c r="CD315" s="50"/>
      <c r="CE315" s="50"/>
      <c r="CF315" s="50"/>
      <c r="CG315" s="50"/>
      <c r="CH315" s="50"/>
      <c r="CI315" s="50"/>
      <c r="CJ315" s="50"/>
      <c r="CK315" s="50"/>
      <c r="CL315" s="50"/>
      <c r="CM315" s="50"/>
      <c r="CN315" s="50"/>
      <c r="CO315" s="50"/>
      <c r="CP315" s="50"/>
      <c r="CQ315" s="50"/>
      <c r="CR315" s="50"/>
      <c r="CS315" s="50"/>
      <c r="CT315" s="50"/>
      <c r="CU315" s="50"/>
      <c r="CV315" s="50"/>
      <c r="CW315" s="50"/>
      <c r="CX315" s="50"/>
      <c r="CY315" s="50"/>
      <c r="CZ315" s="50"/>
      <c r="DA315" s="50"/>
      <c r="DB315" s="50"/>
      <c r="DC315" s="50"/>
      <c r="DD315" s="50"/>
      <c r="DE315" s="50"/>
      <c r="DF315" s="50"/>
      <c r="DG315" s="50"/>
    </row>
    <row r="316" spans="18:111" s="32" customFormat="1" x14ac:dyDescent="0.25"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>
        <v>392</v>
      </c>
      <c r="AD316" s="50"/>
      <c r="AE316" s="50"/>
      <c r="AF316" s="50"/>
      <c r="AG316" s="50">
        <f t="shared" si="9"/>
        <v>3920</v>
      </c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  <c r="BC316" s="50"/>
      <c r="BD316" s="50"/>
      <c r="BE316" s="50"/>
      <c r="BF316" s="50"/>
      <c r="BG316" s="50"/>
      <c r="BH316" s="50"/>
      <c r="BI316" s="50"/>
      <c r="BJ316" s="50"/>
      <c r="BK316" s="50"/>
      <c r="BL316" s="50"/>
      <c r="BM316" s="50"/>
      <c r="BN316" s="50"/>
      <c r="BO316" s="50"/>
      <c r="BP316" s="50"/>
      <c r="BQ316" s="50"/>
      <c r="BR316" s="50"/>
      <c r="BS316" s="50"/>
      <c r="BT316" s="50"/>
      <c r="BU316" s="50"/>
      <c r="BV316" s="50"/>
      <c r="BW316" s="50"/>
      <c r="BX316" s="50"/>
      <c r="BY316" s="50"/>
      <c r="BZ316" s="50"/>
      <c r="CA316" s="50"/>
      <c r="CB316" s="50"/>
      <c r="CC316" s="50"/>
      <c r="CD316" s="50"/>
      <c r="CE316" s="50"/>
      <c r="CF316" s="50"/>
      <c r="CG316" s="50"/>
      <c r="CH316" s="50"/>
      <c r="CI316" s="50"/>
      <c r="CJ316" s="50"/>
      <c r="CK316" s="50"/>
      <c r="CL316" s="50"/>
      <c r="CM316" s="50"/>
      <c r="CN316" s="50"/>
      <c r="CO316" s="50"/>
      <c r="CP316" s="50"/>
      <c r="CQ316" s="50"/>
      <c r="CR316" s="50"/>
      <c r="CS316" s="50"/>
      <c r="CT316" s="50"/>
      <c r="CU316" s="50"/>
      <c r="CV316" s="50"/>
      <c r="CW316" s="50"/>
      <c r="CX316" s="50"/>
      <c r="CY316" s="50"/>
      <c r="CZ316" s="50"/>
      <c r="DA316" s="50"/>
      <c r="DB316" s="50"/>
      <c r="DC316" s="50"/>
      <c r="DD316" s="50"/>
      <c r="DE316" s="50"/>
      <c r="DF316" s="50"/>
      <c r="DG316" s="50"/>
    </row>
    <row r="317" spans="18:111" s="32" customFormat="1" x14ac:dyDescent="0.25"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>
        <v>402</v>
      </c>
      <c r="AD317" s="50"/>
      <c r="AE317" s="50"/>
      <c r="AF317" s="50"/>
      <c r="AG317" s="50">
        <f t="shared" si="9"/>
        <v>4020</v>
      </c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  <c r="AX317" s="50"/>
      <c r="AY317" s="50"/>
      <c r="AZ317" s="50"/>
      <c r="BA317" s="50"/>
      <c r="BB317" s="50"/>
      <c r="BC317" s="50"/>
      <c r="BD317" s="50"/>
      <c r="BE317" s="50"/>
      <c r="BF317" s="50"/>
      <c r="BG317" s="50"/>
      <c r="BH317" s="50"/>
      <c r="BI317" s="50"/>
      <c r="BJ317" s="50"/>
      <c r="BK317" s="50"/>
      <c r="BL317" s="50"/>
      <c r="BM317" s="50"/>
      <c r="BN317" s="50"/>
      <c r="BO317" s="50"/>
      <c r="BP317" s="50"/>
      <c r="BQ317" s="50"/>
      <c r="BR317" s="50"/>
      <c r="BS317" s="50"/>
      <c r="BT317" s="50"/>
      <c r="BU317" s="50"/>
      <c r="BV317" s="50"/>
      <c r="BW317" s="50"/>
      <c r="BX317" s="50"/>
      <c r="BY317" s="50"/>
      <c r="BZ317" s="50"/>
      <c r="CA317" s="50"/>
      <c r="CB317" s="50"/>
      <c r="CC317" s="50"/>
      <c r="CD317" s="50"/>
      <c r="CE317" s="50"/>
      <c r="CF317" s="50"/>
      <c r="CG317" s="50"/>
      <c r="CH317" s="50"/>
      <c r="CI317" s="50"/>
      <c r="CJ317" s="50"/>
      <c r="CK317" s="50"/>
      <c r="CL317" s="50"/>
      <c r="CM317" s="50"/>
      <c r="CN317" s="50"/>
      <c r="CO317" s="50"/>
      <c r="CP317" s="50"/>
      <c r="CQ317" s="50"/>
      <c r="CR317" s="50"/>
      <c r="CS317" s="50"/>
      <c r="CT317" s="50"/>
      <c r="CU317" s="50"/>
      <c r="CV317" s="50"/>
      <c r="CW317" s="50"/>
      <c r="CX317" s="50"/>
      <c r="CY317" s="50"/>
      <c r="CZ317" s="50"/>
      <c r="DA317" s="50"/>
      <c r="DB317" s="50"/>
      <c r="DC317" s="50"/>
      <c r="DD317" s="50"/>
      <c r="DE317" s="50"/>
      <c r="DF317" s="50"/>
      <c r="DG317" s="50"/>
    </row>
    <row r="318" spans="18:111" s="32" customFormat="1" x14ac:dyDescent="0.25"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>
        <v>412</v>
      </c>
      <c r="AD318" s="50"/>
      <c r="AE318" s="50"/>
      <c r="AF318" s="50"/>
      <c r="AG318" s="50">
        <f t="shared" si="9"/>
        <v>4120</v>
      </c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  <c r="AU318" s="50"/>
      <c r="AV318" s="50"/>
      <c r="AW318" s="50"/>
      <c r="AX318" s="50"/>
      <c r="AY318" s="50"/>
      <c r="AZ318" s="50"/>
      <c r="BA318" s="50"/>
      <c r="BB318" s="50"/>
      <c r="BC318" s="50"/>
      <c r="BD318" s="50"/>
      <c r="BE318" s="50"/>
      <c r="BF318" s="50"/>
      <c r="BG318" s="50"/>
      <c r="BH318" s="50"/>
      <c r="BI318" s="50"/>
      <c r="BJ318" s="50"/>
      <c r="BK318" s="50"/>
      <c r="BL318" s="50"/>
      <c r="BM318" s="50"/>
      <c r="BN318" s="50"/>
      <c r="BO318" s="50"/>
      <c r="BP318" s="50"/>
      <c r="BQ318" s="50"/>
      <c r="BR318" s="50"/>
      <c r="BS318" s="50"/>
      <c r="BT318" s="50"/>
      <c r="BU318" s="50"/>
      <c r="BV318" s="50"/>
      <c r="BW318" s="50"/>
      <c r="BX318" s="50"/>
      <c r="BY318" s="50"/>
      <c r="BZ318" s="50"/>
      <c r="CA318" s="50"/>
      <c r="CB318" s="50"/>
      <c r="CC318" s="50"/>
      <c r="CD318" s="50"/>
      <c r="CE318" s="50"/>
      <c r="CF318" s="50"/>
      <c r="CG318" s="50"/>
      <c r="CH318" s="50"/>
      <c r="CI318" s="50"/>
      <c r="CJ318" s="50"/>
      <c r="CK318" s="50"/>
      <c r="CL318" s="50"/>
      <c r="CM318" s="50"/>
      <c r="CN318" s="50"/>
      <c r="CO318" s="50"/>
      <c r="CP318" s="50"/>
      <c r="CQ318" s="50"/>
      <c r="CR318" s="50"/>
      <c r="CS318" s="50"/>
      <c r="CT318" s="50"/>
      <c r="CU318" s="50"/>
      <c r="CV318" s="50"/>
      <c r="CW318" s="50"/>
      <c r="CX318" s="50"/>
      <c r="CY318" s="50"/>
      <c r="CZ318" s="50"/>
      <c r="DA318" s="50"/>
      <c r="DB318" s="50"/>
      <c r="DC318" s="50"/>
      <c r="DD318" s="50"/>
      <c r="DE318" s="50"/>
      <c r="DF318" s="50"/>
      <c r="DG318" s="50"/>
    </row>
    <row r="319" spans="18:111" s="32" customFormat="1" x14ac:dyDescent="0.25"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>
        <v>422</v>
      </c>
      <c r="AD319" s="50"/>
      <c r="AE319" s="50"/>
      <c r="AF319" s="50"/>
      <c r="AG319" s="50">
        <f t="shared" si="9"/>
        <v>4220</v>
      </c>
      <c r="AH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50"/>
      <c r="AT319" s="50"/>
      <c r="AU319" s="50"/>
      <c r="AV319" s="50"/>
      <c r="AW319" s="50"/>
      <c r="AX319" s="50"/>
      <c r="AY319" s="50"/>
      <c r="AZ319" s="50"/>
      <c r="BA319" s="50"/>
      <c r="BB319" s="50"/>
      <c r="BC319" s="50"/>
      <c r="BD319" s="50"/>
      <c r="BE319" s="50"/>
      <c r="BF319" s="50"/>
      <c r="BG319" s="50"/>
      <c r="BH319" s="50"/>
      <c r="BI319" s="50"/>
      <c r="BJ319" s="50"/>
      <c r="BK319" s="50"/>
      <c r="BL319" s="50"/>
      <c r="BM319" s="50"/>
      <c r="BN319" s="50"/>
      <c r="BO319" s="50"/>
      <c r="BP319" s="50"/>
      <c r="BQ319" s="50"/>
      <c r="BR319" s="50"/>
      <c r="BS319" s="50"/>
      <c r="BT319" s="50"/>
      <c r="BU319" s="50"/>
      <c r="BV319" s="50"/>
      <c r="BW319" s="50"/>
      <c r="BX319" s="50"/>
      <c r="BY319" s="50"/>
      <c r="BZ319" s="50"/>
      <c r="CA319" s="50"/>
      <c r="CB319" s="50"/>
      <c r="CC319" s="50"/>
      <c r="CD319" s="50"/>
      <c r="CE319" s="50"/>
      <c r="CF319" s="50"/>
      <c r="CG319" s="50"/>
      <c r="CH319" s="50"/>
      <c r="CI319" s="50"/>
      <c r="CJ319" s="50"/>
      <c r="CK319" s="50"/>
      <c r="CL319" s="50"/>
      <c r="CM319" s="50"/>
      <c r="CN319" s="50"/>
      <c r="CO319" s="50"/>
      <c r="CP319" s="50"/>
      <c r="CQ319" s="50"/>
      <c r="CR319" s="50"/>
      <c r="CS319" s="50"/>
      <c r="CT319" s="50"/>
      <c r="CU319" s="50"/>
      <c r="CV319" s="50"/>
      <c r="CW319" s="50"/>
      <c r="CX319" s="50"/>
      <c r="CY319" s="50"/>
      <c r="CZ319" s="50"/>
      <c r="DA319" s="50"/>
      <c r="DB319" s="50"/>
      <c r="DC319" s="50"/>
      <c r="DD319" s="50"/>
      <c r="DE319" s="50"/>
      <c r="DF319" s="50"/>
      <c r="DG319" s="50"/>
    </row>
    <row r="320" spans="18:111" s="32" customFormat="1" x14ac:dyDescent="0.25"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>
        <v>430</v>
      </c>
      <c r="AD320" s="50"/>
      <c r="AE320" s="50"/>
      <c r="AF320" s="50"/>
      <c r="AG320" s="50">
        <f t="shared" si="9"/>
        <v>4300</v>
      </c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50"/>
      <c r="AW320" s="50"/>
      <c r="AX320" s="50"/>
      <c r="AY320" s="50"/>
      <c r="AZ320" s="50"/>
      <c r="BA320" s="50"/>
      <c r="BB320" s="50"/>
      <c r="BC320" s="50"/>
      <c r="BD320" s="50"/>
      <c r="BE320" s="50"/>
      <c r="BF320" s="50"/>
      <c r="BG320" s="50"/>
      <c r="BH320" s="50"/>
      <c r="BI320" s="50"/>
      <c r="BJ320" s="50"/>
      <c r="BK320" s="50"/>
      <c r="BL320" s="50"/>
      <c r="BM320" s="50"/>
      <c r="BN320" s="50"/>
      <c r="BO320" s="50"/>
      <c r="BP320" s="50"/>
      <c r="BQ320" s="50"/>
      <c r="BR320" s="50"/>
      <c r="BS320" s="50"/>
      <c r="BT320" s="50"/>
      <c r="BU320" s="50"/>
      <c r="BV320" s="50"/>
      <c r="BW320" s="50"/>
      <c r="BX320" s="50"/>
      <c r="BY320" s="50"/>
      <c r="BZ320" s="50"/>
      <c r="CA320" s="50"/>
      <c r="CB320" s="50"/>
      <c r="CC320" s="50"/>
      <c r="CD320" s="50"/>
      <c r="CE320" s="50"/>
      <c r="CF320" s="50"/>
      <c r="CG320" s="50"/>
      <c r="CH320" s="50"/>
      <c r="CI320" s="50"/>
      <c r="CJ320" s="50"/>
      <c r="CK320" s="50"/>
      <c r="CL320" s="50"/>
      <c r="CM320" s="50"/>
      <c r="CN320" s="50"/>
      <c r="CO320" s="50"/>
      <c r="CP320" s="50"/>
      <c r="CQ320" s="50"/>
      <c r="CR320" s="50"/>
      <c r="CS320" s="50"/>
      <c r="CT320" s="50"/>
      <c r="CU320" s="50"/>
      <c r="CV320" s="50"/>
      <c r="CW320" s="50"/>
      <c r="CX320" s="50"/>
      <c r="CY320" s="50"/>
      <c r="CZ320" s="50"/>
      <c r="DA320" s="50"/>
      <c r="DB320" s="50"/>
      <c r="DC320" s="50"/>
      <c r="DD320" s="50"/>
      <c r="DE320" s="50"/>
      <c r="DF320" s="50"/>
      <c r="DG320" s="50"/>
    </row>
    <row r="321" spans="18:111" s="32" customFormat="1" x14ac:dyDescent="0.25"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>
        <v>432</v>
      </c>
      <c r="AD321" s="50"/>
      <c r="AE321" s="50"/>
      <c r="AF321" s="50"/>
      <c r="AG321" s="50">
        <f t="shared" si="9"/>
        <v>4320</v>
      </c>
      <c r="AH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  <c r="AU321" s="50"/>
      <c r="AV321" s="50"/>
      <c r="AW321" s="50"/>
      <c r="AX321" s="50"/>
      <c r="AY321" s="50"/>
      <c r="AZ321" s="50"/>
      <c r="BA321" s="50"/>
      <c r="BB321" s="50"/>
      <c r="BC321" s="50"/>
      <c r="BD321" s="50"/>
      <c r="BE321" s="50"/>
      <c r="BF321" s="50"/>
      <c r="BG321" s="50"/>
      <c r="BH321" s="50"/>
      <c r="BI321" s="50"/>
      <c r="BJ321" s="50"/>
      <c r="BK321" s="50"/>
      <c r="BL321" s="50"/>
      <c r="BM321" s="50"/>
      <c r="BN321" s="50"/>
      <c r="BO321" s="50"/>
      <c r="BP321" s="50"/>
      <c r="BQ321" s="50"/>
      <c r="BR321" s="50"/>
      <c r="BS321" s="50"/>
      <c r="BT321" s="50"/>
      <c r="BU321" s="50"/>
      <c r="BV321" s="50"/>
      <c r="BW321" s="50"/>
      <c r="BX321" s="50"/>
      <c r="BY321" s="50"/>
      <c r="BZ321" s="50"/>
      <c r="CA321" s="50"/>
      <c r="CB321" s="50"/>
      <c r="CC321" s="50"/>
      <c r="CD321" s="50"/>
      <c r="CE321" s="50"/>
      <c r="CF321" s="50"/>
      <c r="CG321" s="50"/>
      <c r="CH321" s="50"/>
      <c r="CI321" s="50"/>
      <c r="CJ321" s="50"/>
      <c r="CK321" s="50"/>
      <c r="CL321" s="50"/>
      <c r="CM321" s="50"/>
      <c r="CN321" s="50"/>
      <c r="CO321" s="50"/>
      <c r="CP321" s="50"/>
      <c r="CQ321" s="50"/>
      <c r="CR321" s="50"/>
      <c r="CS321" s="50"/>
      <c r="CT321" s="50"/>
      <c r="CU321" s="50"/>
      <c r="CV321" s="50"/>
      <c r="CW321" s="50"/>
      <c r="CX321" s="50"/>
      <c r="CY321" s="50"/>
      <c r="CZ321" s="50"/>
      <c r="DA321" s="50"/>
      <c r="DB321" s="50"/>
      <c r="DC321" s="50"/>
      <c r="DD321" s="50"/>
      <c r="DE321" s="50"/>
      <c r="DF321" s="50"/>
      <c r="DG321" s="50"/>
    </row>
    <row r="322" spans="18:111" s="32" customFormat="1" x14ac:dyDescent="0.25"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>
        <v>442</v>
      </c>
      <c r="AD322" s="50"/>
      <c r="AE322" s="50"/>
      <c r="AF322" s="50"/>
      <c r="AG322" s="50">
        <f t="shared" si="9"/>
        <v>4420</v>
      </c>
      <c r="AH322" s="50"/>
      <c r="AI322" s="50"/>
      <c r="AJ322" s="50"/>
      <c r="AK322" s="50"/>
      <c r="AL322" s="50"/>
      <c r="AM322" s="50"/>
      <c r="AN322" s="50"/>
      <c r="AO322" s="50"/>
      <c r="AP322" s="50"/>
      <c r="AQ322" s="50"/>
      <c r="AR322" s="50"/>
      <c r="AS322" s="50"/>
      <c r="AT322" s="50"/>
      <c r="AU322" s="50"/>
      <c r="AV322" s="50"/>
      <c r="AW322" s="50"/>
      <c r="AX322" s="50"/>
      <c r="AY322" s="50"/>
      <c r="AZ322" s="50"/>
      <c r="BA322" s="50"/>
      <c r="BB322" s="50"/>
      <c r="BC322" s="50"/>
      <c r="BD322" s="50"/>
      <c r="BE322" s="50"/>
      <c r="BF322" s="50"/>
      <c r="BG322" s="50"/>
      <c r="BH322" s="50"/>
      <c r="BI322" s="50"/>
      <c r="BJ322" s="50"/>
      <c r="BK322" s="50"/>
      <c r="BL322" s="50"/>
      <c r="BM322" s="50"/>
      <c r="BN322" s="50"/>
      <c r="BO322" s="50"/>
      <c r="BP322" s="50"/>
      <c r="BQ322" s="50"/>
      <c r="BR322" s="50"/>
      <c r="BS322" s="50"/>
      <c r="BT322" s="50"/>
      <c r="BU322" s="50"/>
      <c r="BV322" s="50"/>
      <c r="BW322" s="50"/>
      <c r="BX322" s="50"/>
      <c r="BY322" s="50"/>
      <c r="BZ322" s="50"/>
      <c r="CA322" s="50"/>
      <c r="CB322" s="50"/>
      <c r="CC322" s="50"/>
      <c r="CD322" s="50"/>
      <c r="CE322" s="50"/>
      <c r="CF322" s="50"/>
      <c r="CG322" s="50"/>
      <c r="CH322" s="50"/>
      <c r="CI322" s="50"/>
      <c r="CJ322" s="50"/>
      <c r="CK322" s="50"/>
      <c r="CL322" s="50"/>
      <c r="CM322" s="50"/>
      <c r="CN322" s="50"/>
      <c r="CO322" s="50"/>
      <c r="CP322" s="50"/>
      <c r="CQ322" s="50"/>
      <c r="CR322" s="50"/>
      <c r="CS322" s="50"/>
      <c r="CT322" s="50"/>
      <c r="CU322" s="50"/>
      <c r="CV322" s="50"/>
      <c r="CW322" s="50"/>
      <c r="CX322" s="50"/>
      <c r="CY322" s="50"/>
      <c r="CZ322" s="50"/>
      <c r="DA322" s="50"/>
      <c r="DB322" s="50"/>
      <c r="DC322" s="50"/>
      <c r="DD322" s="50"/>
      <c r="DE322" s="50"/>
      <c r="DF322" s="50"/>
      <c r="DG322" s="50"/>
    </row>
    <row r="323" spans="18:111" s="32" customFormat="1" x14ac:dyDescent="0.25"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>
        <v>453</v>
      </c>
      <c r="AD323" s="50"/>
      <c r="AE323" s="50"/>
      <c r="AF323" s="50"/>
      <c r="AG323" s="50">
        <f t="shared" si="9"/>
        <v>4530</v>
      </c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50"/>
      <c r="AT323" s="50"/>
      <c r="AU323" s="50"/>
      <c r="AV323" s="50"/>
      <c r="AW323" s="50"/>
      <c r="AX323" s="50"/>
      <c r="AY323" s="50"/>
      <c r="AZ323" s="50"/>
      <c r="BA323" s="50"/>
      <c r="BB323" s="50"/>
      <c r="BC323" s="50"/>
      <c r="BD323" s="50"/>
      <c r="BE323" s="50"/>
      <c r="BF323" s="50"/>
      <c r="BG323" s="50"/>
      <c r="BH323" s="50"/>
      <c r="BI323" s="50"/>
      <c r="BJ323" s="50"/>
      <c r="BK323" s="50"/>
      <c r="BL323" s="50"/>
      <c r="BM323" s="50"/>
      <c r="BN323" s="50"/>
      <c r="BO323" s="50"/>
      <c r="BP323" s="50"/>
      <c r="BQ323" s="50"/>
      <c r="BR323" s="50"/>
      <c r="BS323" s="50"/>
      <c r="BT323" s="50"/>
      <c r="BU323" s="50"/>
      <c r="BV323" s="50"/>
      <c r="BW323" s="50"/>
      <c r="BX323" s="50"/>
      <c r="BY323" s="50"/>
      <c r="BZ323" s="50"/>
      <c r="CA323" s="50"/>
      <c r="CB323" s="50"/>
      <c r="CC323" s="50"/>
      <c r="CD323" s="50"/>
      <c r="CE323" s="50"/>
      <c r="CF323" s="50"/>
      <c r="CG323" s="50"/>
      <c r="CH323" s="50"/>
      <c r="CI323" s="50"/>
      <c r="CJ323" s="50"/>
      <c r="CK323" s="50"/>
      <c r="CL323" s="50"/>
      <c r="CM323" s="50"/>
      <c r="CN323" s="50"/>
      <c r="CO323" s="50"/>
      <c r="CP323" s="50"/>
      <c r="CQ323" s="50"/>
      <c r="CR323" s="50"/>
      <c r="CS323" s="50"/>
      <c r="CT323" s="50"/>
      <c r="CU323" s="50"/>
      <c r="CV323" s="50"/>
      <c r="CW323" s="50"/>
      <c r="CX323" s="50"/>
      <c r="CY323" s="50"/>
      <c r="CZ323" s="50"/>
      <c r="DA323" s="50"/>
      <c r="DB323" s="50"/>
      <c r="DC323" s="50"/>
      <c r="DD323" s="50"/>
      <c r="DE323" s="50"/>
      <c r="DF323" s="50"/>
      <c r="DG323" s="50"/>
    </row>
    <row r="324" spans="18:111" s="32" customFormat="1" x14ac:dyDescent="0.25"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>
        <v>464</v>
      </c>
      <c r="AD324" s="50"/>
      <c r="AE324" s="50"/>
      <c r="AF324" s="50"/>
      <c r="AG324" s="50">
        <f t="shared" si="9"/>
        <v>4640</v>
      </c>
      <c r="AH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/>
      <c r="AU324" s="50"/>
      <c r="AV324" s="50"/>
      <c r="AW324" s="50"/>
      <c r="AX324" s="50"/>
      <c r="AY324" s="50"/>
      <c r="AZ324" s="50"/>
      <c r="BA324" s="50"/>
      <c r="BB324" s="50"/>
      <c r="BC324" s="50"/>
      <c r="BD324" s="50"/>
      <c r="BE324" s="50"/>
      <c r="BF324" s="50"/>
      <c r="BG324" s="50"/>
      <c r="BH324" s="50"/>
      <c r="BI324" s="50"/>
      <c r="BJ324" s="50"/>
      <c r="BK324" s="50"/>
      <c r="BL324" s="50"/>
      <c r="BM324" s="50"/>
      <c r="BN324" s="50"/>
      <c r="BO324" s="50"/>
      <c r="BP324" s="50"/>
      <c r="BQ324" s="50"/>
      <c r="BR324" s="50"/>
      <c r="BS324" s="50"/>
      <c r="BT324" s="50"/>
      <c r="BU324" s="50"/>
      <c r="BV324" s="50"/>
      <c r="BW324" s="50"/>
      <c r="BX324" s="50"/>
      <c r="BY324" s="50"/>
      <c r="BZ324" s="50"/>
      <c r="CA324" s="50"/>
      <c r="CB324" s="50"/>
      <c r="CC324" s="50"/>
      <c r="CD324" s="50"/>
      <c r="CE324" s="50"/>
      <c r="CF324" s="50"/>
      <c r="CG324" s="50"/>
      <c r="CH324" s="50"/>
      <c r="CI324" s="50"/>
      <c r="CJ324" s="50"/>
      <c r="CK324" s="50"/>
      <c r="CL324" s="50"/>
      <c r="CM324" s="50"/>
      <c r="CN324" s="50"/>
      <c r="CO324" s="50"/>
      <c r="CP324" s="50"/>
      <c r="CQ324" s="50"/>
      <c r="CR324" s="50"/>
      <c r="CS324" s="50"/>
      <c r="CT324" s="50"/>
      <c r="CU324" s="50"/>
      <c r="CV324" s="50"/>
      <c r="CW324" s="50"/>
      <c r="CX324" s="50"/>
      <c r="CY324" s="50"/>
      <c r="CZ324" s="50"/>
      <c r="DA324" s="50"/>
      <c r="DB324" s="50"/>
      <c r="DC324" s="50"/>
      <c r="DD324" s="50"/>
      <c r="DE324" s="50"/>
      <c r="DF324" s="50"/>
      <c r="DG324" s="50"/>
    </row>
    <row r="325" spans="18:111" s="32" customFormat="1" x14ac:dyDescent="0.25"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>
        <v>470</v>
      </c>
      <c r="AD325" s="50"/>
      <c r="AE325" s="50"/>
      <c r="AF325" s="50"/>
      <c r="AG325" s="50">
        <f t="shared" si="9"/>
        <v>4700</v>
      </c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/>
      <c r="AV325" s="50"/>
      <c r="AW325" s="50"/>
      <c r="AX325" s="50"/>
      <c r="AY325" s="50"/>
      <c r="AZ325" s="50"/>
      <c r="BA325" s="50"/>
      <c r="BB325" s="50"/>
      <c r="BC325" s="50"/>
      <c r="BD325" s="50"/>
      <c r="BE325" s="50"/>
      <c r="BF325" s="50"/>
      <c r="BG325" s="50"/>
      <c r="BH325" s="50"/>
      <c r="BI325" s="50"/>
      <c r="BJ325" s="50"/>
      <c r="BK325" s="50"/>
      <c r="BL325" s="50"/>
      <c r="BM325" s="50"/>
      <c r="BN325" s="50"/>
      <c r="BO325" s="50"/>
      <c r="BP325" s="50"/>
      <c r="BQ325" s="50"/>
      <c r="BR325" s="50"/>
      <c r="BS325" s="50"/>
      <c r="BT325" s="50"/>
      <c r="BU325" s="50"/>
      <c r="BV325" s="50"/>
      <c r="BW325" s="50"/>
      <c r="BX325" s="50"/>
      <c r="BY325" s="50"/>
      <c r="BZ325" s="50"/>
      <c r="CA325" s="50"/>
      <c r="CB325" s="50"/>
      <c r="CC325" s="50"/>
      <c r="CD325" s="50"/>
      <c r="CE325" s="50"/>
      <c r="CF325" s="50"/>
      <c r="CG325" s="50"/>
      <c r="CH325" s="50"/>
      <c r="CI325" s="50"/>
      <c r="CJ325" s="50"/>
      <c r="CK325" s="50"/>
      <c r="CL325" s="50"/>
      <c r="CM325" s="50"/>
      <c r="CN325" s="50"/>
      <c r="CO325" s="50"/>
      <c r="CP325" s="50"/>
      <c r="CQ325" s="50"/>
      <c r="CR325" s="50"/>
      <c r="CS325" s="50"/>
      <c r="CT325" s="50"/>
      <c r="CU325" s="50"/>
      <c r="CV325" s="50"/>
      <c r="CW325" s="50"/>
      <c r="CX325" s="50"/>
      <c r="CY325" s="50"/>
      <c r="CZ325" s="50"/>
      <c r="DA325" s="50"/>
      <c r="DB325" s="50"/>
      <c r="DC325" s="50"/>
      <c r="DD325" s="50"/>
      <c r="DE325" s="50"/>
      <c r="DF325" s="50"/>
      <c r="DG325" s="50"/>
    </row>
    <row r="326" spans="18:111" s="32" customFormat="1" x14ac:dyDescent="0.25"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>
        <v>475</v>
      </c>
      <c r="AD326" s="50"/>
      <c r="AE326" s="50"/>
      <c r="AF326" s="50"/>
      <c r="AG326" s="50">
        <f t="shared" si="9"/>
        <v>4750</v>
      </c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50"/>
      <c r="AV326" s="50"/>
      <c r="AW326" s="50"/>
      <c r="AX326" s="50"/>
      <c r="AY326" s="50"/>
      <c r="AZ326" s="50"/>
      <c r="BA326" s="50"/>
      <c r="BB326" s="50"/>
      <c r="BC326" s="50"/>
      <c r="BD326" s="50"/>
      <c r="BE326" s="50"/>
      <c r="BF326" s="50"/>
      <c r="BG326" s="50"/>
      <c r="BH326" s="50"/>
      <c r="BI326" s="50"/>
      <c r="BJ326" s="50"/>
      <c r="BK326" s="50"/>
      <c r="BL326" s="50"/>
      <c r="BM326" s="50"/>
      <c r="BN326" s="50"/>
      <c r="BO326" s="50"/>
      <c r="BP326" s="50"/>
      <c r="BQ326" s="50"/>
      <c r="BR326" s="50"/>
      <c r="BS326" s="50"/>
      <c r="BT326" s="50"/>
      <c r="BU326" s="50"/>
      <c r="BV326" s="50"/>
      <c r="BW326" s="50"/>
      <c r="BX326" s="50"/>
      <c r="BY326" s="50"/>
      <c r="BZ326" s="50"/>
      <c r="CA326" s="50"/>
      <c r="CB326" s="50"/>
      <c r="CC326" s="50"/>
      <c r="CD326" s="50"/>
      <c r="CE326" s="50"/>
      <c r="CF326" s="50"/>
      <c r="CG326" s="50"/>
      <c r="CH326" s="50"/>
      <c r="CI326" s="50"/>
      <c r="CJ326" s="50"/>
      <c r="CK326" s="50"/>
      <c r="CL326" s="50"/>
      <c r="CM326" s="50"/>
      <c r="CN326" s="50"/>
      <c r="CO326" s="50"/>
      <c r="CP326" s="50"/>
      <c r="CQ326" s="50"/>
      <c r="CR326" s="50"/>
      <c r="CS326" s="50"/>
      <c r="CT326" s="50"/>
      <c r="CU326" s="50"/>
      <c r="CV326" s="50"/>
      <c r="CW326" s="50"/>
      <c r="CX326" s="50"/>
      <c r="CY326" s="50"/>
      <c r="CZ326" s="50"/>
      <c r="DA326" s="50"/>
      <c r="DB326" s="50"/>
      <c r="DC326" s="50"/>
      <c r="DD326" s="50"/>
      <c r="DE326" s="50"/>
      <c r="DF326" s="50"/>
      <c r="DG326" s="50"/>
    </row>
    <row r="327" spans="18:111" s="32" customFormat="1" x14ac:dyDescent="0.25"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>
        <v>487</v>
      </c>
      <c r="AD327" s="50"/>
      <c r="AE327" s="50"/>
      <c r="AF327" s="50"/>
      <c r="AG327" s="50">
        <f t="shared" si="9"/>
        <v>4870</v>
      </c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50"/>
      <c r="AV327" s="50"/>
      <c r="AW327" s="50"/>
      <c r="AX327" s="50"/>
      <c r="AY327" s="50"/>
      <c r="AZ327" s="50"/>
      <c r="BA327" s="50"/>
      <c r="BB327" s="50"/>
      <c r="BC327" s="50"/>
      <c r="BD327" s="50"/>
      <c r="BE327" s="50"/>
      <c r="BF327" s="50"/>
      <c r="BG327" s="50"/>
      <c r="BH327" s="50"/>
      <c r="BI327" s="50"/>
      <c r="BJ327" s="50"/>
      <c r="BK327" s="50"/>
      <c r="BL327" s="50"/>
      <c r="BM327" s="50"/>
      <c r="BN327" s="50"/>
      <c r="BO327" s="50"/>
      <c r="BP327" s="50"/>
      <c r="BQ327" s="50"/>
      <c r="BR327" s="50"/>
      <c r="BS327" s="50"/>
      <c r="BT327" s="50"/>
      <c r="BU327" s="50"/>
      <c r="BV327" s="50"/>
      <c r="BW327" s="50"/>
      <c r="BX327" s="50"/>
      <c r="BY327" s="50"/>
      <c r="BZ327" s="50"/>
      <c r="CA327" s="50"/>
      <c r="CB327" s="50"/>
      <c r="CC327" s="50"/>
      <c r="CD327" s="50"/>
      <c r="CE327" s="50"/>
      <c r="CF327" s="50"/>
      <c r="CG327" s="50"/>
      <c r="CH327" s="50"/>
      <c r="CI327" s="50"/>
      <c r="CJ327" s="50"/>
      <c r="CK327" s="50"/>
      <c r="CL327" s="50"/>
      <c r="CM327" s="50"/>
      <c r="CN327" s="50"/>
      <c r="CO327" s="50"/>
      <c r="CP327" s="50"/>
      <c r="CQ327" s="50"/>
      <c r="CR327" s="50"/>
      <c r="CS327" s="50"/>
      <c r="CT327" s="50"/>
      <c r="CU327" s="50"/>
      <c r="CV327" s="50"/>
      <c r="CW327" s="50"/>
      <c r="CX327" s="50"/>
      <c r="CY327" s="50"/>
      <c r="CZ327" s="50"/>
      <c r="DA327" s="50"/>
      <c r="DB327" s="50"/>
      <c r="DC327" s="50"/>
      <c r="DD327" s="50"/>
      <c r="DE327" s="50"/>
      <c r="DF327" s="50"/>
      <c r="DG327" s="50"/>
    </row>
    <row r="328" spans="18:111" s="32" customFormat="1" x14ac:dyDescent="0.25"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>
        <v>499</v>
      </c>
      <c r="AD328" s="50"/>
      <c r="AE328" s="50"/>
      <c r="AF328" s="50"/>
      <c r="AG328" s="50">
        <f t="shared" si="9"/>
        <v>4990</v>
      </c>
      <c r="AH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50"/>
      <c r="AT328" s="50"/>
      <c r="AU328" s="50"/>
      <c r="AV328" s="50"/>
      <c r="AW328" s="50"/>
      <c r="AX328" s="50"/>
      <c r="AY328" s="50"/>
      <c r="AZ328" s="50"/>
      <c r="BA328" s="50"/>
      <c r="BB328" s="50"/>
      <c r="BC328" s="50"/>
      <c r="BD328" s="50"/>
      <c r="BE328" s="50"/>
      <c r="BF328" s="50"/>
      <c r="BG328" s="50"/>
      <c r="BH328" s="50"/>
      <c r="BI328" s="50"/>
      <c r="BJ328" s="50"/>
      <c r="BK328" s="50"/>
      <c r="BL328" s="50"/>
      <c r="BM328" s="50"/>
      <c r="BN328" s="50"/>
      <c r="BO328" s="50"/>
      <c r="BP328" s="50"/>
      <c r="BQ328" s="50"/>
      <c r="BR328" s="50"/>
      <c r="BS328" s="50"/>
      <c r="BT328" s="50"/>
      <c r="BU328" s="50"/>
      <c r="BV328" s="50"/>
      <c r="BW328" s="50"/>
      <c r="BX328" s="50"/>
      <c r="BY328" s="50"/>
      <c r="BZ328" s="50"/>
      <c r="CA328" s="50"/>
      <c r="CB328" s="50"/>
      <c r="CC328" s="50"/>
      <c r="CD328" s="50"/>
      <c r="CE328" s="50"/>
      <c r="CF328" s="50"/>
      <c r="CG328" s="50"/>
      <c r="CH328" s="50"/>
      <c r="CI328" s="50"/>
      <c r="CJ328" s="50"/>
      <c r="CK328" s="50"/>
      <c r="CL328" s="50"/>
      <c r="CM328" s="50"/>
      <c r="CN328" s="50"/>
      <c r="CO328" s="50"/>
      <c r="CP328" s="50"/>
      <c r="CQ328" s="50"/>
      <c r="CR328" s="50"/>
      <c r="CS328" s="50"/>
      <c r="CT328" s="50"/>
      <c r="CU328" s="50"/>
      <c r="CV328" s="50"/>
      <c r="CW328" s="50"/>
      <c r="CX328" s="50"/>
      <c r="CY328" s="50"/>
      <c r="CZ328" s="50"/>
      <c r="DA328" s="50"/>
      <c r="DB328" s="50"/>
      <c r="DC328" s="50"/>
      <c r="DD328" s="50"/>
      <c r="DE328" s="50"/>
      <c r="DF328" s="50"/>
      <c r="DG328" s="50"/>
    </row>
    <row r="329" spans="18:111" s="32" customFormat="1" x14ac:dyDescent="0.25"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>
        <v>510</v>
      </c>
      <c r="AD329" s="50"/>
      <c r="AE329" s="50"/>
      <c r="AF329" s="50"/>
      <c r="AG329" s="50">
        <f t="shared" si="9"/>
        <v>5100</v>
      </c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/>
      <c r="AT329" s="50"/>
      <c r="AU329" s="50"/>
      <c r="AV329" s="50"/>
      <c r="AW329" s="50"/>
      <c r="AX329" s="50"/>
      <c r="AY329" s="50"/>
      <c r="AZ329" s="50"/>
      <c r="BA329" s="50"/>
      <c r="BB329" s="50"/>
      <c r="BC329" s="50"/>
      <c r="BD329" s="50"/>
      <c r="BE329" s="50"/>
      <c r="BF329" s="50"/>
      <c r="BG329" s="50"/>
      <c r="BH329" s="50"/>
      <c r="BI329" s="50"/>
      <c r="BJ329" s="50"/>
      <c r="BK329" s="50"/>
      <c r="BL329" s="50"/>
      <c r="BM329" s="50"/>
      <c r="BN329" s="50"/>
      <c r="BO329" s="50"/>
      <c r="BP329" s="50"/>
      <c r="BQ329" s="50"/>
      <c r="BR329" s="50"/>
      <c r="BS329" s="50"/>
      <c r="BT329" s="50"/>
      <c r="BU329" s="50"/>
      <c r="BV329" s="50"/>
      <c r="BW329" s="50"/>
      <c r="BX329" s="50"/>
      <c r="BY329" s="50"/>
      <c r="BZ329" s="50"/>
      <c r="CA329" s="50"/>
      <c r="CB329" s="50"/>
      <c r="CC329" s="50"/>
      <c r="CD329" s="50"/>
      <c r="CE329" s="50"/>
      <c r="CF329" s="50"/>
      <c r="CG329" s="50"/>
      <c r="CH329" s="50"/>
      <c r="CI329" s="50"/>
      <c r="CJ329" s="50"/>
      <c r="CK329" s="50"/>
      <c r="CL329" s="50"/>
      <c r="CM329" s="50"/>
      <c r="CN329" s="50"/>
      <c r="CO329" s="50"/>
      <c r="CP329" s="50"/>
      <c r="CQ329" s="50"/>
      <c r="CR329" s="50"/>
      <c r="CS329" s="50"/>
      <c r="CT329" s="50"/>
      <c r="CU329" s="50"/>
      <c r="CV329" s="50"/>
      <c r="CW329" s="50"/>
      <c r="CX329" s="50"/>
      <c r="CY329" s="50"/>
      <c r="CZ329" s="50"/>
      <c r="DA329" s="50"/>
      <c r="DB329" s="50"/>
      <c r="DC329" s="50"/>
      <c r="DD329" s="50"/>
      <c r="DE329" s="50"/>
      <c r="DF329" s="50"/>
      <c r="DG329" s="50"/>
    </row>
    <row r="330" spans="18:111" s="32" customFormat="1" x14ac:dyDescent="0.25"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>
        <v>511</v>
      </c>
      <c r="AD330" s="50"/>
      <c r="AE330" s="50"/>
      <c r="AF330" s="50"/>
      <c r="AG330" s="50">
        <f t="shared" si="9"/>
        <v>5110</v>
      </c>
      <c r="AH330" s="50"/>
      <c r="AI330" s="50"/>
      <c r="AJ330" s="50"/>
      <c r="AK330" s="50"/>
      <c r="AL330" s="50"/>
      <c r="AM330" s="50"/>
      <c r="AN330" s="50"/>
      <c r="AO330" s="50"/>
      <c r="AP330" s="50"/>
      <c r="AQ330" s="50"/>
      <c r="AR330" s="50"/>
      <c r="AS330" s="50"/>
      <c r="AT330" s="50"/>
      <c r="AU330" s="50"/>
      <c r="AV330" s="50"/>
      <c r="AW330" s="50"/>
      <c r="AX330" s="50"/>
      <c r="AY330" s="50"/>
      <c r="AZ330" s="50"/>
      <c r="BA330" s="50"/>
      <c r="BB330" s="50"/>
      <c r="BC330" s="50"/>
      <c r="BD330" s="50"/>
      <c r="BE330" s="50"/>
      <c r="BF330" s="50"/>
      <c r="BG330" s="50"/>
      <c r="BH330" s="50"/>
      <c r="BI330" s="50"/>
      <c r="BJ330" s="50"/>
      <c r="BK330" s="50"/>
      <c r="BL330" s="50"/>
      <c r="BM330" s="50"/>
      <c r="BN330" s="50"/>
      <c r="BO330" s="50"/>
      <c r="BP330" s="50"/>
      <c r="BQ330" s="50"/>
      <c r="BR330" s="50"/>
      <c r="BS330" s="50"/>
      <c r="BT330" s="50"/>
      <c r="BU330" s="50"/>
      <c r="BV330" s="50"/>
      <c r="BW330" s="50"/>
      <c r="BX330" s="50"/>
      <c r="BY330" s="50"/>
      <c r="BZ330" s="50"/>
      <c r="CA330" s="50"/>
      <c r="CB330" s="50"/>
      <c r="CC330" s="50"/>
      <c r="CD330" s="50"/>
      <c r="CE330" s="50"/>
      <c r="CF330" s="50"/>
      <c r="CG330" s="50"/>
      <c r="CH330" s="50"/>
      <c r="CI330" s="50"/>
      <c r="CJ330" s="50"/>
      <c r="CK330" s="50"/>
      <c r="CL330" s="50"/>
      <c r="CM330" s="50"/>
      <c r="CN330" s="50"/>
      <c r="CO330" s="50"/>
      <c r="CP330" s="50"/>
      <c r="CQ330" s="50"/>
      <c r="CR330" s="50"/>
      <c r="CS330" s="50"/>
      <c r="CT330" s="50"/>
      <c r="CU330" s="50"/>
      <c r="CV330" s="50"/>
      <c r="CW330" s="50"/>
      <c r="CX330" s="50"/>
      <c r="CY330" s="50"/>
      <c r="CZ330" s="50"/>
      <c r="DA330" s="50"/>
      <c r="DB330" s="50"/>
      <c r="DC330" s="50"/>
      <c r="DD330" s="50"/>
      <c r="DE330" s="50"/>
      <c r="DF330" s="50"/>
      <c r="DG330" s="50"/>
    </row>
    <row r="331" spans="18:111" s="32" customFormat="1" x14ac:dyDescent="0.25"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>
        <v>523</v>
      </c>
      <c r="AD331" s="50"/>
      <c r="AE331" s="50"/>
      <c r="AF331" s="50"/>
      <c r="AG331" s="50">
        <f t="shared" si="9"/>
        <v>5230</v>
      </c>
      <c r="AH331" s="50"/>
      <c r="AI331" s="50"/>
      <c r="AJ331" s="50"/>
      <c r="AK331" s="50"/>
      <c r="AL331" s="50"/>
      <c r="AM331" s="50"/>
      <c r="AN331" s="50"/>
      <c r="AO331" s="50"/>
      <c r="AP331" s="50"/>
      <c r="AQ331" s="50"/>
      <c r="AR331" s="50"/>
      <c r="AS331" s="50"/>
      <c r="AT331" s="50"/>
      <c r="AU331" s="50"/>
      <c r="AV331" s="50"/>
      <c r="AW331" s="50"/>
      <c r="AX331" s="50"/>
      <c r="AY331" s="50"/>
      <c r="AZ331" s="50"/>
      <c r="BA331" s="50"/>
      <c r="BB331" s="50"/>
      <c r="BC331" s="50"/>
      <c r="BD331" s="50"/>
      <c r="BE331" s="50"/>
      <c r="BF331" s="50"/>
      <c r="BG331" s="50"/>
      <c r="BH331" s="50"/>
      <c r="BI331" s="50"/>
      <c r="BJ331" s="50"/>
      <c r="BK331" s="50"/>
      <c r="BL331" s="50"/>
      <c r="BM331" s="50"/>
      <c r="BN331" s="50"/>
      <c r="BO331" s="50"/>
      <c r="BP331" s="50"/>
      <c r="BQ331" s="50"/>
      <c r="BR331" s="50"/>
      <c r="BS331" s="50"/>
      <c r="BT331" s="50"/>
      <c r="BU331" s="50"/>
      <c r="BV331" s="50"/>
      <c r="BW331" s="50"/>
      <c r="BX331" s="50"/>
      <c r="BY331" s="50"/>
      <c r="BZ331" s="50"/>
      <c r="CA331" s="50"/>
      <c r="CB331" s="50"/>
      <c r="CC331" s="50"/>
      <c r="CD331" s="50"/>
      <c r="CE331" s="50"/>
      <c r="CF331" s="50"/>
      <c r="CG331" s="50"/>
      <c r="CH331" s="50"/>
      <c r="CI331" s="50"/>
      <c r="CJ331" s="50"/>
      <c r="CK331" s="50"/>
      <c r="CL331" s="50"/>
      <c r="CM331" s="50"/>
      <c r="CN331" s="50"/>
      <c r="CO331" s="50"/>
      <c r="CP331" s="50"/>
      <c r="CQ331" s="50"/>
      <c r="CR331" s="50"/>
      <c r="CS331" s="50"/>
      <c r="CT331" s="50"/>
      <c r="CU331" s="50"/>
      <c r="CV331" s="50"/>
      <c r="CW331" s="50"/>
      <c r="CX331" s="50"/>
      <c r="CY331" s="50"/>
      <c r="CZ331" s="50"/>
      <c r="DA331" s="50"/>
      <c r="DB331" s="50"/>
      <c r="DC331" s="50"/>
      <c r="DD331" s="50"/>
      <c r="DE331" s="50"/>
      <c r="DF331" s="50"/>
      <c r="DG331" s="50"/>
    </row>
    <row r="332" spans="18:111" s="32" customFormat="1" x14ac:dyDescent="0.25"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>
        <v>536</v>
      </c>
      <c r="AD332" s="50"/>
      <c r="AE332" s="50"/>
      <c r="AF332" s="50"/>
      <c r="AG332" s="50">
        <f t="shared" si="9"/>
        <v>5360</v>
      </c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0"/>
      <c r="AV332" s="50"/>
      <c r="AW332" s="50"/>
      <c r="AX332" s="50"/>
      <c r="AY332" s="50"/>
      <c r="AZ332" s="50"/>
      <c r="BA332" s="50"/>
      <c r="BB332" s="50"/>
      <c r="BC332" s="50"/>
      <c r="BD332" s="50"/>
      <c r="BE332" s="50"/>
      <c r="BF332" s="50"/>
      <c r="BG332" s="50"/>
      <c r="BH332" s="50"/>
      <c r="BI332" s="50"/>
      <c r="BJ332" s="50"/>
      <c r="BK332" s="50"/>
      <c r="BL332" s="50"/>
      <c r="BM332" s="50"/>
      <c r="BN332" s="50"/>
      <c r="BO332" s="50"/>
      <c r="BP332" s="50"/>
      <c r="BQ332" s="50"/>
      <c r="BR332" s="50"/>
      <c r="BS332" s="50"/>
      <c r="BT332" s="50"/>
      <c r="BU332" s="50"/>
      <c r="BV332" s="50"/>
      <c r="BW332" s="50"/>
      <c r="BX332" s="50"/>
      <c r="BY332" s="50"/>
      <c r="BZ332" s="50"/>
      <c r="CA332" s="50"/>
      <c r="CB332" s="50"/>
      <c r="CC332" s="50"/>
      <c r="CD332" s="50"/>
      <c r="CE332" s="50"/>
      <c r="CF332" s="50"/>
      <c r="CG332" s="50"/>
      <c r="CH332" s="50"/>
      <c r="CI332" s="50"/>
      <c r="CJ332" s="50"/>
      <c r="CK332" s="50"/>
      <c r="CL332" s="50"/>
      <c r="CM332" s="50"/>
      <c r="CN332" s="50"/>
      <c r="CO332" s="50"/>
      <c r="CP332" s="50"/>
      <c r="CQ332" s="50"/>
      <c r="CR332" s="50"/>
      <c r="CS332" s="50"/>
      <c r="CT332" s="50"/>
      <c r="CU332" s="50"/>
      <c r="CV332" s="50"/>
      <c r="CW332" s="50"/>
      <c r="CX332" s="50"/>
      <c r="CY332" s="50"/>
      <c r="CZ332" s="50"/>
      <c r="DA332" s="50"/>
      <c r="DB332" s="50"/>
      <c r="DC332" s="50"/>
      <c r="DD332" s="50"/>
      <c r="DE332" s="50"/>
      <c r="DF332" s="50"/>
      <c r="DG332" s="50"/>
    </row>
    <row r="333" spans="18:111" s="32" customFormat="1" x14ac:dyDescent="0.25"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>
        <v>549</v>
      </c>
      <c r="AD333" s="50"/>
      <c r="AE333" s="50"/>
      <c r="AF333" s="50"/>
      <c r="AG333" s="50">
        <f t="shared" si="9"/>
        <v>5490</v>
      </c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50"/>
      <c r="AT333" s="50"/>
      <c r="AU333" s="50"/>
      <c r="AV333" s="50"/>
      <c r="AW333" s="50"/>
      <c r="AX333" s="50"/>
      <c r="AY333" s="50"/>
      <c r="AZ333" s="50"/>
      <c r="BA333" s="50"/>
      <c r="BB333" s="50"/>
      <c r="BC333" s="50"/>
      <c r="BD333" s="50"/>
      <c r="BE333" s="50"/>
      <c r="BF333" s="50"/>
      <c r="BG333" s="50"/>
      <c r="BH333" s="50"/>
      <c r="BI333" s="50"/>
      <c r="BJ333" s="50"/>
      <c r="BK333" s="50"/>
      <c r="BL333" s="50"/>
      <c r="BM333" s="50"/>
      <c r="BN333" s="50"/>
      <c r="BO333" s="50"/>
      <c r="BP333" s="50"/>
      <c r="BQ333" s="50"/>
      <c r="BR333" s="50"/>
      <c r="BS333" s="50"/>
      <c r="BT333" s="50"/>
      <c r="BU333" s="50"/>
      <c r="BV333" s="50"/>
      <c r="BW333" s="50"/>
      <c r="BX333" s="50"/>
      <c r="BY333" s="50"/>
      <c r="BZ333" s="50"/>
      <c r="CA333" s="50"/>
      <c r="CB333" s="50"/>
      <c r="CC333" s="50"/>
      <c r="CD333" s="50"/>
      <c r="CE333" s="50"/>
      <c r="CF333" s="50"/>
      <c r="CG333" s="50"/>
      <c r="CH333" s="50"/>
      <c r="CI333" s="50"/>
      <c r="CJ333" s="50"/>
      <c r="CK333" s="50"/>
      <c r="CL333" s="50"/>
      <c r="CM333" s="50"/>
      <c r="CN333" s="50"/>
      <c r="CO333" s="50"/>
      <c r="CP333" s="50"/>
      <c r="CQ333" s="50"/>
      <c r="CR333" s="50"/>
      <c r="CS333" s="50"/>
      <c r="CT333" s="50"/>
      <c r="CU333" s="50"/>
      <c r="CV333" s="50"/>
      <c r="CW333" s="50"/>
      <c r="CX333" s="50"/>
      <c r="CY333" s="50"/>
      <c r="CZ333" s="50"/>
      <c r="DA333" s="50"/>
      <c r="DB333" s="50"/>
      <c r="DC333" s="50"/>
      <c r="DD333" s="50"/>
      <c r="DE333" s="50"/>
      <c r="DF333" s="50"/>
      <c r="DG333" s="50"/>
    </row>
    <row r="334" spans="18:111" s="32" customFormat="1" x14ac:dyDescent="0.25"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>
        <v>560</v>
      </c>
      <c r="AD334" s="50"/>
      <c r="AE334" s="50"/>
      <c r="AF334" s="50"/>
      <c r="AG334" s="50">
        <f t="shared" si="9"/>
        <v>5600</v>
      </c>
      <c r="AH334" s="50"/>
      <c r="AI334" s="50"/>
      <c r="AJ334" s="50"/>
      <c r="AK334" s="50"/>
      <c r="AL334" s="50"/>
      <c r="AM334" s="50"/>
      <c r="AN334" s="50"/>
      <c r="AO334" s="50"/>
      <c r="AP334" s="50"/>
      <c r="AQ334" s="50"/>
      <c r="AR334" s="50"/>
      <c r="AS334" s="50"/>
      <c r="AT334" s="50"/>
      <c r="AU334" s="50"/>
      <c r="AV334" s="50"/>
      <c r="AW334" s="50"/>
      <c r="AX334" s="50"/>
      <c r="AY334" s="50"/>
      <c r="AZ334" s="50"/>
      <c r="BA334" s="50"/>
      <c r="BB334" s="50"/>
      <c r="BC334" s="50"/>
      <c r="BD334" s="50"/>
      <c r="BE334" s="50"/>
      <c r="BF334" s="50"/>
      <c r="BG334" s="50"/>
      <c r="BH334" s="50"/>
      <c r="BI334" s="50"/>
      <c r="BJ334" s="50"/>
      <c r="BK334" s="50"/>
      <c r="BL334" s="50"/>
      <c r="BM334" s="50"/>
      <c r="BN334" s="50"/>
      <c r="BO334" s="50"/>
      <c r="BP334" s="50"/>
      <c r="BQ334" s="50"/>
      <c r="BR334" s="50"/>
      <c r="BS334" s="50"/>
      <c r="BT334" s="50"/>
      <c r="BU334" s="50"/>
      <c r="BV334" s="50"/>
      <c r="BW334" s="50"/>
      <c r="BX334" s="50"/>
      <c r="BY334" s="50"/>
      <c r="BZ334" s="50"/>
      <c r="CA334" s="50"/>
      <c r="CB334" s="50"/>
      <c r="CC334" s="50"/>
      <c r="CD334" s="50"/>
      <c r="CE334" s="50"/>
      <c r="CF334" s="50"/>
      <c r="CG334" s="50"/>
      <c r="CH334" s="50"/>
      <c r="CI334" s="50"/>
      <c r="CJ334" s="50"/>
      <c r="CK334" s="50"/>
      <c r="CL334" s="50"/>
      <c r="CM334" s="50"/>
      <c r="CN334" s="50"/>
      <c r="CO334" s="50"/>
      <c r="CP334" s="50"/>
      <c r="CQ334" s="50"/>
      <c r="CR334" s="50"/>
      <c r="CS334" s="50"/>
      <c r="CT334" s="50"/>
      <c r="CU334" s="50"/>
      <c r="CV334" s="50"/>
      <c r="CW334" s="50"/>
      <c r="CX334" s="50"/>
      <c r="CY334" s="50"/>
      <c r="CZ334" s="50"/>
      <c r="DA334" s="50"/>
      <c r="DB334" s="50"/>
      <c r="DC334" s="50"/>
      <c r="DD334" s="50"/>
      <c r="DE334" s="50"/>
      <c r="DF334" s="50"/>
      <c r="DG334" s="50"/>
    </row>
    <row r="335" spans="18:111" s="32" customFormat="1" x14ac:dyDescent="0.25"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>
        <v>562</v>
      </c>
      <c r="AD335" s="50"/>
      <c r="AE335" s="50"/>
      <c r="AF335" s="50"/>
      <c r="AG335" s="50">
        <f t="shared" si="9"/>
        <v>5620</v>
      </c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50"/>
      <c r="AT335" s="50"/>
      <c r="AU335" s="50"/>
      <c r="AV335" s="50"/>
      <c r="AW335" s="50"/>
      <c r="AX335" s="50"/>
      <c r="AY335" s="50"/>
      <c r="AZ335" s="50"/>
      <c r="BA335" s="50"/>
      <c r="BB335" s="50"/>
      <c r="BC335" s="50"/>
      <c r="BD335" s="50"/>
      <c r="BE335" s="50"/>
      <c r="BF335" s="50"/>
      <c r="BG335" s="50"/>
      <c r="BH335" s="50"/>
      <c r="BI335" s="50"/>
      <c r="BJ335" s="50"/>
      <c r="BK335" s="50"/>
      <c r="BL335" s="50"/>
      <c r="BM335" s="50"/>
      <c r="BN335" s="50"/>
      <c r="BO335" s="50"/>
      <c r="BP335" s="50"/>
      <c r="BQ335" s="50"/>
      <c r="BR335" s="50"/>
      <c r="BS335" s="50"/>
      <c r="BT335" s="50"/>
      <c r="BU335" s="50"/>
      <c r="BV335" s="50"/>
      <c r="BW335" s="50"/>
      <c r="BX335" s="50"/>
      <c r="BY335" s="50"/>
      <c r="BZ335" s="50"/>
      <c r="CA335" s="50"/>
      <c r="CB335" s="50"/>
      <c r="CC335" s="50"/>
      <c r="CD335" s="50"/>
      <c r="CE335" s="50"/>
      <c r="CF335" s="50"/>
      <c r="CG335" s="50"/>
      <c r="CH335" s="50"/>
      <c r="CI335" s="50"/>
      <c r="CJ335" s="50"/>
      <c r="CK335" s="50"/>
      <c r="CL335" s="50"/>
      <c r="CM335" s="50"/>
      <c r="CN335" s="50"/>
      <c r="CO335" s="50"/>
      <c r="CP335" s="50"/>
      <c r="CQ335" s="50"/>
      <c r="CR335" s="50"/>
      <c r="CS335" s="50"/>
      <c r="CT335" s="50"/>
      <c r="CU335" s="50"/>
      <c r="CV335" s="50"/>
      <c r="CW335" s="50"/>
      <c r="CX335" s="50"/>
      <c r="CY335" s="50"/>
      <c r="CZ335" s="50"/>
      <c r="DA335" s="50"/>
      <c r="DB335" s="50"/>
      <c r="DC335" s="50"/>
      <c r="DD335" s="50"/>
      <c r="DE335" s="50"/>
      <c r="DF335" s="50"/>
      <c r="DG335" s="50"/>
    </row>
    <row r="336" spans="18:111" s="32" customFormat="1" x14ac:dyDescent="0.25"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>
        <v>576</v>
      </c>
      <c r="AD336" s="50"/>
      <c r="AE336" s="50"/>
      <c r="AF336" s="50"/>
      <c r="AG336" s="50">
        <f t="shared" si="9"/>
        <v>5760</v>
      </c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/>
      <c r="AV336" s="50"/>
      <c r="AW336" s="50"/>
      <c r="AX336" s="50"/>
      <c r="AY336" s="50"/>
      <c r="AZ336" s="50"/>
      <c r="BA336" s="50"/>
      <c r="BB336" s="50"/>
      <c r="BC336" s="50"/>
      <c r="BD336" s="50"/>
      <c r="BE336" s="50"/>
      <c r="BF336" s="50"/>
      <c r="BG336" s="50"/>
      <c r="BH336" s="50"/>
      <c r="BI336" s="50"/>
      <c r="BJ336" s="50"/>
      <c r="BK336" s="50"/>
      <c r="BL336" s="50"/>
      <c r="BM336" s="50"/>
      <c r="BN336" s="50"/>
      <c r="BO336" s="50"/>
      <c r="BP336" s="50"/>
      <c r="BQ336" s="50"/>
      <c r="BR336" s="50"/>
      <c r="BS336" s="50"/>
      <c r="BT336" s="50"/>
      <c r="BU336" s="50"/>
      <c r="BV336" s="50"/>
      <c r="BW336" s="50"/>
      <c r="BX336" s="50"/>
      <c r="BY336" s="50"/>
      <c r="BZ336" s="50"/>
      <c r="CA336" s="50"/>
      <c r="CB336" s="50"/>
      <c r="CC336" s="50"/>
      <c r="CD336" s="50"/>
      <c r="CE336" s="50"/>
      <c r="CF336" s="50"/>
      <c r="CG336" s="50"/>
      <c r="CH336" s="50"/>
      <c r="CI336" s="50"/>
      <c r="CJ336" s="50"/>
      <c r="CK336" s="50"/>
      <c r="CL336" s="50"/>
      <c r="CM336" s="50"/>
      <c r="CN336" s="50"/>
      <c r="CO336" s="50"/>
      <c r="CP336" s="50"/>
      <c r="CQ336" s="50"/>
      <c r="CR336" s="50"/>
      <c r="CS336" s="50"/>
      <c r="CT336" s="50"/>
      <c r="CU336" s="50"/>
      <c r="CV336" s="50"/>
      <c r="CW336" s="50"/>
      <c r="CX336" s="50"/>
      <c r="CY336" s="50"/>
      <c r="CZ336" s="50"/>
      <c r="DA336" s="50"/>
      <c r="DB336" s="50"/>
      <c r="DC336" s="50"/>
      <c r="DD336" s="50"/>
      <c r="DE336" s="50"/>
      <c r="DF336" s="50"/>
      <c r="DG336" s="50"/>
    </row>
    <row r="337" spans="18:111" s="32" customFormat="1" x14ac:dyDescent="0.25"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>
        <v>590</v>
      </c>
      <c r="AD337" s="50"/>
      <c r="AE337" s="50"/>
      <c r="AF337" s="50"/>
      <c r="AG337" s="50">
        <f t="shared" si="9"/>
        <v>5900</v>
      </c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50"/>
      <c r="AW337" s="50"/>
      <c r="AX337" s="50"/>
      <c r="AY337" s="50"/>
      <c r="AZ337" s="50"/>
      <c r="BA337" s="50"/>
      <c r="BB337" s="50"/>
      <c r="BC337" s="50"/>
      <c r="BD337" s="50"/>
      <c r="BE337" s="50"/>
      <c r="BF337" s="50"/>
      <c r="BG337" s="50"/>
      <c r="BH337" s="50"/>
      <c r="BI337" s="50"/>
      <c r="BJ337" s="50"/>
      <c r="BK337" s="50"/>
      <c r="BL337" s="50"/>
      <c r="BM337" s="50"/>
      <c r="BN337" s="50"/>
      <c r="BO337" s="50"/>
      <c r="BP337" s="50"/>
      <c r="BQ337" s="50"/>
      <c r="BR337" s="50"/>
      <c r="BS337" s="50"/>
      <c r="BT337" s="50"/>
      <c r="BU337" s="50"/>
      <c r="BV337" s="50"/>
      <c r="BW337" s="50"/>
      <c r="BX337" s="50"/>
      <c r="BY337" s="50"/>
      <c r="BZ337" s="50"/>
      <c r="CA337" s="50"/>
      <c r="CB337" s="50"/>
      <c r="CC337" s="50"/>
      <c r="CD337" s="50"/>
      <c r="CE337" s="50"/>
      <c r="CF337" s="50"/>
      <c r="CG337" s="50"/>
      <c r="CH337" s="50"/>
      <c r="CI337" s="50"/>
      <c r="CJ337" s="50"/>
      <c r="CK337" s="50"/>
      <c r="CL337" s="50"/>
      <c r="CM337" s="50"/>
      <c r="CN337" s="50"/>
      <c r="CO337" s="50"/>
      <c r="CP337" s="50"/>
      <c r="CQ337" s="50"/>
      <c r="CR337" s="50"/>
      <c r="CS337" s="50"/>
      <c r="CT337" s="50"/>
      <c r="CU337" s="50"/>
      <c r="CV337" s="50"/>
      <c r="CW337" s="50"/>
      <c r="CX337" s="50"/>
      <c r="CY337" s="50"/>
      <c r="CZ337" s="50"/>
      <c r="DA337" s="50"/>
      <c r="DB337" s="50"/>
      <c r="DC337" s="50"/>
      <c r="DD337" s="50"/>
      <c r="DE337" s="50"/>
      <c r="DF337" s="50"/>
      <c r="DG337" s="50"/>
    </row>
    <row r="338" spans="18:111" s="32" customFormat="1" x14ac:dyDescent="0.25"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>
        <v>604</v>
      </c>
      <c r="AD338" s="50"/>
      <c r="AE338" s="50"/>
      <c r="AF338" s="50"/>
      <c r="AG338" s="50">
        <f t="shared" si="9"/>
        <v>6040</v>
      </c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/>
      <c r="AV338" s="50"/>
      <c r="AW338" s="50"/>
      <c r="AX338" s="50"/>
      <c r="AY338" s="50"/>
      <c r="AZ338" s="50"/>
      <c r="BA338" s="50"/>
      <c r="BB338" s="50"/>
      <c r="BC338" s="50"/>
      <c r="BD338" s="50"/>
      <c r="BE338" s="50"/>
      <c r="BF338" s="50"/>
      <c r="BG338" s="50"/>
      <c r="BH338" s="50"/>
      <c r="BI338" s="50"/>
      <c r="BJ338" s="50"/>
      <c r="BK338" s="50"/>
      <c r="BL338" s="50"/>
      <c r="BM338" s="50"/>
      <c r="BN338" s="50"/>
      <c r="BO338" s="50"/>
      <c r="BP338" s="50"/>
      <c r="BQ338" s="50"/>
      <c r="BR338" s="50"/>
      <c r="BS338" s="50"/>
      <c r="BT338" s="50"/>
      <c r="BU338" s="50"/>
      <c r="BV338" s="50"/>
      <c r="BW338" s="50"/>
      <c r="BX338" s="50"/>
      <c r="BY338" s="50"/>
      <c r="BZ338" s="50"/>
      <c r="CA338" s="50"/>
      <c r="CB338" s="50"/>
      <c r="CC338" s="50"/>
      <c r="CD338" s="50"/>
      <c r="CE338" s="50"/>
      <c r="CF338" s="50"/>
      <c r="CG338" s="50"/>
      <c r="CH338" s="50"/>
      <c r="CI338" s="50"/>
      <c r="CJ338" s="50"/>
      <c r="CK338" s="50"/>
      <c r="CL338" s="50"/>
      <c r="CM338" s="50"/>
      <c r="CN338" s="50"/>
      <c r="CO338" s="50"/>
      <c r="CP338" s="50"/>
      <c r="CQ338" s="50"/>
      <c r="CR338" s="50"/>
      <c r="CS338" s="50"/>
      <c r="CT338" s="50"/>
      <c r="CU338" s="50"/>
      <c r="CV338" s="50"/>
      <c r="CW338" s="50"/>
      <c r="CX338" s="50"/>
      <c r="CY338" s="50"/>
      <c r="CZ338" s="50"/>
      <c r="DA338" s="50"/>
      <c r="DB338" s="50"/>
      <c r="DC338" s="50"/>
      <c r="DD338" s="50"/>
      <c r="DE338" s="50"/>
      <c r="DF338" s="50"/>
      <c r="DG338" s="50"/>
    </row>
    <row r="339" spans="18:111" s="32" customFormat="1" x14ac:dyDescent="0.25"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>
        <v>619</v>
      </c>
      <c r="AD339" s="50"/>
      <c r="AE339" s="50"/>
      <c r="AF339" s="50"/>
      <c r="AG339" s="50">
        <f t="shared" si="9"/>
        <v>6190</v>
      </c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/>
      <c r="AU339" s="50"/>
      <c r="AV339" s="50"/>
      <c r="AW339" s="50"/>
      <c r="AX339" s="50"/>
      <c r="AY339" s="50"/>
      <c r="AZ339" s="50"/>
      <c r="BA339" s="50"/>
      <c r="BB339" s="50"/>
      <c r="BC339" s="50"/>
      <c r="BD339" s="50"/>
      <c r="BE339" s="50"/>
      <c r="BF339" s="50"/>
      <c r="BG339" s="50"/>
      <c r="BH339" s="50"/>
      <c r="BI339" s="50"/>
      <c r="BJ339" s="50"/>
      <c r="BK339" s="50"/>
      <c r="BL339" s="50"/>
      <c r="BM339" s="50"/>
      <c r="BN339" s="50"/>
      <c r="BO339" s="50"/>
      <c r="BP339" s="50"/>
      <c r="BQ339" s="50"/>
      <c r="BR339" s="50"/>
      <c r="BS339" s="50"/>
      <c r="BT339" s="50"/>
      <c r="BU339" s="50"/>
      <c r="BV339" s="50"/>
      <c r="BW339" s="50"/>
      <c r="BX339" s="50"/>
      <c r="BY339" s="50"/>
      <c r="BZ339" s="50"/>
      <c r="CA339" s="50"/>
      <c r="CB339" s="50"/>
      <c r="CC339" s="50"/>
      <c r="CD339" s="50"/>
      <c r="CE339" s="50"/>
      <c r="CF339" s="50"/>
      <c r="CG339" s="50"/>
      <c r="CH339" s="50"/>
      <c r="CI339" s="50"/>
      <c r="CJ339" s="50"/>
      <c r="CK339" s="50"/>
      <c r="CL339" s="50"/>
      <c r="CM339" s="50"/>
      <c r="CN339" s="50"/>
      <c r="CO339" s="50"/>
      <c r="CP339" s="50"/>
      <c r="CQ339" s="50"/>
      <c r="CR339" s="50"/>
      <c r="CS339" s="50"/>
      <c r="CT339" s="50"/>
      <c r="CU339" s="50"/>
      <c r="CV339" s="50"/>
      <c r="CW339" s="50"/>
      <c r="CX339" s="50"/>
      <c r="CY339" s="50"/>
      <c r="CZ339" s="50"/>
      <c r="DA339" s="50"/>
      <c r="DB339" s="50"/>
      <c r="DC339" s="50"/>
      <c r="DD339" s="50"/>
      <c r="DE339" s="50"/>
      <c r="DF339" s="50"/>
      <c r="DG339" s="50"/>
    </row>
    <row r="340" spans="18:111" s="32" customFormat="1" x14ac:dyDescent="0.25"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>
        <v>620</v>
      </c>
      <c r="AD340" s="50"/>
      <c r="AE340" s="50"/>
      <c r="AF340" s="50"/>
      <c r="AG340" s="50">
        <f t="shared" si="9"/>
        <v>6200</v>
      </c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/>
      <c r="AV340" s="50"/>
      <c r="AW340" s="50"/>
      <c r="AX340" s="50"/>
      <c r="AY340" s="50"/>
      <c r="AZ340" s="50"/>
      <c r="BA340" s="50"/>
      <c r="BB340" s="50"/>
      <c r="BC340" s="50"/>
      <c r="BD340" s="50"/>
      <c r="BE340" s="50"/>
      <c r="BF340" s="50"/>
      <c r="BG340" s="50"/>
      <c r="BH340" s="50"/>
      <c r="BI340" s="50"/>
      <c r="BJ340" s="50"/>
      <c r="BK340" s="50"/>
      <c r="BL340" s="50"/>
      <c r="BM340" s="50"/>
      <c r="BN340" s="50"/>
      <c r="BO340" s="50"/>
      <c r="BP340" s="50"/>
      <c r="BQ340" s="50"/>
      <c r="BR340" s="50"/>
      <c r="BS340" s="50"/>
      <c r="BT340" s="50"/>
      <c r="BU340" s="50"/>
      <c r="BV340" s="50"/>
      <c r="BW340" s="50"/>
      <c r="BX340" s="50"/>
      <c r="BY340" s="50"/>
      <c r="BZ340" s="50"/>
      <c r="CA340" s="50"/>
      <c r="CB340" s="50"/>
      <c r="CC340" s="50"/>
      <c r="CD340" s="50"/>
      <c r="CE340" s="50"/>
      <c r="CF340" s="50"/>
      <c r="CG340" s="50"/>
      <c r="CH340" s="50"/>
      <c r="CI340" s="50"/>
      <c r="CJ340" s="50"/>
      <c r="CK340" s="50"/>
      <c r="CL340" s="50"/>
      <c r="CM340" s="50"/>
      <c r="CN340" s="50"/>
      <c r="CO340" s="50"/>
      <c r="CP340" s="50"/>
      <c r="CQ340" s="50"/>
      <c r="CR340" s="50"/>
      <c r="CS340" s="50"/>
      <c r="CT340" s="50"/>
      <c r="CU340" s="50"/>
      <c r="CV340" s="50"/>
      <c r="CW340" s="50"/>
      <c r="CX340" s="50"/>
      <c r="CY340" s="50"/>
      <c r="CZ340" s="50"/>
      <c r="DA340" s="50"/>
      <c r="DB340" s="50"/>
      <c r="DC340" s="50"/>
      <c r="DD340" s="50"/>
      <c r="DE340" s="50"/>
      <c r="DF340" s="50"/>
      <c r="DG340" s="50"/>
    </row>
    <row r="341" spans="18:111" s="32" customFormat="1" x14ac:dyDescent="0.25"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>
        <v>634</v>
      </c>
      <c r="AD341" s="50"/>
      <c r="AE341" s="50"/>
      <c r="AF341" s="50"/>
      <c r="AG341" s="50">
        <f t="shared" si="9"/>
        <v>6340</v>
      </c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50"/>
      <c r="AW341" s="50"/>
      <c r="AX341" s="50"/>
      <c r="AY341" s="50"/>
      <c r="AZ341" s="50"/>
      <c r="BA341" s="50"/>
      <c r="BB341" s="50"/>
      <c r="BC341" s="50"/>
      <c r="BD341" s="50"/>
      <c r="BE341" s="50"/>
      <c r="BF341" s="50"/>
      <c r="BG341" s="50"/>
      <c r="BH341" s="50"/>
      <c r="BI341" s="50"/>
      <c r="BJ341" s="50"/>
      <c r="BK341" s="50"/>
      <c r="BL341" s="50"/>
      <c r="BM341" s="50"/>
      <c r="BN341" s="50"/>
      <c r="BO341" s="50"/>
      <c r="BP341" s="50"/>
      <c r="BQ341" s="50"/>
      <c r="BR341" s="50"/>
      <c r="BS341" s="50"/>
      <c r="BT341" s="50"/>
      <c r="BU341" s="50"/>
      <c r="BV341" s="50"/>
      <c r="BW341" s="50"/>
      <c r="BX341" s="50"/>
      <c r="BY341" s="50"/>
      <c r="BZ341" s="50"/>
      <c r="CA341" s="50"/>
      <c r="CB341" s="50"/>
      <c r="CC341" s="50"/>
      <c r="CD341" s="50"/>
      <c r="CE341" s="50"/>
      <c r="CF341" s="50"/>
      <c r="CG341" s="50"/>
      <c r="CH341" s="50"/>
      <c r="CI341" s="50"/>
      <c r="CJ341" s="50"/>
      <c r="CK341" s="50"/>
      <c r="CL341" s="50"/>
      <c r="CM341" s="50"/>
      <c r="CN341" s="50"/>
      <c r="CO341" s="50"/>
      <c r="CP341" s="50"/>
      <c r="CQ341" s="50"/>
      <c r="CR341" s="50"/>
      <c r="CS341" s="50"/>
      <c r="CT341" s="50"/>
      <c r="CU341" s="50"/>
      <c r="CV341" s="50"/>
      <c r="CW341" s="50"/>
      <c r="CX341" s="50"/>
      <c r="CY341" s="50"/>
      <c r="CZ341" s="50"/>
      <c r="DA341" s="50"/>
      <c r="DB341" s="50"/>
      <c r="DC341" s="50"/>
      <c r="DD341" s="50"/>
      <c r="DE341" s="50"/>
      <c r="DF341" s="50"/>
      <c r="DG341" s="50"/>
    </row>
    <row r="342" spans="18:111" s="32" customFormat="1" x14ac:dyDescent="0.25"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>
        <v>649</v>
      </c>
      <c r="AD342" s="50"/>
      <c r="AE342" s="50"/>
      <c r="AF342" s="50"/>
      <c r="AG342" s="50">
        <f t="shared" ref="AG342:AG362" si="10">AC342*10</f>
        <v>6490</v>
      </c>
      <c r="AH342" s="50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  <c r="AS342" s="50"/>
      <c r="AT342" s="50"/>
      <c r="AU342" s="50"/>
      <c r="AV342" s="50"/>
      <c r="AW342" s="50"/>
      <c r="AX342" s="50"/>
      <c r="AY342" s="50"/>
      <c r="AZ342" s="50"/>
      <c r="BA342" s="50"/>
      <c r="BB342" s="50"/>
      <c r="BC342" s="50"/>
      <c r="BD342" s="50"/>
      <c r="BE342" s="50"/>
      <c r="BF342" s="50"/>
      <c r="BG342" s="50"/>
      <c r="BH342" s="50"/>
      <c r="BI342" s="50"/>
      <c r="BJ342" s="50"/>
      <c r="BK342" s="50"/>
      <c r="BL342" s="50"/>
      <c r="BM342" s="50"/>
      <c r="BN342" s="50"/>
      <c r="BO342" s="50"/>
      <c r="BP342" s="50"/>
      <c r="BQ342" s="50"/>
      <c r="BR342" s="50"/>
      <c r="BS342" s="50"/>
      <c r="BT342" s="50"/>
      <c r="BU342" s="50"/>
      <c r="BV342" s="50"/>
      <c r="BW342" s="50"/>
      <c r="BX342" s="50"/>
      <c r="BY342" s="50"/>
      <c r="BZ342" s="50"/>
      <c r="CA342" s="50"/>
      <c r="CB342" s="50"/>
      <c r="CC342" s="50"/>
      <c r="CD342" s="50"/>
      <c r="CE342" s="50"/>
      <c r="CF342" s="50"/>
      <c r="CG342" s="50"/>
      <c r="CH342" s="50"/>
      <c r="CI342" s="50"/>
      <c r="CJ342" s="50"/>
      <c r="CK342" s="50"/>
      <c r="CL342" s="50"/>
      <c r="CM342" s="50"/>
      <c r="CN342" s="50"/>
      <c r="CO342" s="50"/>
      <c r="CP342" s="50"/>
      <c r="CQ342" s="50"/>
      <c r="CR342" s="50"/>
      <c r="CS342" s="50"/>
      <c r="CT342" s="50"/>
      <c r="CU342" s="50"/>
      <c r="CV342" s="50"/>
      <c r="CW342" s="50"/>
      <c r="CX342" s="50"/>
      <c r="CY342" s="50"/>
      <c r="CZ342" s="50"/>
      <c r="DA342" s="50"/>
      <c r="DB342" s="50"/>
      <c r="DC342" s="50"/>
      <c r="DD342" s="50"/>
      <c r="DE342" s="50"/>
      <c r="DF342" s="50"/>
      <c r="DG342" s="50"/>
    </row>
    <row r="343" spans="18:111" s="32" customFormat="1" x14ac:dyDescent="0.25"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>
        <v>665</v>
      </c>
      <c r="AD343" s="50"/>
      <c r="AE343" s="50"/>
      <c r="AF343" s="50"/>
      <c r="AG343" s="50">
        <f t="shared" si="10"/>
        <v>6650</v>
      </c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  <c r="AS343" s="50"/>
      <c r="AT343" s="50"/>
      <c r="AU343" s="50"/>
      <c r="AV343" s="50"/>
      <c r="AW343" s="50"/>
      <c r="AX343" s="50"/>
      <c r="AY343" s="50"/>
      <c r="AZ343" s="50"/>
      <c r="BA343" s="50"/>
      <c r="BB343" s="50"/>
      <c r="BC343" s="50"/>
      <c r="BD343" s="50"/>
      <c r="BE343" s="50"/>
      <c r="BF343" s="50"/>
      <c r="BG343" s="50"/>
      <c r="BH343" s="50"/>
      <c r="BI343" s="50"/>
      <c r="BJ343" s="50"/>
      <c r="BK343" s="50"/>
      <c r="BL343" s="50"/>
      <c r="BM343" s="50"/>
      <c r="BN343" s="50"/>
      <c r="BO343" s="50"/>
      <c r="BP343" s="50"/>
      <c r="BQ343" s="50"/>
      <c r="BR343" s="50"/>
      <c r="BS343" s="50"/>
      <c r="BT343" s="50"/>
      <c r="BU343" s="50"/>
      <c r="BV343" s="50"/>
      <c r="BW343" s="50"/>
      <c r="BX343" s="50"/>
      <c r="BY343" s="50"/>
      <c r="BZ343" s="50"/>
      <c r="CA343" s="50"/>
      <c r="CB343" s="50"/>
      <c r="CC343" s="50"/>
      <c r="CD343" s="50"/>
      <c r="CE343" s="50"/>
      <c r="CF343" s="50"/>
      <c r="CG343" s="50"/>
      <c r="CH343" s="50"/>
      <c r="CI343" s="50"/>
      <c r="CJ343" s="50"/>
      <c r="CK343" s="50"/>
      <c r="CL343" s="50"/>
      <c r="CM343" s="50"/>
      <c r="CN343" s="50"/>
      <c r="CO343" s="50"/>
      <c r="CP343" s="50"/>
      <c r="CQ343" s="50"/>
      <c r="CR343" s="50"/>
      <c r="CS343" s="50"/>
      <c r="CT343" s="50"/>
      <c r="CU343" s="50"/>
      <c r="CV343" s="50"/>
      <c r="CW343" s="50"/>
      <c r="CX343" s="50"/>
      <c r="CY343" s="50"/>
      <c r="CZ343" s="50"/>
      <c r="DA343" s="50"/>
      <c r="DB343" s="50"/>
      <c r="DC343" s="50"/>
      <c r="DD343" s="50"/>
      <c r="DE343" s="50"/>
      <c r="DF343" s="50"/>
      <c r="DG343" s="50"/>
    </row>
    <row r="344" spans="18:111" s="32" customFormat="1" x14ac:dyDescent="0.25"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>
        <v>680</v>
      </c>
      <c r="AD344" s="50"/>
      <c r="AE344" s="50"/>
      <c r="AF344" s="50"/>
      <c r="AG344" s="50">
        <f t="shared" si="10"/>
        <v>6800</v>
      </c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  <c r="BA344" s="50"/>
      <c r="BB344" s="50"/>
      <c r="BC344" s="50"/>
      <c r="BD344" s="50"/>
      <c r="BE344" s="50"/>
      <c r="BF344" s="50"/>
      <c r="BG344" s="50"/>
      <c r="BH344" s="50"/>
      <c r="BI344" s="50"/>
      <c r="BJ344" s="50"/>
      <c r="BK344" s="50"/>
      <c r="BL344" s="50"/>
      <c r="BM344" s="50"/>
      <c r="BN344" s="50"/>
      <c r="BO344" s="50"/>
      <c r="BP344" s="50"/>
      <c r="BQ344" s="50"/>
      <c r="BR344" s="50"/>
      <c r="BS344" s="50"/>
      <c r="BT344" s="50"/>
      <c r="BU344" s="50"/>
      <c r="BV344" s="50"/>
      <c r="BW344" s="50"/>
      <c r="BX344" s="50"/>
      <c r="BY344" s="50"/>
      <c r="BZ344" s="50"/>
      <c r="CA344" s="50"/>
      <c r="CB344" s="50"/>
      <c r="CC344" s="50"/>
      <c r="CD344" s="50"/>
      <c r="CE344" s="50"/>
      <c r="CF344" s="50"/>
      <c r="CG344" s="50"/>
      <c r="CH344" s="50"/>
      <c r="CI344" s="50"/>
      <c r="CJ344" s="50"/>
      <c r="CK344" s="50"/>
      <c r="CL344" s="50"/>
      <c r="CM344" s="50"/>
      <c r="CN344" s="50"/>
      <c r="CO344" s="50"/>
      <c r="CP344" s="50"/>
      <c r="CQ344" s="50"/>
      <c r="CR344" s="50"/>
      <c r="CS344" s="50"/>
      <c r="CT344" s="50"/>
      <c r="CU344" s="50"/>
      <c r="CV344" s="50"/>
      <c r="CW344" s="50"/>
      <c r="CX344" s="50"/>
      <c r="CY344" s="50"/>
      <c r="CZ344" s="50"/>
      <c r="DA344" s="50"/>
      <c r="DB344" s="50"/>
      <c r="DC344" s="50"/>
      <c r="DD344" s="50"/>
      <c r="DE344" s="50"/>
      <c r="DF344" s="50"/>
      <c r="DG344" s="50"/>
    </row>
    <row r="345" spans="18:111" s="32" customFormat="1" x14ac:dyDescent="0.25"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>
        <v>681</v>
      </c>
      <c r="AD345" s="50"/>
      <c r="AE345" s="50"/>
      <c r="AF345" s="50"/>
      <c r="AG345" s="50">
        <f t="shared" si="10"/>
        <v>6810</v>
      </c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  <c r="AS345" s="50"/>
      <c r="AT345" s="50"/>
      <c r="AU345" s="50"/>
      <c r="AV345" s="50"/>
      <c r="AW345" s="50"/>
      <c r="AX345" s="50"/>
      <c r="AY345" s="50"/>
      <c r="AZ345" s="50"/>
      <c r="BA345" s="50"/>
      <c r="BB345" s="50"/>
      <c r="BC345" s="50"/>
      <c r="BD345" s="50"/>
      <c r="BE345" s="50"/>
      <c r="BF345" s="50"/>
      <c r="BG345" s="50"/>
      <c r="BH345" s="50"/>
      <c r="BI345" s="50"/>
      <c r="BJ345" s="50"/>
      <c r="BK345" s="50"/>
      <c r="BL345" s="50"/>
      <c r="BM345" s="50"/>
      <c r="BN345" s="50"/>
      <c r="BO345" s="50"/>
      <c r="BP345" s="50"/>
      <c r="BQ345" s="50"/>
      <c r="BR345" s="50"/>
      <c r="BS345" s="50"/>
      <c r="BT345" s="50"/>
      <c r="BU345" s="50"/>
      <c r="BV345" s="50"/>
      <c r="BW345" s="50"/>
      <c r="BX345" s="50"/>
      <c r="BY345" s="50"/>
      <c r="BZ345" s="50"/>
      <c r="CA345" s="50"/>
      <c r="CB345" s="50"/>
      <c r="CC345" s="50"/>
      <c r="CD345" s="50"/>
      <c r="CE345" s="50"/>
      <c r="CF345" s="50"/>
      <c r="CG345" s="50"/>
      <c r="CH345" s="50"/>
      <c r="CI345" s="50"/>
      <c r="CJ345" s="50"/>
      <c r="CK345" s="50"/>
      <c r="CL345" s="50"/>
      <c r="CM345" s="50"/>
      <c r="CN345" s="50"/>
      <c r="CO345" s="50"/>
      <c r="CP345" s="50"/>
      <c r="CQ345" s="50"/>
      <c r="CR345" s="50"/>
      <c r="CS345" s="50"/>
      <c r="CT345" s="50"/>
      <c r="CU345" s="50"/>
      <c r="CV345" s="50"/>
      <c r="CW345" s="50"/>
      <c r="CX345" s="50"/>
      <c r="CY345" s="50"/>
      <c r="CZ345" s="50"/>
      <c r="DA345" s="50"/>
      <c r="DB345" s="50"/>
      <c r="DC345" s="50"/>
      <c r="DD345" s="50"/>
      <c r="DE345" s="50"/>
      <c r="DF345" s="50"/>
      <c r="DG345" s="50"/>
    </row>
    <row r="346" spans="18:111" s="32" customFormat="1" x14ac:dyDescent="0.25"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>
        <v>698</v>
      </c>
      <c r="AD346" s="50"/>
      <c r="AE346" s="50"/>
      <c r="AF346" s="50"/>
      <c r="AG346" s="50">
        <f t="shared" si="10"/>
        <v>6980</v>
      </c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  <c r="AX346" s="50"/>
      <c r="AY346" s="50"/>
      <c r="AZ346" s="50"/>
      <c r="BA346" s="50"/>
      <c r="BB346" s="50"/>
      <c r="BC346" s="50"/>
      <c r="BD346" s="50"/>
      <c r="BE346" s="50"/>
      <c r="BF346" s="50"/>
      <c r="BG346" s="50"/>
      <c r="BH346" s="50"/>
      <c r="BI346" s="50"/>
      <c r="BJ346" s="50"/>
      <c r="BK346" s="50"/>
      <c r="BL346" s="50"/>
      <c r="BM346" s="50"/>
      <c r="BN346" s="50"/>
      <c r="BO346" s="50"/>
      <c r="BP346" s="50"/>
      <c r="BQ346" s="50"/>
      <c r="BR346" s="50"/>
      <c r="BS346" s="50"/>
      <c r="BT346" s="50"/>
      <c r="BU346" s="50"/>
      <c r="BV346" s="50"/>
      <c r="BW346" s="50"/>
      <c r="BX346" s="50"/>
      <c r="BY346" s="50"/>
      <c r="BZ346" s="50"/>
      <c r="CA346" s="50"/>
      <c r="CB346" s="50"/>
      <c r="CC346" s="50"/>
      <c r="CD346" s="50"/>
      <c r="CE346" s="50"/>
      <c r="CF346" s="50"/>
      <c r="CG346" s="50"/>
      <c r="CH346" s="50"/>
      <c r="CI346" s="50"/>
      <c r="CJ346" s="50"/>
      <c r="CK346" s="50"/>
      <c r="CL346" s="50"/>
      <c r="CM346" s="50"/>
      <c r="CN346" s="50"/>
      <c r="CO346" s="50"/>
      <c r="CP346" s="50"/>
      <c r="CQ346" s="50"/>
      <c r="CR346" s="50"/>
      <c r="CS346" s="50"/>
      <c r="CT346" s="50"/>
      <c r="CU346" s="50"/>
      <c r="CV346" s="50"/>
      <c r="CW346" s="50"/>
      <c r="CX346" s="50"/>
      <c r="CY346" s="50"/>
      <c r="CZ346" s="50"/>
      <c r="DA346" s="50"/>
      <c r="DB346" s="50"/>
      <c r="DC346" s="50"/>
      <c r="DD346" s="50"/>
      <c r="DE346" s="50"/>
      <c r="DF346" s="50"/>
      <c r="DG346" s="50"/>
    </row>
    <row r="347" spans="18:111" s="32" customFormat="1" x14ac:dyDescent="0.25"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>
        <v>715</v>
      </c>
      <c r="AD347" s="50"/>
      <c r="AE347" s="50"/>
      <c r="AF347" s="50"/>
      <c r="AG347" s="50">
        <f t="shared" si="10"/>
        <v>7150</v>
      </c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/>
      <c r="BC347" s="50"/>
      <c r="BD347" s="50"/>
      <c r="BE347" s="50"/>
      <c r="BF347" s="50"/>
      <c r="BG347" s="50"/>
      <c r="BH347" s="50"/>
      <c r="BI347" s="50"/>
      <c r="BJ347" s="50"/>
      <c r="BK347" s="50"/>
      <c r="BL347" s="50"/>
      <c r="BM347" s="50"/>
      <c r="BN347" s="50"/>
      <c r="BO347" s="50"/>
      <c r="BP347" s="50"/>
      <c r="BQ347" s="50"/>
      <c r="BR347" s="50"/>
      <c r="BS347" s="50"/>
      <c r="BT347" s="50"/>
      <c r="BU347" s="50"/>
      <c r="BV347" s="50"/>
      <c r="BW347" s="50"/>
      <c r="BX347" s="50"/>
      <c r="BY347" s="50"/>
      <c r="BZ347" s="50"/>
      <c r="CA347" s="50"/>
      <c r="CB347" s="50"/>
      <c r="CC347" s="50"/>
      <c r="CD347" s="50"/>
      <c r="CE347" s="50"/>
      <c r="CF347" s="50"/>
      <c r="CG347" s="50"/>
      <c r="CH347" s="50"/>
      <c r="CI347" s="50"/>
      <c r="CJ347" s="50"/>
      <c r="CK347" s="50"/>
      <c r="CL347" s="50"/>
      <c r="CM347" s="50"/>
      <c r="CN347" s="50"/>
      <c r="CO347" s="50"/>
      <c r="CP347" s="50"/>
      <c r="CQ347" s="50"/>
      <c r="CR347" s="50"/>
      <c r="CS347" s="50"/>
      <c r="CT347" s="50"/>
      <c r="CU347" s="50"/>
      <c r="CV347" s="50"/>
      <c r="CW347" s="50"/>
      <c r="CX347" s="50"/>
      <c r="CY347" s="50"/>
      <c r="CZ347" s="50"/>
      <c r="DA347" s="50"/>
      <c r="DB347" s="50"/>
      <c r="DC347" s="50"/>
      <c r="DD347" s="50"/>
      <c r="DE347" s="50"/>
      <c r="DF347" s="50"/>
      <c r="DG347" s="50"/>
    </row>
    <row r="348" spans="18:111" s="32" customFormat="1" x14ac:dyDescent="0.25"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>
        <v>732</v>
      </c>
      <c r="AD348" s="50"/>
      <c r="AE348" s="50"/>
      <c r="AF348" s="50"/>
      <c r="AG348" s="50">
        <f t="shared" si="10"/>
        <v>7320</v>
      </c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50"/>
      <c r="AW348" s="50"/>
      <c r="AX348" s="50"/>
      <c r="AY348" s="50"/>
      <c r="AZ348" s="50"/>
      <c r="BA348" s="50"/>
      <c r="BB348" s="50"/>
      <c r="BC348" s="50"/>
      <c r="BD348" s="50"/>
      <c r="BE348" s="50"/>
      <c r="BF348" s="50"/>
      <c r="BG348" s="50"/>
      <c r="BH348" s="50"/>
      <c r="BI348" s="50"/>
      <c r="BJ348" s="50"/>
      <c r="BK348" s="50"/>
      <c r="BL348" s="50"/>
      <c r="BM348" s="50"/>
      <c r="BN348" s="50"/>
      <c r="BO348" s="50"/>
      <c r="BP348" s="50"/>
      <c r="BQ348" s="50"/>
      <c r="BR348" s="50"/>
      <c r="BS348" s="50"/>
      <c r="BT348" s="50"/>
      <c r="BU348" s="50"/>
      <c r="BV348" s="50"/>
      <c r="BW348" s="50"/>
      <c r="BX348" s="50"/>
      <c r="BY348" s="50"/>
      <c r="BZ348" s="50"/>
      <c r="CA348" s="50"/>
      <c r="CB348" s="50"/>
      <c r="CC348" s="50"/>
      <c r="CD348" s="50"/>
      <c r="CE348" s="50"/>
      <c r="CF348" s="50"/>
      <c r="CG348" s="50"/>
      <c r="CH348" s="50"/>
      <c r="CI348" s="50"/>
      <c r="CJ348" s="50"/>
      <c r="CK348" s="50"/>
      <c r="CL348" s="50"/>
      <c r="CM348" s="50"/>
      <c r="CN348" s="50"/>
      <c r="CO348" s="50"/>
      <c r="CP348" s="50"/>
      <c r="CQ348" s="50"/>
      <c r="CR348" s="50"/>
      <c r="CS348" s="50"/>
      <c r="CT348" s="50"/>
      <c r="CU348" s="50"/>
      <c r="CV348" s="50"/>
      <c r="CW348" s="50"/>
      <c r="CX348" s="50"/>
      <c r="CY348" s="50"/>
      <c r="CZ348" s="50"/>
      <c r="DA348" s="50"/>
      <c r="DB348" s="50"/>
      <c r="DC348" s="50"/>
      <c r="DD348" s="50"/>
      <c r="DE348" s="50"/>
      <c r="DF348" s="50"/>
      <c r="DG348" s="50"/>
    </row>
    <row r="349" spans="18:111" s="32" customFormat="1" x14ac:dyDescent="0.25"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>
        <v>750</v>
      </c>
      <c r="AD349" s="50"/>
      <c r="AE349" s="50"/>
      <c r="AF349" s="50"/>
      <c r="AG349" s="50">
        <f t="shared" si="10"/>
        <v>7500</v>
      </c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  <c r="BA349" s="50"/>
      <c r="BB349" s="50"/>
      <c r="BC349" s="50"/>
      <c r="BD349" s="50"/>
      <c r="BE349" s="50"/>
      <c r="BF349" s="50"/>
      <c r="BG349" s="50"/>
      <c r="BH349" s="50"/>
      <c r="BI349" s="50"/>
      <c r="BJ349" s="50"/>
      <c r="BK349" s="50"/>
      <c r="BL349" s="50"/>
      <c r="BM349" s="50"/>
      <c r="BN349" s="50"/>
      <c r="BO349" s="50"/>
      <c r="BP349" s="50"/>
      <c r="BQ349" s="50"/>
      <c r="BR349" s="50"/>
      <c r="BS349" s="50"/>
      <c r="BT349" s="50"/>
      <c r="BU349" s="50"/>
      <c r="BV349" s="50"/>
      <c r="BW349" s="50"/>
      <c r="BX349" s="50"/>
      <c r="BY349" s="50"/>
      <c r="BZ349" s="50"/>
      <c r="CA349" s="50"/>
      <c r="CB349" s="50"/>
      <c r="CC349" s="50"/>
      <c r="CD349" s="50"/>
      <c r="CE349" s="50"/>
      <c r="CF349" s="50"/>
      <c r="CG349" s="50"/>
      <c r="CH349" s="50"/>
      <c r="CI349" s="50"/>
      <c r="CJ349" s="50"/>
      <c r="CK349" s="50"/>
      <c r="CL349" s="50"/>
      <c r="CM349" s="50"/>
      <c r="CN349" s="50"/>
      <c r="CO349" s="50"/>
      <c r="CP349" s="50"/>
      <c r="CQ349" s="50"/>
      <c r="CR349" s="50"/>
      <c r="CS349" s="50"/>
      <c r="CT349" s="50"/>
      <c r="CU349" s="50"/>
      <c r="CV349" s="50"/>
      <c r="CW349" s="50"/>
      <c r="CX349" s="50"/>
      <c r="CY349" s="50"/>
      <c r="CZ349" s="50"/>
      <c r="DA349" s="50"/>
      <c r="DB349" s="50"/>
      <c r="DC349" s="50"/>
      <c r="DD349" s="50"/>
      <c r="DE349" s="50"/>
      <c r="DF349" s="50"/>
      <c r="DG349" s="50"/>
    </row>
    <row r="350" spans="18:111" s="32" customFormat="1" x14ac:dyDescent="0.25"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>
        <v>768</v>
      </c>
      <c r="AD350" s="50"/>
      <c r="AE350" s="50"/>
      <c r="AF350" s="50"/>
      <c r="AG350" s="50">
        <f t="shared" si="10"/>
        <v>7680</v>
      </c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  <c r="BA350" s="50"/>
      <c r="BB350" s="50"/>
      <c r="BC350" s="50"/>
      <c r="BD350" s="50"/>
      <c r="BE350" s="50"/>
      <c r="BF350" s="50"/>
      <c r="BG350" s="50"/>
      <c r="BH350" s="50"/>
      <c r="BI350" s="50"/>
      <c r="BJ350" s="50"/>
      <c r="BK350" s="50"/>
      <c r="BL350" s="50"/>
      <c r="BM350" s="50"/>
      <c r="BN350" s="50"/>
      <c r="BO350" s="50"/>
      <c r="BP350" s="50"/>
      <c r="BQ350" s="50"/>
      <c r="BR350" s="50"/>
      <c r="BS350" s="50"/>
      <c r="BT350" s="50"/>
      <c r="BU350" s="50"/>
      <c r="BV350" s="50"/>
      <c r="BW350" s="50"/>
      <c r="BX350" s="50"/>
      <c r="BY350" s="50"/>
      <c r="BZ350" s="50"/>
      <c r="CA350" s="50"/>
      <c r="CB350" s="50"/>
      <c r="CC350" s="50"/>
      <c r="CD350" s="50"/>
      <c r="CE350" s="50"/>
      <c r="CF350" s="50"/>
      <c r="CG350" s="50"/>
      <c r="CH350" s="50"/>
      <c r="CI350" s="50"/>
      <c r="CJ350" s="50"/>
      <c r="CK350" s="50"/>
      <c r="CL350" s="50"/>
      <c r="CM350" s="50"/>
      <c r="CN350" s="50"/>
      <c r="CO350" s="50"/>
      <c r="CP350" s="50"/>
      <c r="CQ350" s="50"/>
      <c r="CR350" s="50"/>
      <c r="CS350" s="50"/>
      <c r="CT350" s="50"/>
      <c r="CU350" s="50"/>
      <c r="CV350" s="50"/>
      <c r="CW350" s="50"/>
      <c r="CX350" s="50"/>
      <c r="CY350" s="50"/>
      <c r="CZ350" s="50"/>
      <c r="DA350" s="50"/>
      <c r="DB350" s="50"/>
      <c r="DC350" s="50"/>
      <c r="DD350" s="50"/>
      <c r="DE350" s="50"/>
      <c r="DF350" s="50"/>
      <c r="DG350" s="50"/>
    </row>
    <row r="351" spans="18:111" s="32" customFormat="1" x14ac:dyDescent="0.25"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>
        <v>787</v>
      </c>
      <c r="AD351" s="50"/>
      <c r="AE351" s="50"/>
      <c r="AF351" s="50"/>
      <c r="AG351" s="50">
        <f t="shared" si="10"/>
        <v>7870</v>
      </c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  <c r="BA351" s="50"/>
      <c r="BB351" s="50"/>
      <c r="BC351" s="50"/>
      <c r="BD351" s="50"/>
      <c r="BE351" s="50"/>
      <c r="BF351" s="50"/>
      <c r="BG351" s="50"/>
      <c r="BH351" s="50"/>
      <c r="BI351" s="50"/>
      <c r="BJ351" s="50"/>
      <c r="BK351" s="50"/>
      <c r="BL351" s="50"/>
      <c r="BM351" s="50"/>
      <c r="BN351" s="50"/>
      <c r="BO351" s="50"/>
      <c r="BP351" s="50"/>
      <c r="BQ351" s="50"/>
      <c r="BR351" s="50"/>
      <c r="BS351" s="50"/>
      <c r="BT351" s="50"/>
      <c r="BU351" s="50"/>
      <c r="BV351" s="50"/>
      <c r="BW351" s="50"/>
      <c r="BX351" s="50"/>
      <c r="BY351" s="50"/>
      <c r="BZ351" s="50"/>
      <c r="CA351" s="50"/>
      <c r="CB351" s="50"/>
      <c r="CC351" s="50"/>
      <c r="CD351" s="50"/>
      <c r="CE351" s="50"/>
      <c r="CF351" s="50"/>
      <c r="CG351" s="50"/>
      <c r="CH351" s="50"/>
      <c r="CI351" s="50"/>
      <c r="CJ351" s="50"/>
      <c r="CK351" s="50"/>
      <c r="CL351" s="50"/>
      <c r="CM351" s="50"/>
      <c r="CN351" s="50"/>
      <c r="CO351" s="50"/>
      <c r="CP351" s="50"/>
      <c r="CQ351" s="50"/>
      <c r="CR351" s="50"/>
      <c r="CS351" s="50"/>
      <c r="CT351" s="50"/>
      <c r="CU351" s="50"/>
      <c r="CV351" s="50"/>
      <c r="CW351" s="50"/>
      <c r="CX351" s="50"/>
      <c r="CY351" s="50"/>
      <c r="CZ351" s="50"/>
      <c r="DA351" s="50"/>
      <c r="DB351" s="50"/>
      <c r="DC351" s="50"/>
      <c r="DD351" s="50"/>
      <c r="DE351" s="50"/>
      <c r="DF351" s="50"/>
      <c r="DG351" s="50"/>
    </row>
    <row r="352" spans="18:111" s="32" customFormat="1" x14ac:dyDescent="0.25"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>
        <v>806</v>
      </c>
      <c r="AD352" s="50"/>
      <c r="AE352" s="50"/>
      <c r="AF352" s="50"/>
      <c r="AG352" s="50">
        <f t="shared" si="10"/>
        <v>8060</v>
      </c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/>
      <c r="AV352" s="50"/>
      <c r="AW352" s="50"/>
      <c r="AX352" s="50"/>
      <c r="AY352" s="50"/>
      <c r="AZ352" s="50"/>
      <c r="BA352" s="50"/>
      <c r="BB352" s="50"/>
      <c r="BC352" s="50"/>
      <c r="BD352" s="50"/>
      <c r="BE352" s="50"/>
      <c r="BF352" s="50"/>
      <c r="BG352" s="50"/>
      <c r="BH352" s="50"/>
      <c r="BI352" s="50"/>
      <c r="BJ352" s="50"/>
      <c r="BK352" s="50"/>
      <c r="BL352" s="50"/>
      <c r="BM352" s="50"/>
      <c r="BN352" s="50"/>
      <c r="BO352" s="50"/>
      <c r="BP352" s="50"/>
      <c r="BQ352" s="50"/>
      <c r="BR352" s="50"/>
      <c r="BS352" s="50"/>
      <c r="BT352" s="50"/>
      <c r="BU352" s="50"/>
      <c r="BV352" s="50"/>
      <c r="BW352" s="50"/>
      <c r="BX352" s="50"/>
      <c r="BY352" s="50"/>
      <c r="BZ352" s="50"/>
      <c r="CA352" s="50"/>
      <c r="CB352" s="50"/>
      <c r="CC352" s="50"/>
      <c r="CD352" s="50"/>
      <c r="CE352" s="50"/>
      <c r="CF352" s="50"/>
      <c r="CG352" s="50"/>
      <c r="CH352" s="50"/>
      <c r="CI352" s="50"/>
      <c r="CJ352" s="50"/>
      <c r="CK352" s="50"/>
      <c r="CL352" s="50"/>
      <c r="CM352" s="50"/>
      <c r="CN352" s="50"/>
      <c r="CO352" s="50"/>
      <c r="CP352" s="50"/>
      <c r="CQ352" s="50"/>
      <c r="CR352" s="50"/>
      <c r="CS352" s="50"/>
      <c r="CT352" s="50"/>
      <c r="CU352" s="50"/>
      <c r="CV352" s="50"/>
      <c r="CW352" s="50"/>
      <c r="CX352" s="50"/>
      <c r="CY352" s="50"/>
      <c r="CZ352" s="50"/>
      <c r="DA352" s="50"/>
      <c r="DB352" s="50"/>
      <c r="DC352" s="50"/>
      <c r="DD352" s="50"/>
      <c r="DE352" s="50"/>
      <c r="DF352" s="50"/>
      <c r="DG352" s="50"/>
    </row>
    <row r="353" spans="18:111" s="32" customFormat="1" x14ac:dyDescent="0.25"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>
        <v>820</v>
      </c>
      <c r="AD353" s="50"/>
      <c r="AE353" s="50"/>
      <c r="AF353" s="50"/>
      <c r="AG353" s="50">
        <f t="shared" si="10"/>
        <v>8200</v>
      </c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  <c r="BG353" s="50"/>
      <c r="BH353" s="50"/>
      <c r="BI353" s="50"/>
      <c r="BJ353" s="50"/>
      <c r="BK353" s="50"/>
      <c r="BL353" s="50"/>
      <c r="BM353" s="50"/>
      <c r="BN353" s="50"/>
      <c r="BO353" s="50"/>
      <c r="BP353" s="50"/>
      <c r="BQ353" s="50"/>
      <c r="BR353" s="50"/>
      <c r="BS353" s="50"/>
      <c r="BT353" s="50"/>
      <c r="BU353" s="50"/>
      <c r="BV353" s="50"/>
      <c r="BW353" s="50"/>
      <c r="BX353" s="50"/>
      <c r="BY353" s="50"/>
      <c r="BZ353" s="50"/>
      <c r="CA353" s="50"/>
      <c r="CB353" s="50"/>
      <c r="CC353" s="50"/>
      <c r="CD353" s="50"/>
      <c r="CE353" s="50"/>
      <c r="CF353" s="50"/>
      <c r="CG353" s="50"/>
      <c r="CH353" s="50"/>
      <c r="CI353" s="50"/>
      <c r="CJ353" s="50"/>
      <c r="CK353" s="50"/>
      <c r="CL353" s="50"/>
      <c r="CM353" s="50"/>
      <c r="CN353" s="50"/>
      <c r="CO353" s="50"/>
      <c r="CP353" s="50"/>
      <c r="CQ353" s="50"/>
      <c r="CR353" s="50"/>
      <c r="CS353" s="50"/>
      <c r="CT353" s="50"/>
      <c r="CU353" s="50"/>
      <c r="CV353" s="50"/>
      <c r="CW353" s="50"/>
      <c r="CX353" s="50"/>
      <c r="CY353" s="50"/>
      <c r="CZ353" s="50"/>
      <c r="DA353" s="50"/>
      <c r="DB353" s="50"/>
      <c r="DC353" s="50"/>
      <c r="DD353" s="50"/>
      <c r="DE353" s="50"/>
      <c r="DF353" s="50"/>
      <c r="DG353" s="50"/>
    </row>
    <row r="354" spans="18:111" s="32" customFormat="1" x14ac:dyDescent="0.25"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>
        <v>825</v>
      </c>
      <c r="AD354" s="50"/>
      <c r="AE354" s="50"/>
      <c r="AF354" s="50"/>
      <c r="AG354" s="50">
        <f t="shared" si="10"/>
        <v>8250</v>
      </c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  <c r="BC354" s="50"/>
      <c r="BD354" s="50"/>
      <c r="BE354" s="50"/>
      <c r="BF354" s="50"/>
      <c r="BG354" s="50"/>
      <c r="BH354" s="50"/>
      <c r="BI354" s="50"/>
      <c r="BJ354" s="50"/>
      <c r="BK354" s="50"/>
      <c r="BL354" s="50"/>
      <c r="BM354" s="50"/>
      <c r="BN354" s="50"/>
      <c r="BO354" s="50"/>
      <c r="BP354" s="50"/>
      <c r="BQ354" s="50"/>
      <c r="BR354" s="50"/>
      <c r="BS354" s="50"/>
      <c r="BT354" s="50"/>
      <c r="BU354" s="50"/>
      <c r="BV354" s="50"/>
      <c r="BW354" s="50"/>
      <c r="BX354" s="50"/>
      <c r="BY354" s="50"/>
      <c r="BZ354" s="50"/>
      <c r="CA354" s="50"/>
      <c r="CB354" s="50"/>
      <c r="CC354" s="50"/>
      <c r="CD354" s="50"/>
      <c r="CE354" s="50"/>
      <c r="CF354" s="50"/>
      <c r="CG354" s="50"/>
      <c r="CH354" s="50"/>
      <c r="CI354" s="50"/>
      <c r="CJ354" s="50"/>
      <c r="CK354" s="50"/>
      <c r="CL354" s="50"/>
      <c r="CM354" s="50"/>
      <c r="CN354" s="50"/>
      <c r="CO354" s="50"/>
      <c r="CP354" s="50"/>
      <c r="CQ354" s="50"/>
      <c r="CR354" s="50"/>
      <c r="CS354" s="50"/>
      <c r="CT354" s="50"/>
      <c r="CU354" s="50"/>
      <c r="CV354" s="50"/>
      <c r="CW354" s="50"/>
      <c r="CX354" s="50"/>
      <c r="CY354" s="50"/>
      <c r="CZ354" s="50"/>
      <c r="DA354" s="50"/>
      <c r="DB354" s="50"/>
      <c r="DC354" s="50"/>
      <c r="DD354" s="50"/>
      <c r="DE354" s="50"/>
      <c r="DF354" s="50"/>
      <c r="DG354" s="50"/>
    </row>
    <row r="355" spans="18:111" s="32" customFormat="1" x14ac:dyDescent="0.25"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>
        <v>845</v>
      </c>
      <c r="AD355" s="50"/>
      <c r="AE355" s="50"/>
      <c r="AF355" s="50"/>
      <c r="AG355" s="50">
        <f t="shared" si="10"/>
        <v>8450</v>
      </c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/>
      <c r="BC355" s="50"/>
      <c r="BD355" s="50"/>
      <c r="BE355" s="50"/>
      <c r="BF355" s="50"/>
      <c r="BG355" s="50"/>
      <c r="BH355" s="50"/>
      <c r="BI355" s="50"/>
      <c r="BJ355" s="50"/>
      <c r="BK355" s="50"/>
      <c r="BL355" s="50"/>
      <c r="BM355" s="50"/>
      <c r="BN355" s="50"/>
      <c r="BO355" s="50"/>
      <c r="BP355" s="50"/>
      <c r="BQ355" s="50"/>
      <c r="BR355" s="50"/>
      <c r="BS355" s="50"/>
      <c r="BT355" s="50"/>
      <c r="BU355" s="50"/>
      <c r="BV355" s="50"/>
      <c r="BW355" s="50"/>
      <c r="BX355" s="50"/>
      <c r="BY355" s="50"/>
      <c r="BZ355" s="50"/>
      <c r="CA355" s="50"/>
      <c r="CB355" s="50"/>
      <c r="CC355" s="50"/>
      <c r="CD355" s="50"/>
      <c r="CE355" s="50"/>
      <c r="CF355" s="50"/>
      <c r="CG355" s="50"/>
      <c r="CH355" s="50"/>
      <c r="CI355" s="50"/>
      <c r="CJ355" s="50"/>
      <c r="CK355" s="50"/>
      <c r="CL355" s="50"/>
      <c r="CM355" s="50"/>
      <c r="CN355" s="50"/>
      <c r="CO355" s="50"/>
      <c r="CP355" s="50"/>
      <c r="CQ355" s="50"/>
      <c r="CR355" s="50"/>
      <c r="CS355" s="50"/>
      <c r="CT355" s="50"/>
      <c r="CU355" s="50"/>
      <c r="CV355" s="50"/>
      <c r="CW355" s="50"/>
      <c r="CX355" s="50"/>
      <c r="CY355" s="50"/>
      <c r="CZ355" s="50"/>
      <c r="DA355" s="50"/>
      <c r="DB355" s="50"/>
      <c r="DC355" s="50"/>
      <c r="DD355" s="50"/>
      <c r="DE355" s="50"/>
      <c r="DF355" s="50"/>
      <c r="DG355" s="50"/>
    </row>
    <row r="356" spans="18:111" s="32" customFormat="1" x14ac:dyDescent="0.25"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>
        <v>866</v>
      </c>
      <c r="AD356" s="50"/>
      <c r="AE356" s="50"/>
      <c r="AF356" s="50"/>
      <c r="AG356" s="50">
        <f t="shared" si="10"/>
        <v>8660</v>
      </c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  <c r="BG356" s="50"/>
      <c r="BH356" s="50"/>
      <c r="BI356" s="50"/>
      <c r="BJ356" s="50"/>
      <c r="BK356" s="50"/>
      <c r="BL356" s="50"/>
      <c r="BM356" s="50"/>
      <c r="BN356" s="50"/>
      <c r="BO356" s="50"/>
      <c r="BP356" s="50"/>
      <c r="BQ356" s="50"/>
      <c r="BR356" s="50"/>
      <c r="BS356" s="50"/>
      <c r="BT356" s="50"/>
      <c r="BU356" s="50"/>
      <c r="BV356" s="50"/>
      <c r="BW356" s="50"/>
      <c r="BX356" s="50"/>
      <c r="BY356" s="50"/>
      <c r="BZ356" s="50"/>
      <c r="CA356" s="50"/>
      <c r="CB356" s="50"/>
      <c r="CC356" s="50"/>
      <c r="CD356" s="50"/>
      <c r="CE356" s="50"/>
      <c r="CF356" s="50"/>
      <c r="CG356" s="50"/>
      <c r="CH356" s="50"/>
      <c r="CI356" s="50"/>
      <c r="CJ356" s="50"/>
      <c r="CK356" s="50"/>
      <c r="CL356" s="50"/>
      <c r="CM356" s="50"/>
      <c r="CN356" s="50"/>
      <c r="CO356" s="50"/>
      <c r="CP356" s="50"/>
      <c r="CQ356" s="50"/>
      <c r="CR356" s="50"/>
      <c r="CS356" s="50"/>
      <c r="CT356" s="50"/>
      <c r="CU356" s="50"/>
      <c r="CV356" s="50"/>
      <c r="CW356" s="50"/>
      <c r="CX356" s="50"/>
      <c r="CY356" s="50"/>
      <c r="CZ356" s="50"/>
      <c r="DA356" s="50"/>
      <c r="DB356" s="50"/>
      <c r="DC356" s="50"/>
      <c r="DD356" s="50"/>
      <c r="DE356" s="50"/>
      <c r="DF356" s="50"/>
      <c r="DG356" s="50"/>
    </row>
    <row r="357" spans="18:111" s="32" customFormat="1" x14ac:dyDescent="0.25"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>
        <v>887</v>
      </c>
      <c r="AD357" s="50"/>
      <c r="AE357" s="50"/>
      <c r="AF357" s="50"/>
      <c r="AG357" s="50">
        <f t="shared" si="10"/>
        <v>8870</v>
      </c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50"/>
      <c r="BN357" s="50"/>
      <c r="BO357" s="50"/>
      <c r="BP357" s="50"/>
      <c r="BQ357" s="50"/>
      <c r="BR357" s="50"/>
      <c r="BS357" s="50"/>
      <c r="BT357" s="50"/>
      <c r="BU357" s="50"/>
      <c r="BV357" s="50"/>
      <c r="BW357" s="50"/>
      <c r="BX357" s="50"/>
      <c r="BY357" s="50"/>
      <c r="BZ357" s="50"/>
      <c r="CA357" s="50"/>
      <c r="CB357" s="50"/>
      <c r="CC357" s="50"/>
      <c r="CD357" s="50"/>
      <c r="CE357" s="50"/>
      <c r="CF357" s="50"/>
      <c r="CG357" s="50"/>
      <c r="CH357" s="50"/>
      <c r="CI357" s="50"/>
      <c r="CJ357" s="50"/>
      <c r="CK357" s="50"/>
      <c r="CL357" s="50"/>
      <c r="CM357" s="50"/>
      <c r="CN357" s="50"/>
      <c r="CO357" s="50"/>
      <c r="CP357" s="50"/>
      <c r="CQ357" s="50"/>
      <c r="CR357" s="50"/>
      <c r="CS357" s="50"/>
      <c r="CT357" s="50"/>
      <c r="CU357" s="50"/>
      <c r="CV357" s="50"/>
      <c r="CW357" s="50"/>
      <c r="CX357" s="50"/>
      <c r="CY357" s="50"/>
      <c r="CZ357" s="50"/>
      <c r="DA357" s="50"/>
      <c r="DB357" s="50"/>
      <c r="DC357" s="50"/>
      <c r="DD357" s="50"/>
      <c r="DE357" s="50"/>
      <c r="DF357" s="50"/>
      <c r="DG357" s="50"/>
    </row>
    <row r="358" spans="18:111" s="32" customFormat="1" x14ac:dyDescent="0.25"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>
        <v>909</v>
      </c>
      <c r="AD358" s="50"/>
      <c r="AE358" s="50"/>
      <c r="AF358" s="50"/>
      <c r="AG358" s="50">
        <f t="shared" si="10"/>
        <v>9090</v>
      </c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  <c r="BG358" s="50"/>
      <c r="BH358" s="50"/>
      <c r="BI358" s="50"/>
      <c r="BJ358" s="50"/>
      <c r="BK358" s="50"/>
      <c r="BL358" s="50"/>
      <c r="BM358" s="50"/>
      <c r="BN358" s="50"/>
      <c r="BO358" s="50"/>
      <c r="BP358" s="50"/>
      <c r="BQ358" s="50"/>
      <c r="BR358" s="50"/>
      <c r="BS358" s="50"/>
      <c r="BT358" s="50"/>
      <c r="BU358" s="50"/>
      <c r="BV358" s="50"/>
      <c r="BW358" s="50"/>
      <c r="BX358" s="50"/>
      <c r="BY358" s="50"/>
      <c r="BZ358" s="50"/>
      <c r="CA358" s="50"/>
      <c r="CB358" s="50"/>
      <c r="CC358" s="50"/>
      <c r="CD358" s="50"/>
      <c r="CE358" s="50"/>
      <c r="CF358" s="50"/>
      <c r="CG358" s="50"/>
      <c r="CH358" s="50"/>
      <c r="CI358" s="50"/>
      <c r="CJ358" s="50"/>
      <c r="CK358" s="50"/>
      <c r="CL358" s="50"/>
      <c r="CM358" s="50"/>
      <c r="CN358" s="50"/>
      <c r="CO358" s="50"/>
      <c r="CP358" s="50"/>
      <c r="CQ358" s="50"/>
      <c r="CR358" s="50"/>
      <c r="CS358" s="50"/>
      <c r="CT358" s="50"/>
      <c r="CU358" s="50"/>
      <c r="CV358" s="50"/>
      <c r="CW358" s="50"/>
      <c r="CX358" s="50"/>
      <c r="CY358" s="50"/>
      <c r="CZ358" s="50"/>
      <c r="DA358" s="50"/>
      <c r="DB358" s="50"/>
      <c r="DC358" s="50"/>
      <c r="DD358" s="50"/>
      <c r="DE358" s="50"/>
      <c r="DF358" s="50"/>
      <c r="DG358" s="50"/>
    </row>
    <row r="359" spans="18:111" s="32" customFormat="1" x14ac:dyDescent="0.25"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>
        <v>910</v>
      </c>
      <c r="AD359" s="50"/>
      <c r="AE359" s="50"/>
      <c r="AF359" s="50"/>
      <c r="AG359" s="50">
        <f t="shared" si="10"/>
        <v>9100</v>
      </c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  <c r="BG359" s="50"/>
      <c r="BH359" s="50"/>
      <c r="BI359" s="50"/>
      <c r="BJ359" s="50"/>
      <c r="BK359" s="50"/>
      <c r="BL359" s="50"/>
      <c r="BM359" s="50"/>
      <c r="BN359" s="50"/>
      <c r="BO359" s="50"/>
      <c r="BP359" s="50"/>
      <c r="BQ359" s="50"/>
      <c r="BR359" s="50"/>
      <c r="BS359" s="50"/>
      <c r="BT359" s="50"/>
      <c r="BU359" s="50"/>
      <c r="BV359" s="50"/>
      <c r="BW359" s="50"/>
      <c r="BX359" s="50"/>
      <c r="BY359" s="50"/>
      <c r="BZ359" s="50"/>
      <c r="CA359" s="50"/>
      <c r="CB359" s="50"/>
      <c r="CC359" s="50"/>
      <c r="CD359" s="50"/>
      <c r="CE359" s="50"/>
      <c r="CF359" s="50"/>
      <c r="CG359" s="50"/>
      <c r="CH359" s="50"/>
      <c r="CI359" s="50"/>
      <c r="CJ359" s="50"/>
      <c r="CK359" s="50"/>
      <c r="CL359" s="50"/>
      <c r="CM359" s="50"/>
      <c r="CN359" s="50"/>
      <c r="CO359" s="50"/>
      <c r="CP359" s="50"/>
      <c r="CQ359" s="50"/>
      <c r="CR359" s="50"/>
      <c r="CS359" s="50"/>
      <c r="CT359" s="50"/>
      <c r="CU359" s="50"/>
      <c r="CV359" s="50"/>
      <c r="CW359" s="50"/>
      <c r="CX359" s="50"/>
      <c r="CY359" s="50"/>
      <c r="CZ359" s="50"/>
      <c r="DA359" s="50"/>
      <c r="DB359" s="50"/>
      <c r="DC359" s="50"/>
      <c r="DD359" s="50"/>
      <c r="DE359" s="50"/>
      <c r="DF359" s="50"/>
      <c r="DG359" s="50"/>
    </row>
    <row r="360" spans="18:111" s="32" customFormat="1" x14ac:dyDescent="0.25"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>
        <v>931</v>
      </c>
      <c r="AD360" s="50"/>
      <c r="AE360" s="50"/>
      <c r="AF360" s="50"/>
      <c r="AG360" s="50">
        <f t="shared" si="10"/>
        <v>9310</v>
      </c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0"/>
      <c r="AX360" s="50"/>
      <c r="AY360" s="50"/>
      <c r="AZ360" s="50"/>
      <c r="BA360" s="50"/>
      <c r="BB360" s="50"/>
      <c r="BC360" s="50"/>
      <c r="BD360" s="50"/>
      <c r="BE360" s="50"/>
      <c r="BF360" s="50"/>
      <c r="BG360" s="50"/>
      <c r="BH360" s="50"/>
      <c r="BI360" s="50"/>
      <c r="BJ360" s="50"/>
      <c r="BK360" s="50"/>
      <c r="BL360" s="50"/>
      <c r="BM360" s="50"/>
      <c r="BN360" s="50"/>
      <c r="BO360" s="50"/>
      <c r="BP360" s="50"/>
      <c r="BQ360" s="50"/>
      <c r="BR360" s="50"/>
      <c r="BS360" s="50"/>
      <c r="BT360" s="50"/>
      <c r="BU360" s="50"/>
      <c r="BV360" s="50"/>
      <c r="BW360" s="50"/>
      <c r="BX360" s="50"/>
      <c r="BY360" s="50"/>
      <c r="BZ360" s="50"/>
      <c r="CA360" s="50"/>
      <c r="CB360" s="50"/>
      <c r="CC360" s="50"/>
      <c r="CD360" s="50"/>
      <c r="CE360" s="50"/>
      <c r="CF360" s="50"/>
      <c r="CG360" s="50"/>
      <c r="CH360" s="50"/>
      <c r="CI360" s="50"/>
      <c r="CJ360" s="50"/>
      <c r="CK360" s="50"/>
      <c r="CL360" s="50"/>
      <c r="CM360" s="50"/>
      <c r="CN360" s="50"/>
      <c r="CO360" s="50"/>
      <c r="CP360" s="50"/>
      <c r="CQ360" s="50"/>
      <c r="CR360" s="50"/>
      <c r="CS360" s="50"/>
      <c r="CT360" s="50"/>
      <c r="CU360" s="50"/>
      <c r="CV360" s="50"/>
      <c r="CW360" s="50"/>
      <c r="CX360" s="50"/>
      <c r="CY360" s="50"/>
      <c r="CZ360" s="50"/>
      <c r="DA360" s="50"/>
      <c r="DB360" s="50"/>
      <c r="DC360" s="50"/>
      <c r="DD360" s="50"/>
      <c r="DE360" s="50"/>
      <c r="DF360" s="50"/>
      <c r="DG360" s="50"/>
    </row>
    <row r="361" spans="18:111" s="32" customFormat="1" x14ac:dyDescent="0.25"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>
        <v>953</v>
      </c>
      <c r="AD361" s="50"/>
      <c r="AE361" s="50"/>
      <c r="AF361" s="50"/>
      <c r="AG361" s="50">
        <f t="shared" si="10"/>
        <v>9530</v>
      </c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  <c r="BL361" s="50"/>
      <c r="BM361" s="50"/>
      <c r="BN361" s="50"/>
      <c r="BO361" s="50"/>
      <c r="BP361" s="50"/>
      <c r="BQ361" s="50"/>
      <c r="BR361" s="50"/>
      <c r="BS361" s="50"/>
      <c r="BT361" s="50"/>
      <c r="BU361" s="50"/>
      <c r="BV361" s="50"/>
      <c r="BW361" s="50"/>
      <c r="BX361" s="50"/>
      <c r="BY361" s="50"/>
      <c r="BZ361" s="50"/>
      <c r="CA361" s="50"/>
      <c r="CB361" s="50"/>
      <c r="CC361" s="50"/>
      <c r="CD361" s="50"/>
      <c r="CE361" s="50"/>
      <c r="CF361" s="50"/>
      <c r="CG361" s="50"/>
      <c r="CH361" s="50"/>
      <c r="CI361" s="50"/>
      <c r="CJ361" s="50"/>
      <c r="CK361" s="50"/>
      <c r="CL361" s="50"/>
      <c r="CM361" s="50"/>
      <c r="CN361" s="50"/>
      <c r="CO361" s="50"/>
      <c r="CP361" s="50"/>
      <c r="CQ361" s="50"/>
      <c r="CR361" s="50"/>
      <c r="CS361" s="50"/>
      <c r="CT361" s="50"/>
      <c r="CU361" s="50"/>
      <c r="CV361" s="50"/>
      <c r="CW361" s="50"/>
      <c r="CX361" s="50"/>
      <c r="CY361" s="50"/>
      <c r="CZ361" s="50"/>
      <c r="DA361" s="50"/>
      <c r="DB361" s="50"/>
      <c r="DC361" s="50"/>
      <c r="DD361" s="50"/>
      <c r="DE361" s="50"/>
      <c r="DF361" s="50"/>
      <c r="DG361" s="50"/>
    </row>
    <row r="362" spans="18:111" s="32" customFormat="1" x14ac:dyDescent="0.25"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>
        <v>976</v>
      </c>
      <c r="AD362" s="50"/>
      <c r="AE362" s="50"/>
      <c r="AF362" s="50"/>
      <c r="AG362" s="50">
        <f t="shared" si="10"/>
        <v>9760</v>
      </c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  <c r="BA362" s="50"/>
      <c r="BB362" s="50"/>
      <c r="BC362" s="50"/>
      <c r="BD362" s="50"/>
      <c r="BE362" s="50"/>
      <c r="BF362" s="50"/>
      <c r="BG362" s="50"/>
      <c r="BH362" s="50"/>
      <c r="BI362" s="50"/>
      <c r="BJ362" s="50"/>
      <c r="BK362" s="50"/>
      <c r="BL362" s="50"/>
      <c r="BM362" s="50"/>
      <c r="BN362" s="50"/>
      <c r="BO362" s="50"/>
      <c r="BP362" s="50"/>
      <c r="BQ362" s="50"/>
      <c r="BR362" s="50"/>
      <c r="BS362" s="50"/>
      <c r="BT362" s="50"/>
      <c r="BU362" s="50"/>
      <c r="BV362" s="50"/>
      <c r="BW362" s="50"/>
      <c r="BX362" s="50"/>
      <c r="BY362" s="50"/>
      <c r="BZ362" s="50"/>
      <c r="CA362" s="50"/>
      <c r="CB362" s="50"/>
      <c r="CC362" s="50"/>
      <c r="CD362" s="50"/>
      <c r="CE362" s="50"/>
      <c r="CF362" s="50"/>
      <c r="CG362" s="50"/>
      <c r="CH362" s="50"/>
      <c r="CI362" s="50"/>
      <c r="CJ362" s="50"/>
      <c r="CK362" s="50"/>
      <c r="CL362" s="50"/>
      <c r="CM362" s="50"/>
      <c r="CN362" s="50"/>
      <c r="CO362" s="50"/>
      <c r="CP362" s="50"/>
      <c r="CQ362" s="50"/>
      <c r="CR362" s="50"/>
      <c r="CS362" s="50"/>
      <c r="CT362" s="50"/>
      <c r="CU362" s="50"/>
      <c r="CV362" s="50"/>
      <c r="CW362" s="50"/>
      <c r="CX362" s="50"/>
      <c r="CY362" s="50"/>
      <c r="CZ362" s="50"/>
      <c r="DA362" s="50"/>
      <c r="DB362" s="50"/>
      <c r="DC362" s="50"/>
      <c r="DD362" s="50"/>
      <c r="DE362" s="50"/>
      <c r="DF362" s="50"/>
      <c r="DG362" s="50"/>
    </row>
    <row r="363" spans="18:111" s="32" customFormat="1" x14ac:dyDescent="0.25"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>
        <v>10000</v>
      </c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50"/>
      <c r="AV363" s="50"/>
      <c r="AW363" s="50"/>
      <c r="AX363" s="50"/>
      <c r="AY363" s="50"/>
      <c r="AZ363" s="50"/>
      <c r="BA363" s="50"/>
      <c r="BB363" s="50"/>
      <c r="BC363" s="50"/>
      <c r="BD363" s="50"/>
      <c r="BE363" s="50"/>
      <c r="BF363" s="50"/>
      <c r="BG363" s="50"/>
      <c r="BH363" s="50"/>
      <c r="BI363" s="50"/>
      <c r="BJ363" s="50"/>
      <c r="BK363" s="50"/>
      <c r="BL363" s="50"/>
      <c r="BM363" s="50"/>
      <c r="BN363" s="50"/>
      <c r="BO363" s="50"/>
      <c r="BP363" s="50"/>
      <c r="BQ363" s="50"/>
      <c r="BR363" s="50"/>
      <c r="BS363" s="50"/>
      <c r="BT363" s="50"/>
      <c r="BU363" s="50"/>
      <c r="BV363" s="50"/>
      <c r="BW363" s="50"/>
      <c r="BX363" s="50"/>
      <c r="BY363" s="50"/>
      <c r="BZ363" s="50"/>
      <c r="CA363" s="50"/>
      <c r="CB363" s="50"/>
      <c r="CC363" s="50"/>
      <c r="CD363" s="50"/>
      <c r="CE363" s="50"/>
      <c r="CF363" s="50"/>
      <c r="CG363" s="50"/>
      <c r="CH363" s="50"/>
      <c r="CI363" s="50"/>
      <c r="CJ363" s="50"/>
      <c r="CK363" s="50"/>
      <c r="CL363" s="50"/>
      <c r="CM363" s="50"/>
      <c r="CN363" s="50"/>
      <c r="CO363" s="50"/>
      <c r="CP363" s="50"/>
      <c r="CQ363" s="50"/>
      <c r="CR363" s="50"/>
      <c r="CS363" s="50"/>
      <c r="CT363" s="50"/>
      <c r="CU363" s="50"/>
      <c r="CV363" s="50"/>
      <c r="CW363" s="50"/>
      <c r="CX363" s="50"/>
      <c r="CY363" s="50"/>
      <c r="CZ363" s="50"/>
      <c r="DA363" s="50"/>
      <c r="DB363" s="50"/>
      <c r="DC363" s="50"/>
      <c r="DD363" s="50"/>
      <c r="DE363" s="50"/>
      <c r="DF363" s="50"/>
      <c r="DG363" s="50"/>
    </row>
    <row r="364" spans="18:111" s="32" customFormat="1" x14ac:dyDescent="0.25"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50"/>
      <c r="AV364" s="50"/>
      <c r="AW364" s="50"/>
      <c r="AX364" s="50"/>
      <c r="AY364" s="50"/>
      <c r="AZ364" s="50"/>
      <c r="BA364" s="50"/>
      <c r="BB364" s="50"/>
      <c r="BC364" s="50"/>
      <c r="BD364" s="50"/>
      <c r="BE364" s="50"/>
      <c r="BF364" s="50"/>
      <c r="BG364" s="50"/>
      <c r="BH364" s="50"/>
      <c r="BI364" s="50"/>
      <c r="BJ364" s="50"/>
      <c r="BK364" s="50"/>
      <c r="BL364" s="50"/>
      <c r="BM364" s="50"/>
      <c r="BN364" s="50"/>
      <c r="BO364" s="50"/>
      <c r="BP364" s="50"/>
      <c r="BQ364" s="50"/>
      <c r="BR364" s="50"/>
      <c r="BS364" s="50"/>
      <c r="BT364" s="50"/>
      <c r="BU364" s="50"/>
      <c r="BV364" s="50"/>
      <c r="BW364" s="50"/>
      <c r="BX364" s="50"/>
      <c r="BY364" s="50"/>
      <c r="BZ364" s="50"/>
      <c r="CA364" s="50"/>
      <c r="CB364" s="50"/>
      <c r="CC364" s="50"/>
      <c r="CD364" s="50"/>
      <c r="CE364" s="50"/>
      <c r="CF364" s="50"/>
      <c r="CG364" s="50"/>
      <c r="CH364" s="50"/>
      <c r="CI364" s="50"/>
      <c r="CJ364" s="50"/>
      <c r="CK364" s="50"/>
      <c r="CL364" s="50"/>
      <c r="CM364" s="50"/>
      <c r="CN364" s="50"/>
      <c r="CO364" s="50"/>
      <c r="CP364" s="50"/>
      <c r="CQ364" s="50"/>
      <c r="CR364" s="50"/>
      <c r="CS364" s="50"/>
      <c r="CT364" s="50"/>
      <c r="CU364" s="50"/>
      <c r="CV364" s="50"/>
      <c r="CW364" s="50"/>
      <c r="CX364" s="50"/>
      <c r="CY364" s="50"/>
      <c r="CZ364" s="50"/>
      <c r="DA364" s="50"/>
      <c r="DB364" s="50"/>
      <c r="DC364" s="50"/>
      <c r="DD364" s="50"/>
      <c r="DE364" s="50"/>
      <c r="DF364" s="50"/>
      <c r="DG364" s="50"/>
    </row>
    <row r="365" spans="18:111" s="32" customFormat="1" x14ac:dyDescent="0.25"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/>
      <c r="AU365" s="50"/>
      <c r="AV365" s="50"/>
      <c r="AW365" s="50"/>
      <c r="AX365" s="50"/>
      <c r="AY365" s="50"/>
      <c r="AZ365" s="50"/>
      <c r="BA365" s="50"/>
      <c r="BB365" s="50"/>
      <c r="BC365" s="50"/>
      <c r="BD365" s="50"/>
      <c r="BE365" s="50"/>
      <c r="BF365" s="50"/>
      <c r="BG365" s="50"/>
      <c r="BH365" s="50"/>
      <c r="BI365" s="50"/>
      <c r="BJ365" s="50"/>
      <c r="BK365" s="50"/>
      <c r="BL365" s="50"/>
      <c r="BM365" s="50"/>
      <c r="BN365" s="50"/>
      <c r="BO365" s="50"/>
      <c r="BP365" s="50"/>
      <c r="BQ365" s="50"/>
      <c r="BR365" s="50"/>
      <c r="BS365" s="50"/>
      <c r="BT365" s="50"/>
      <c r="BU365" s="50"/>
      <c r="BV365" s="50"/>
      <c r="BW365" s="50"/>
      <c r="BX365" s="50"/>
      <c r="BY365" s="50"/>
      <c r="BZ365" s="50"/>
      <c r="CA365" s="50"/>
      <c r="CB365" s="50"/>
      <c r="CC365" s="50"/>
      <c r="CD365" s="50"/>
      <c r="CE365" s="50"/>
      <c r="CF365" s="50"/>
      <c r="CG365" s="50"/>
      <c r="CH365" s="50"/>
      <c r="CI365" s="50"/>
      <c r="CJ365" s="50"/>
      <c r="CK365" s="50"/>
      <c r="CL365" s="50"/>
      <c r="CM365" s="50"/>
      <c r="CN365" s="50"/>
      <c r="CO365" s="50"/>
      <c r="CP365" s="50"/>
      <c r="CQ365" s="50"/>
      <c r="CR365" s="50"/>
      <c r="CS365" s="50"/>
      <c r="CT365" s="50"/>
      <c r="CU365" s="50"/>
      <c r="CV365" s="50"/>
      <c r="CW365" s="50"/>
      <c r="CX365" s="50"/>
      <c r="CY365" s="50"/>
      <c r="CZ365" s="50"/>
      <c r="DA365" s="50"/>
      <c r="DB365" s="50"/>
      <c r="DC365" s="50"/>
      <c r="DD365" s="50"/>
      <c r="DE365" s="50"/>
      <c r="DF365" s="50"/>
      <c r="DG365" s="50"/>
    </row>
    <row r="366" spans="18:111" s="32" customFormat="1" x14ac:dyDescent="0.25"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50"/>
      <c r="AT366" s="50"/>
      <c r="AU366" s="50"/>
      <c r="AV366" s="50"/>
      <c r="AW366" s="50"/>
      <c r="AX366" s="50"/>
      <c r="AY366" s="50"/>
      <c r="AZ366" s="50"/>
      <c r="BA366" s="50"/>
      <c r="BB366" s="50"/>
      <c r="BC366" s="50"/>
      <c r="BD366" s="50"/>
      <c r="BE366" s="50"/>
      <c r="BF366" s="50"/>
      <c r="BG366" s="50"/>
      <c r="BH366" s="50"/>
      <c r="BI366" s="50"/>
      <c r="BJ366" s="50"/>
      <c r="BK366" s="50"/>
      <c r="BL366" s="50"/>
      <c r="BM366" s="50"/>
      <c r="BN366" s="50"/>
      <c r="BO366" s="50"/>
      <c r="BP366" s="50"/>
      <c r="BQ366" s="50"/>
      <c r="BR366" s="50"/>
      <c r="BS366" s="50"/>
      <c r="BT366" s="50"/>
      <c r="BU366" s="50"/>
      <c r="BV366" s="50"/>
      <c r="BW366" s="50"/>
      <c r="BX366" s="50"/>
      <c r="BY366" s="50"/>
      <c r="BZ366" s="50"/>
      <c r="CA366" s="50"/>
      <c r="CB366" s="50"/>
      <c r="CC366" s="50"/>
      <c r="CD366" s="50"/>
      <c r="CE366" s="50"/>
      <c r="CF366" s="50"/>
      <c r="CG366" s="50"/>
      <c r="CH366" s="50"/>
      <c r="CI366" s="50"/>
      <c r="CJ366" s="50"/>
      <c r="CK366" s="50"/>
      <c r="CL366" s="50"/>
      <c r="CM366" s="50"/>
      <c r="CN366" s="50"/>
      <c r="CO366" s="50"/>
      <c r="CP366" s="50"/>
      <c r="CQ366" s="50"/>
      <c r="CR366" s="50"/>
      <c r="CS366" s="50"/>
      <c r="CT366" s="50"/>
      <c r="CU366" s="50"/>
      <c r="CV366" s="50"/>
      <c r="CW366" s="50"/>
      <c r="CX366" s="50"/>
      <c r="CY366" s="50"/>
      <c r="CZ366" s="50"/>
      <c r="DA366" s="50"/>
      <c r="DB366" s="50"/>
      <c r="DC366" s="50"/>
      <c r="DD366" s="50"/>
      <c r="DE366" s="50"/>
      <c r="DF366" s="50"/>
      <c r="DG366" s="50"/>
    </row>
    <row r="367" spans="18:111" s="32" customFormat="1" x14ac:dyDescent="0.25"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0"/>
      <c r="AJ367" s="50"/>
      <c r="AK367" s="50"/>
      <c r="AL367" s="50"/>
      <c r="AM367" s="50"/>
      <c r="AN367" s="50"/>
      <c r="AO367" s="50"/>
      <c r="AP367" s="50"/>
      <c r="AQ367" s="50"/>
      <c r="AR367" s="50"/>
      <c r="AS367" s="50"/>
      <c r="AT367" s="50"/>
      <c r="AU367" s="50"/>
      <c r="AV367" s="50"/>
      <c r="AW367" s="50"/>
      <c r="AX367" s="50"/>
      <c r="AY367" s="50"/>
      <c r="AZ367" s="50"/>
      <c r="BA367" s="50"/>
      <c r="BB367" s="50"/>
      <c r="BC367" s="50"/>
      <c r="BD367" s="50"/>
      <c r="BE367" s="50"/>
      <c r="BF367" s="50"/>
      <c r="BG367" s="50"/>
      <c r="BH367" s="50"/>
      <c r="BI367" s="50"/>
      <c r="BJ367" s="50"/>
      <c r="BK367" s="50"/>
      <c r="BL367" s="50"/>
      <c r="BM367" s="50"/>
      <c r="BN367" s="50"/>
      <c r="BO367" s="50"/>
      <c r="BP367" s="50"/>
      <c r="BQ367" s="50"/>
      <c r="BR367" s="50"/>
      <c r="BS367" s="50"/>
      <c r="BT367" s="50"/>
      <c r="BU367" s="50"/>
      <c r="BV367" s="50"/>
      <c r="BW367" s="50"/>
      <c r="BX367" s="50"/>
      <c r="BY367" s="50"/>
      <c r="BZ367" s="50"/>
      <c r="CA367" s="50"/>
      <c r="CB367" s="50"/>
      <c r="CC367" s="50"/>
      <c r="CD367" s="50"/>
      <c r="CE367" s="50"/>
      <c r="CF367" s="50"/>
      <c r="CG367" s="50"/>
      <c r="CH367" s="50"/>
      <c r="CI367" s="50"/>
      <c r="CJ367" s="50"/>
      <c r="CK367" s="50"/>
      <c r="CL367" s="50"/>
      <c r="CM367" s="50"/>
      <c r="CN367" s="50"/>
      <c r="CO367" s="50"/>
      <c r="CP367" s="50"/>
      <c r="CQ367" s="50"/>
      <c r="CR367" s="50"/>
      <c r="CS367" s="50"/>
      <c r="CT367" s="50"/>
      <c r="CU367" s="50"/>
      <c r="CV367" s="50"/>
      <c r="CW367" s="50"/>
      <c r="CX367" s="50"/>
      <c r="CY367" s="50"/>
      <c r="CZ367" s="50"/>
      <c r="DA367" s="50"/>
      <c r="DB367" s="50"/>
      <c r="DC367" s="50"/>
      <c r="DD367" s="50"/>
      <c r="DE367" s="50"/>
      <c r="DF367" s="50"/>
      <c r="DG367" s="50"/>
    </row>
    <row r="368" spans="18:111" s="32" customFormat="1" x14ac:dyDescent="0.25"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/>
      <c r="AV368" s="50"/>
      <c r="AW368" s="50"/>
      <c r="AX368" s="50"/>
      <c r="AY368" s="50"/>
      <c r="AZ368" s="50"/>
      <c r="BA368" s="50"/>
      <c r="BB368" s="50"/>
      <c r="BC368" s="50"/>
      <c r="BD368" s="50"/>
      <c r="BE368" s="50"/>
      <c r="BF368" s="50"/>
      <c r="BG368" s="50"/>
      <c r="BH368" s="50"/>
      <c r="BI368" s="50"/>
      <c r="BJ368" s="50"/>
      <c r="BK368" s="50"/>
      <c r="BL368" s="50"/>
      <c r="BM368" s="50"/>
      <c r="BN368" s="50"/>
      <c r="BO368" s="50"/>
      <c r="BP368" s="50"/>
      <c r="BQ368" s="50"/>
      <c r="BR368" s="50"/>
      <c r="BS368" s="50"/>
      <c r="BT368" s="50"/>
      <c r="BU368" s="50"/>
      <c r="BV368" s="50"/>
      <c r="BW368" s="50"/>
      <c r="BX368" s="50"/>
      <c r="BY368" s="50"/>
      <c r="BZ368" s="50"/>
      <c r="CA368" s="50"/>
      <c r="CB368" s="50"/>
      <c r="CC368" s="50"/>
      <c r="CD368" s="50"/>
      <c r="CE368" s="50"/>
      <c r="CF368" s="50"/>
      <c r="CG368" s="50"/>
      <c r="CH368" s="50"/>
      <c r="CI368" s="50"/>
      <c r="CJ368" s="50"/>
      <c r="CK368" s="50"/>
      <c r="CL368" s="50"/>
      <c r="CM368" s="50"/>
      <c r="CN368" s="50"/>
      <c r="CO368" s="50"/>
      <c r="CP368" s="50"/>
      <c r="CQ368" s="50"/>
      <c r="CR368" s="50"/>
      <c r="CS368" s="50"/>
      <c r="CT368" s="50"/>
      <c r="CU368" s="50"/>
      <c r="CV368" s="50"/>
      <c r="CW368" s="50"/>
      <c r="CX368" s="50"/>
      <c r="CY368" s="50"/>
      <c r="CZ368" s="50"/>
      <c r="DA368" s="50"/>
      <c r="DB368" s="50"/>
      <c r="DC368" s="50"/>
      <c r="DD368" s="50"/>
      <c r="DE368" s="50"/>
      <c r="DF368" s="50"/>
      <c r="DG368" s="50"/>
    </row>
    <row r="369" spans="18:111" s="32" customFormat="1" x14ac:dyDescent="0.25"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/>
      <c r="BC369" s="50"/>
      <c r="BD369" s="50"/>
      <c r="BE369" s="50"/>
      <c r="BF369" s="50"/>
      <c r="BG369" s="50"/>
      <c r="BH369" s="50"/>
      <c r="BI369" s="50"/>
      <c r="BJ369" s="50"/>
      <c r="BK369" s="50"/>
      <c r="BL369" s="50"/>
      <c r="BM369" s="50"/>
      <c r="BN369" s="50"/>
      <c r="BO369" s="50"/>
      <c r="BP369" s="50"/>
      <c r="BQ369" s="50"/>
      <c r="BR369" s="50"/>
      <c r="BS369" s="50"/>
      <c r="BT369" s="50"/>
      <c r="BU369" s="50"/>
      <c r="BV369" s="50"/>
      <c r="BW369" s="50"/>
      <c r="BX369" s="50"/>
      <c r="BY369" s="50"/>
      <c r="BZ369" s="50"/>
      <c r="CA369" s="50"/>
      <c r="CB369" s="50"/>
      <c r="CC369" s="50"/>
      <c r="CD369" s="50"/>
      <c r="CE369" s="50"/>
      <c r="CF369" s="50"/>
      <c r="CG369" s="50"/>
      <c r="CH369" s="50"/>
      <c r="CI369" s="50"/>
      <c r="CJ369" s="50"/>
      <c r="CK369" s="50"/>
      <c r="CL369" s="50"/>
      <c r="CM369" s="50"/>
      <c r="CN369" s="50"/>
      <c r="CO369" s="50"/>
      <c r="CP369" s="50"/>
      <c r="CQ369" s="50"/>
      <c r="CR369" s="50"/>
      <c r="CS369" s="50"/>
      <c r="CT369" s="50"/>
      <c r="CU369" s="50"/>
      <c r="CV369" s="50"/>
      <c r="CW369" s="50"/>
      <c r="CX369" s="50"/>
      <c r="CY369" s="50"/>
      <c r="CZ369" s="50"/>
      <c r="DA369" s="50"/>
      <c r="DB369" s="50"/>
      <c r="DC369" s="50"/>
      <c r="DD369" s="50"/>
      <c r="DE369" s="50"/>
      <c r="DF369" s="50"/>
      <c r="DG369" s="50"/>
    </row>
    <row r="370" spans="18:111" s="32" customFormat="1" x14ac:dyDescent="0.25"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50"/>
      <c r="AV370" s="50"/>
      <c r="AW370" s="50"/>
      <c r="AX370" s="50"/>
      <c r="AY370" s="50"/>
      <c r="AZ370" s="50"/>
      <c r="BA370" s="50"/>
      <c r="BB370" s="50"/>
      <c r="BC370" s="50"/>
      <c r="BD370" s="50"/>
      <c r="BE370" s="50"/>
      <c r="BF370" s="50"/>
      <c r="BG370" s="50"/>
      <c r="BH370" s="50"/>
      <c r="BI370" s="50"/>
      <c r="BJ370" s="50"/>
      <c r="BK370" s="50"/>
      <c r="BL370" s="50"/>
      <c r="BM370" s="50"/>
      <c r="BN370" s="50"/>
      <c r="BO370" s="50"/>
      <c r="BP370" s="50"/>
      <c r="BQ370" s="50"/>
      <c r="BR370" s="50"/>
      <c r="BS370" s="50"/>
      <c r="BT370" s="50"/>
      <c r="BU370" s="50"/>
      <c r="BV370" s="50"/>
      <c r="BW370" s="50"/>
      <c r="BX370" s="50"/>
      <c r="BY370" s="50"/>
      <c r="BZ370" s="50"/>
      <c r="CA370" s="50"/>
      <c r="CB370" s="50"/>
      <c r="CC370" s="50"/>
      <c r="CD370" s="50"/>
      <c r="CE370" s="50"/>
      <c r="CF370" s="50"/>
      <c r="CG370" s="50"/>
      <c r="CH370" s="50"/>
      <c r="CI370" s="50"/>
      <c r="CJ370" s="50"/>
      <c r="CK370" s="50"/>
      <c r="CL370" s="50"/>
      <c r="CM370" s="50"/>
      <c r="CN370" s="50"/>
      <c r="CO370" s="50"/>
      <c r="CP370" s="50"/>
      <c r="CQ370" s="50"/>
      <c r="CR370" s="50"/>
      <c r="CS370" s="50"/>
      <c r="CT370" s="50"/>
      <c r="CU370" s="50"/>
      <c r="CV370" s="50"/>
      <c r="CW370" s="50"/>
      <c r="CX370" s="50"/>
      <c r="CY370" s="50"/>
      <c r="CZ370" s="50"/>
      <c r="DA370" s="50"/>
      <c r="DB370" s="50"/>
      <c r="DC370" s="50"/>
      <c r="DD370" s="50"/>
      <c r="DE370" s="50"/>
      <c r="DF370" s="50"/>
      <c r="DG370" s="50"/>
    </row>
    <row r="371" spans="18:111" s="32" customFormat="1" x14ac:dyDescent="0.25"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/>
      <c r="BC371" s="50"/>
      <c r="BD371" s="50"/>
      <c r="BE371" s="50"/>
      <c r="BF371" s="50"/>
      <c r="BG371" s="50"/>
      <c r="BH371" s="50"/>
      <c r="BI371" s="50"/>
      <c r="BJ371" s="50"/>
      <c r="BK371" s="50"/>
      <c r="BL371" s="50"/>
      <c r="BM371" s="50"/>
      <c r="BN371" s="50"/>
      <c r="BO371" s="50"/>
      <c r="BP371" s="50"/>
      <c r="BQ371" s="50"/>
      <c r="BR371" s="50"/>
      <c r="BS371" s="50"/>
      <c r="BT371" s="50"/>
      <c r="BU371" s="50"/>
      <c r="BV371" s="50"/>
      <c r="BW371" s="50"/>
      <c r="BX371" s="50"/>
      <c r="BY371" s="50"/>
      <c r="BZ371" s="50"/>
      <c r="CA371" s="50"/>
      <c r="CB371" s="50"/>
      <c r="CC371" s="50"/>
      <c r="CD371" s="50"/>
      <c r="CE371" s="50"/>
      <c r="CF371" s="50"/>
      <c r="CG371" s="50"/>
      <c r="CH371" s="50"/>
      <c r="CI371" s="50"/>
      <c r="CJ371" s="50"/>
      <c r="CK371" s="50"/>
      <c r="CL371" s="50"/>
      <c r="CM371" s="50"/>
      <c r="CN371" s="50"/>
      <c r="CO371" s="50"/>
      <c r="CP371" s="50"/>
      <c r="CQ371" s="50"/>
      <c r="CR371" s="50"/>
      <c r="CS371" s="50"/>
      <c r="CT371" s="50"/>
      <c r="CU371" s="50"/>
      <c r="CV371" s="50"/>
      <c r="CW371" s="50"/>
      <c r="CX371" s="50"/>
      <c r="CY371" s="50"/>
      <c r="CZ371" s="50"/>
      <c r="DA371" s="50"/>
      <c r="DB371" s="50"/>
      <c r="DC371" s="50"/>
      <c r="DD371" s="50"/>
      <c r="DE371" s="50"/>
      <c r="DF371" s="50"/>
      <c r="DG371" s="50"/>
    </row>
    <row r="372" spans="18:111" s="32" customFormat="1" x14ac:dyDescent="0.25"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/>
      <c r="AU372" s="50"/>
      <c r="AV372" s="50"/>
      <c r="AW372" s="50"/>
      <c r="AX372" s="50"/>
      <c r="AY372" s="50"/>
      <c r="AZ372" s="50"/>
      <c r="BA372" s="50"/>
      <c r="BB372" s="50"/>
      <c r="BC372" s="50"/>
      <c r="BD372" s="50"/>
      <c r="BE372" s="50"/>
      <c r="BF372" s="50"/>
      <c r="BG372" s="50"/>
      <c r="BH372" s="50"/>
      <c r="BI372" s="50"/>
      <c r="BJ372" s="50"/>
      <c r="BK372" s="50"/>
      <c r="BL372" s="50"/>
      <c r="BM372" s="50"/>
      <c r="BN372" s="50"/>
      <c r="BO372" s="50"/>
      <c r="BP372" s="50"/>
      <c r="BQ372" s="50"/>
      <c r="BR372" s="50"/>
      <c r="BS372" s="50"/>
      <c r="BT372" s="50"/>
      <c r="BU372" s="50"/>
      <c r="BV372" s="50"/>
      <c r="BW372" s="50"/>
      <c r="BX372" s="50"/>
      <c r="BY372" s="50"/>
      <c r="BZ372" s="50"/>
      <c r="CA372" s="50"/>
      <c r="CB372" s="50"/>
      <c r="CC372" s="50"/>
      <c r="CD372" s="50"/>
      <c r="CE372" s="50"/>
      <c r="CF372" s="50"/>
      <c r="CG372" s="50"/>
      <c r="CH372" s="50"/>
      <c r="CI372" s="50"/>
      <c r="CJ372" s="50"/>
      <c r="CK372" s="50"/>
      <c r="CL372" s="50"/>
      <c r="CM372" s="50"/>
      <c r="CN372" s="50"/>
      <c r="CO372" s="50"/>
      <c r="CP372" s="50"/>
      <c r="CQ372" s="50"/>
      <c r="CR372" s="50"/>
      <c r="CS372" s="50"/>
      <c r="CT372" s="50"/>
      <c r="CU372" s="50"/>
      <c r="CV372" s="50"/>
      <c r="CW372" s="50"/>
      <c r="CX372" s="50"/>
      <c r="CY372" s="50"/>
      <c r="CZ372" s="50"/>
      <c r="DA372" s="50"/>
      <c r="DB372" s="50"/>
      <c r="DC372" s="50"/>
      <c r="DD372" s="50"/>
      <c r="DE372" s="50"/>
      <c r="DF372" s="50"/>
      <c r="DG372" s="50"/>
    </row>
    <row r="373" spans="18:111" s="32" customFormat="1" x14ac:dyDescent="0.25"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  <c r="BG373" s="50"/>
      <c r="BH373" s="50"/>
      <c r="BI373" s="50"/>
      <c r="BJ373" s="50"/>
      <c r="BK373" s="50"/>
      <c r="BL373" s="50"/>
      <c r="BM373" s="50"/>
      <c r="BN373" s="50"/>
      <c r="BO373" s="50"/>
      <c r="BP373" s="50"/>
      <c r="BQ373" s="50"/>
      <c r="BR373" s="50"/>
      <c r="BS373" s="50"/>
      <c r="BT373" s="50"/>
      <c r="BU373" s="50"/>
      <c r="BV373" s="50"/>
      <c r="BW373" s="50"/>
      <c r="BX373" s="50"/>
      <c r="BY373" s="50"/>
      <c r="BZ373" s="50"/>
      <c r="CA373" s="50"/>
      <c r="CB373" s="50"/>
      <c r="CC373" s="50"/>
      <c r="CD373" s="50"/>
      <c r="CE373" s="50"/>
      <c r="CF373" s="50"/>
      <c r="CG373" s="50"/>
      <c r="CH373" s="50"/>
      <c r="CI373" s="50"/>
      <c r="CJ373" s="50"/>
      <c r="CK373" s="50"/>
      <c r="CL373" s="50"/>
      <c r="CM373" s="50"/>
      <c r="CN373" s="50"/>
      <c r="CO373" s="50"/>
      <c r="CP373" s="50"/>
      <c r="CQ373" s="50"/>
      <c r="CR373" s="50"/>
      <c r="CS373" s="50"/>
      <c r="CT373" s="50"/>
      <c r="CU373" s="50"/>
      <c r="CV373" s="50"/>
      <c r="CW373" s="50"/>
      <c r="CX373" s="50"/>
      <c r="CY373" s="50"/>
      <c r="CZ373" s="50"/>
      <c r="DA373" s="50"/>
      <c r="DB373" s="50"/>
      <c r="DC373" s="50"/>
      <c r="DD373" s="50"/>
      <c r="DE373" s="50"/>
      <c r="DF373" s="50"/>
      <c r="DG373" s="50"/>
    </row>
    <row r="374" spans="18:111" s="32" customFormat="1" x14ac:dyDescent="0.25"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  <c r="BG374" s="50"/>
      <c r="BH374" s="50"/>
      <c r="BI374" s="50"/>
      <c r="BJ374" s="50"/>
      <c r="BK374" s="50"/>
      <c r="BL374" s="50"/>
      <c r="BM374" s="50"/>
      <c r="BN374" s="50"/>
      <c r="BO374" s="50"/>
      <c r="BP374" s="50"/>
      <c r="BQ374" s="50"/>
      <c r="BR374" s="50"/>
      <c r="BS374" s="50"/>
      <c r="BT374" s="50"/>
      <c r="BU374" s="50"/>
      <c r="BV374" s="50"/>
      <c r="BW374" s="50"/>
      <c r="BX374" s="50"/>
      <c r="BY374" s="50"/>
      <c r="BZ374" s="50"/>
      <c r="CA374" s="50"/>
      <c r="CB374" s="50"/>
      <c r="CC374" s="50"/>
      <c r="CD374" s="50"/>
      <c r="CE374" s="50"/>
      <c r="CF374" s="50"/>
      <c r="CG374" s="50"/>
      <c r="CH374" s="50"/>
      <c r="CI374" s="50"/>
      <c r="CJ374" s="50"/>
      <c r="CK374" s="50"/>
      <c r="CL374" s="50"/>
      <c r="CM374" s="50"/>
      <c r="CN374" s="50"/>
      <c r="CO374" s="50"/>
      <c r="CP374" s="50"/>
      <c r="CQ374" s="50"/>
      <c r="CR374" s="50"/>
      <c r="CS374" s="50"/>
      <c r="CT374" s="50"/>
      <c r="CU374" s="50"/>
      <c r="CV374" s="50"/>
      <c r="CW374" s="50"/>
      <c r="CX374" s="50"/>
      <c r="CY374" s="50"/>
      <c r="CZ374" s="50"/>
      <c r="DA374" s="50"/>
      <c r="DB374" s="50"/>
      <c r="DC374" s="50"/>
      <c r="DD374" s="50"/>
      <c r="DE374" s="50"/>
      <c r="DF374" s="50"/>
      <c r="DG374" s="50"/>
    </row>
    <row r="375" spans="18:111" s="32" customFormat="1" x14ac:dyDescent="0.25"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/>
      <c r="AV375" s="50"/>
      <c r="AW375" s="50"/>
      <c r="AX375" s="50"/>
      <c r="AY375" s="50"/>
      <c r="AZ375" s="50"/>
      <c r="BA375" s="50"/>
      <c r="BB375" s="50"/>
      <c r="BC375" s="50"/>
      <c r="BD375" s="50"/>
      <c r="BE375" s="50"/>
      <c r="BF375" s="50"/>
      <c r="BG375" s="50"/>
      <c r="BH375" s="50"/>
      <c r="BI375" s="50"/>
      <c r="BJ375" s="50"/>
      <c r="BK375" s="50"/>
      <c r="BL375" s="50"/>
      <c r="BM375" s="50"/>
      <c r="BN375" s="50"/>
      <c r="BO375" s="50"/>
      <c r="BP375" s="50"/>
      <c r="BQ375" s="50"/>
      <c r="BR375" s="50"/>
      <c r="BS375" s="50"/>
      <c r="BT375" s="50"/>
      <c r="BU375" s="50"/>
      <c r="BV375" s="50"/>
      <c r="BW375" s="50"/>
      <c r="BX375" s="50"/>
      <c r="BY375" s="50"/>
      <c r="BZ375" s="50"/>
      <c r="CA375" s="50"/>
      <c r="CB375" s="50"/>
      <c r="CC375" s="50"/>
      <c r="CD375" s="50"/>
      <c r="CE375" s="50"/>
      <c r="CF375" s="50"/>
      <c r="CG375" s="50"/>
      <c r="CH375" s="50"/>
      <c r="CI375" s="50"/>
      <c r="CJ375" s="50"/>
      <c r="CK375" s="50"/>
      <c r="CL375" s="50"/>
      <c r="CM375" s="50"/>
      <c r="CN375" s="50"/>
      <c r="CO375" s="50"/>
      <c r="CP375" s="50"/>
      <c r="CQ375" s="50"/>
      <c r="CR375" s="50"/>
      <c r="CS375" s="50"/>
      <c r="CT375" s="50"/>
      <c r="CU375" s="50"/>
      <c r="CV375" s="50"/>
      <c r="CW375" s="50"/>
      <c r="CX375" s="50"/>
      <c r="CY375" s="50"/>
      <c r="CZ375" s="50"/>
      <c r="DA375" s="50"/>
      <c r="DB375" s="50"/>
      <c r="DC375" s="50"/>
      <c r="DD375" s="50"/>
      <c r="DE375" s="50"/>
      <c r="DF375" s="50"/>
      <c r="DG375" s="50"/>
    </row>
    <row r="376" spans="18:111" s="32" customFormat="1" x14ac:dyDescent="0.25"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  <c r="AQ376" s="50"/>
      <c r="AR376" s="50"/>
      <c r="AS376" s="50"/>
      <c r="AT376" s="50"/>
      <c r="AU376" s="50"/>
      <c r="AV376" s="50"/>
      <c r="AW376" s="50"/>
      <c r="AX376" s="50"/>
      <c r="AY376" s="50"/>
      <c r="AZ376" s="50"/>
      <c r="BA376" s="50"/>
      <c r="BB376" s="50"/>
      <c r="BC376" s="50"/>
      <c r="BD376" s="50"/>
      <c r="BE376" s="50"/>
      <c r="BF376" s="50"/>
      <c r="BG376" s="50"/>
      <c r="BH376" s="50"/>
      <c r="BI376" s="50"/>
      <c r="BJ376" s="50"/>
      <c r="BK376" s="50"/>
      <c r="BL376" s="50"/>
      <c r="BM376" s="50"/>
      <c r="BN376" s="50"/>
      <c r="BO376" s="50"/>
      <c r="BP376" s="50"/>
      <c r="BQ376" s="50"/>
      <c r="BR376" s="50"/>
      <c r="BS376" s="50"/>
      <c r="BT376" s="50"/>
      <c r="BU376" s="50"/>
      <c r="BV376" s="50"/>
      <c r="BW376" s="50"/>
      <c r="BX376" s="50"/>
      <c r="BY376" s="50"/>
      <c r="BZ376" s="50"/>
      <c r="CA376" s="50"/>
      <c r="CB376" s="50"/>
      <c r="CC376" s="50"/>
      <c r="CD376" s="50"/>
      <c r="CE376" s="50"/>
      <c r="CF376" s="50"/>
      <c r="CG376" s="50"/>
      <c r="CH376" s="50"/>
      <c r="CI376" s="50"/>
      <c r="CJ376" s="50"/>
      <c r="CK376" s="50"/>
      <c r="CL376" s="50"/>
      <c r="CM376" s="50"/>
      <c r="CN376" s="50"/>
      <c r="CO376" s="50"/>
      <c r="CP376" s="50"/>
      <c r="CQ376" s="50"/>
      <c r="CR376" s="50"/>
      <c r="CS376" s="50"/>
      <c r="CT376" s="50"/>
      <c r="CU376" s="50"/>
      <c r="CV376" s="50"/>
      <c r="CW376" s="50"/>
      <c r="CX376" s="50"/>
      <c r="CY376" s="50"/>
      <c r="CZ376" s="50"/>
      <c r="DA376" s="50"/>
      <c r="DB376" s="50"/>
      <c r="DC376" s="50"/>
      <c r="DD376" s="50"/>
      <c r="DE376" s="50"/>
      <c r="DF376" s="50"/>
      <c r="DG376" s="50"/>
    </row>
    <row r="377" spans="18:111" s="32" customFormat="1" x14ac:dyDescent="0.25"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  <c r="AS377" s="50"/>
      <c r="AT377" s="50"/>
      <c r="AU377" s="50"/>
      <c r="AV377" s="50"/>
      <c r="AW377" s="50"/>
      <c r="AX377" s="50"/>
      <c r="AY377" s="50"/>
      <c r="AZ377" s="50"/>
      <c r="BA377" s="50"/>
      <c r="BB377" s="50"/>
      <c r="BC377" s="50"/>
      <c r="BD377" s="50"/>
      <c r="BE377" s="50"/>
      <c r="BF377" s="50"/>
      <c r="BG377" s="50"/>
      <c r="BH377" s="50"/>
      <c r="BI377" s="50"/>
      <c r="BJ377" s="50"/>
      <c r="BK377" s="50"/>
      <c r="BL377" s="50"/>
      <c r="BM377" s="50"/>
      <c r="BN377" s="50"/>
      <c r="BO377" s="50"/>
      <c r="BP377" s="50"/>
      <c r="BQ377" s="50"/>
      <c r="BR377" s="50"/>
      <c r="BS377" s="50"/>
      <c r="BT377" s="50"/>
      <c r="BU377" s="50"/>
      <c r="BV377" s="50"/>
      <c r="BW377" s="50"/>
      <c r="BX377" s="50"/>
      <c r="BY377" s="50"/>
      <c r="BZ377" s="50"/>
      <c r="CA377" s="50"/>
      <c r="CB377" s="50"/>
      <c r="CC377" s="50"/>
      <c r="CD377" s="50"/>
      <c r="CE377" s="50"/>
      <c r="CF377" s="50"/>
      <c r="CG377" s="50"/>
      <c r="CH377" s="50"/>
      <c r="CI377" s="50"/>
      <c r="CJ377" s="50"/>
      <c r="CK377" s="50"/>
      <c r="CL377" s="50"/>
      <c r="CM377" s="50"/>
      <c r="CN377" s="50"/>
      <c r="CO377" s="50"/>
      <c r="CP377" s="50"/>
      <c r="CQ377" s="50"/>
      <c r="CR377" s="50"/>
      <c r="CS377" s="50"/>
      <c r="CT377" s="50"/>
      <c r="CU377" s="50"/>
      <c r="CV377" s="50"/>
      <c r="CW377" s="50"/>
      <c r="CX377" s="50"/>
      <c r="CY377" s="50"/>
      <c r="CZ377" s="50"/>
      <c r="DA377" s="50"/>
      <c r="DB377" s="50"/>
      <c r="DC377" s="50"/>
      <c r="DD377" s="50"/>
      <c r="DE377" s="50"/>
      <c r="DF377" s="50"/>
      <c r="DG377" s="50"/>
    </row>
    <row r="378" spans="18:111" s="32" customFormat="1" x14ac:dyDescent="0.25"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  <c r="AQ378" s="50"/>
      <c r="AR378" s="50"/>
      <c r="AS378" s="50"/>
      <c r="AT378" s="50"/>
      <c r="AU378" s="50"/>
      <c r="AV378" s="50"/>
      <c r="AW378" s="50"/>
      <c r="AX378" s="50"/>
      <c r="AY378" s="50"/>
      <c r="AZ378" s="50"/>
      <c r="BA378" s="50"/>
      <c r="BB378" s="50"/>
      <c r="BC378" s="50"/>
      <c r="BD378" s="50"/>
      <c r="BE378" s="50"/>
      <c r="BF378" s="50"/>
      <c r="BG378" s="50"/>
      <c r="BH378" s="50"/>
      <c r="BI378" s="50"/>
      <c r="BJ378" s="50"/>
      <c r="BK378" s="50"/>
      <c r="BL378" s="50"/>
      <c r="BM378" s="50"/>
      <c r="BN378" s="50"/>
      <c r="BO378" s="50"/>
      <c r="BP378" s="50"/>
      <c r="BQ378" s="50"/>
      <c r="BR378" s="50"/>
      <c r="BS378" s="50"/>
      <c r="BT378" s="50"/>
      <c r="BU378" s="50"/>
      <c r="BV378" s="50"/>
      <c r="BW378" s="50"/>
      <c r="BX378" s="50"/>
      <c r="BY378" s="50"/>
      <c r="BZ378" s="50"/>
      <c r="CA378" s="50"/>
      <c r="CB378" s="50"/>
      <c r="CC378" s="50"/>
      <c r="CD378" s="50"/>
      <c r="CE378" s="50"/>
      <c r="CF378" s="50"/>
      <c r="CG378" s="50"/>
      <c r="CH378" s="50"/>
      <c r="CI378" s="50"/>
      <c r="CJ378" s="50"/>
      <c r="CK378" s="50"/>
      <c r="CL378" s="50"/>
      <c r="CM378" s="50"/>
      <c r="CN378" s="50"/>
      <c r="CO378" s="50"/>
      <c r="CP378" s="50"/>
      <c r="CQ378" s="50"/>
      <c r="CR378" s="50"/>
      <c r="CS378" s="50"/>
      <c r="CT378" s="50"/>
      <c r="CU378" s="50"/>
      <c r="CV378" s="50"/>
      <c r="CW378" s="50"/>
      <c r="CX378" s="50"/>
      <c r="CY378" s="50"/>
      <c r="CZ378" s="50"/>
      <c r="DA378" s="50"/>
      <c r="DB378" s="50"/>
      <c r="DC378" s="50"/>
      <c r="DD378" s="50"/>
      <c r="DE378" s="50"/>
      <c r="DF378" s="50"/>
      <c r="DG378" s="50"/>
    </row>
    <row r="379" spans="18:111" s="32" customFormat="1" x14ac:dyDescent="0.25"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50"/>
      <c r="AT379" s="50"/>
      <c r="AU379" s="50"/>
      <c r="AV379" s="50"/>
      <c r="AW379" s="50"/>
      <c r="AX379" s="50"/>
      <c r="AY379" s="50"/>
      <c r="AZ379" s="50"/>
      <c r="BA379" s="50"/>
      <c r="BB379" s="50"/>
      <c r="BC379" s="50"/>
      <c r="BD379" s="50"/>
      <c r="BE379" s="50"/>
      <c r="BF379" s="50"/>
      <c r="BG379" s="50"/>
      <c r="BH379" s="50"/>
      <c r="BI379" s="50"/>
      <c r="BJ379" s="50"/>
      <c r="BK379" s="50"/>
      <c r="BL379" s="50"/>
      <c r="BM379" s="50"/>
      <c r="BN379" s="50"/>
      <c r="BO379" s="50"/>
      <c r="BP379" s="50"/>
      <c r="BQ379" s="50"/>
      <c r="BR379" s="50"/>
      <c r="BS379" s="50"/>
      <c r="BT379" s="50"/>
      <c r="BU379" s="50"/>
      <c r="BV379" s="50"/>
      <c r="BW379" s="50"/>
      <c r="BX379" s="50"/>
      <c r="BY379" s="50"/>
      <c r="BZ379" s="50"/>
      <c r="CA379" s="50"/>
      <c r="CB379" s="50"/>
      <c r="CC379" s="50"/>
      <c r="CD379" s="50"/>
      <c r="CE379" s="50"/>
      <c r="CF379" s="50"/>
      <c r="CG379" s="50"/>
      <c r="CH379" s="50"/>
      <c r="CI379" s="50"/>
      <c r="CJ379" s="50"/>
      <c r="CK379" s="50"/>
      <c r="CL379" s="50"/>
      <c r="CM379" s="50"/>
      <c r="CN379" s="50"/>
      <c r="CO379" s="50"/>
      <c r="CP379" s="50"/>
      <c r="CQ379" s="50"/>
      <c r="CR379" s="50"/>
      <c r="CS379" s="50"/>
      <c r="CT379" s="50"/>
      <c r="CU379" s="50"/>
      <c r="CV379" s="50"/>
      <c r="CW379" s="50"/>
      <c r="CX379" s="50"/>
      <c r="CY379" s="50"/>
      <c r="CZ379" s="50"/>
      <c r="DA379" s="50"/>
      <c r="DB379" s="50"/>
      <c r="DC379" s="50"/>
      <c r="DD379" s="50"/>
      <c r="DE379" s="50"/>
      <c r="DF379" s="50"/>
      <c r="DG379" s="50"/>
    </row>
    <row r="380" spans="18:111" s="32" customFormat="1" x14ac:dyDescent="0.25"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  <c r="AS380" s="50"/>
      <c r="AT380" s="50"/>
      <c r="AU380" s="50"/>
      <c r="AV380" s="50"/>
      <c r="AW380" s="50"/>
      <c r="AX380" s="50"/>
      <c r="AY380" s="50"/>
      <c r="AZ380" s="50"/>
      <c r="BA380" s="50"/>
      <c r="BB380" s="50"/>
      <c r="BC380" s="50"/>
      <c r="BD380" s="50"/>
      <c r="BE380" s="50"/>
      <c r="BF380" s="50"/>
      <c r="BG380" s="50"/>
      <c r="BH380" s="50"/>
      <c r="BI380" s="50"/>
      <c r="BJ380" s="50"/>
      <c r="BK380" s="50"/>
      <c r="BL380" s="50"/>
      <c r="BM380" s="50"/>
      <c r="BN380" s="50"/>
      <c r="BO380" s="50"/>
      <c r="BP380" s="50"/>
      <c r="BQ380" s="50"/>
      <c r="BR380" s="50"/>
      <c r="BS380" s="50"/>
      <c r="BT380" s="50"/>
      <c r="BU380" s="50"/>
      <c r="BV380" s="50"/>
      <c r="BW380" s="50"/>
      <c r="BX380" s="50"/>
      <c r="BY380" s="50"/>
      <c r="BZ380" s="50"/>
      <c r="CA380" s="50"/>
      <c r="CB380" s="50"/>
      <c r="CC380" s="50"/>
      <c r="CD380" s="50"/>
      <c r="CE380" s="50"/>
      <c r="CF380" s="50"/>
      <c r="CG380" s="50"/>
      <c r="CH380" s="50"/>
      <c r="CI380" s="50"/>
      <c r="CJ380" s="50"/>
      <c r="CK380" s="50"/>
      <c r="CL380" s="50"/>
      <c r="CM380" s="50"/>
      <c r="CN380" s="50"/>
      <c r="CO380" s="50"/>
      <c r="CP380" s="50"/>
      <c r="CQ380" s="50"/>
      <c r="CR380" s="50"/>
      <c r="CS380" s="50"/>
      <c r="CT380" s="50"/>
      <c r="CU380" s="50"/>
      <c r="CV380" s="50"/>
      <c r="CW380" s="50"/>
      <c r="CX380" s="50"/>
      <c r="CY380" s="50"/>
      <c r="CZ380" s="50"/>
      <c r="DA380" s="50"/>
      <c r="DB380" s="50"/>
      <c r="DC380" s="50"/>
      <c r="DD380" s="50"/>
      <c r="DE380" s="50"/>
      <c r="DF380" s="50"/>
      <c r="DG380" s="50"/>
    </row>
    <row r="381" spans="18:111" s="32" customFormat="1" x14ac:dyDescent="0.25"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  <c r="AQ381" s="50"/>
      <c r="AR381" s="50"/>
      <c r="AS381" s="50"/>
      <c r="AT381" s="50"/>
      <c r="AU381" s="50"/>
      <c r="AV381" s="50"/>
      <c r="AW381" s="50"/>
      <c r="AX381" s="50"/>
      <c r="AY381" s="50"/>
      <c r="AZ381" s="50"/>
      <c r="BA381" s="50"/>
      <c r="BB381" s="50"/>
      <c r="BC381" s="50"/>
      <c r="BD381" s="50"/>
      <c r="BE381" s="50"/>
      <c r="BF381" s="50"/>
      <c r="BG381" s="50"/>
      <c r="BH381" s="50"/>
      <c r="BI381" s="50"/>
      <c r="BJ381" s="50"/>
      <c r="BK381" s="50"/>
      <c r="BL381" s="50"/>
      <c r="BM381" s="50"/>
      <c r="BN381" s="50"/>
      <c r="BO381" s="50"/>
      <c r="BP381" s="50"/>
      <c r="BQ381" s="50"/>
      <c r="BR381" s="50"/>
      <c r="BS381" s="50"/>
      <c r="BT381" s="50"/>
      <c r="BU381" s="50"/>
      <c r="BV381" s="50"/>
      <c r="BW381" s="50"/>
      <c r="BX381" s="50"/>
      <c r="BY381" s="50"/>
      <c r="BZ381" s="50"/>
      <c r="CA381" s="50"/>
      <c r="CB381" s="50"/>
      <c r="CC381" s="50"/>
      <c r="CD381" s="50"/>
      <c r="CE381" s="50"/>
      <c r="CF381" s="50"/>
      <c r="CG381" s="50"/>
      <c r="CH381" s="50"/>
      <c r="CI381" s="50"/>
      <c r="CJ381" s="50"/>
      <c r="CK381" s="50"/>
      <c r="CL381" s="50"/>
      <c r="CM381" s="50"/>
      <c r="CN381" s="50"/>
      <c r="CO381" s="50"/>
      <c r="CP381" s="50"/>
      <c r="CQ381" s="50"/>
      <c r="CR381" s="50"/>
      <c r="CS381" s="50"/>
      <c r="CT381" s="50"/>
      <c r="CU381" s="50"/>
      <c r="CV381" s="50"/>
      <c r="CW381" s="50"/>
      <c r="CX381" s="50"/>
      <c r="CY381" s="50"/>
      <c r="CZ381" s="50"/>
      <c r="DA381" s="50"/>
      <c r="DB381" s="50"/>
      <c r="DC381" s="50"/>
      <c r="DD381" s="50"/>
      <c r="DE381" s="50"/>
      <c r="DF381" s="50"/>
      <c r="DG381" s="50"/>
    </row>
    <row r="382" spans="18:111" s="32" customFormat="1" x14ac:dyDescent="0.25"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  <c r="AQ382" s="50"/>
      <c r="AR382" s="50"/>
      <c r="AS382" s="50"/>
      <c r="AT382" s="50"/>
      <c r="AU382" s="50"/>
      <c r="AV382" s="50"/>
      <c r="AW382" s="50"/>
      <c r="AX382" s="50"/>
      <c r="AY382" s="50"/>
      <c r="AZ382" s="50"/>
      <c r="BA382" s="50"/>
      <c r="BB382" s="50"/>
      <c r="BC382" s="50"/>
      <c r="BD382" s="50"/>
      <c r="BE382" s="50"/>
      <c r="BF382" s="50"/>
      <c r="BG382" s="50"/>
      <c r="BH382" s="50"/>
      <c r="BI382" s="50"/>
      <c r="BJ382" s="50"/>
      <c r="BK382" s="50"/>
      <c r="BL382" s="50"/>
      <c r="BM382" s="50"/>
      <c r="BN382" s="50"/>
      <c r="BO382" s="50"/>
      <c r="BP382" s="50"/>
      <c r="BQ382" s="50"/>
      <c r="BR382" s="50"/>
      <c r="BS382" s="50"/>
      <c r="BT382" s="50"/>
      <c r="BU382" s="50"/>
      <c r="BV382" s="50"/>
      <c r="BW382" s="50"/>
      <c r="BX382" s="50"/>
      <c r="BY382" s="50"/>
      <c r="BZ382" s="50"/>
      <c r="CA382" s="50"/>
      <c r="CB382" s="50"/>
      <c r="CC382" s="50"/>
      <c r="CD382" s="50"/>
      <c r="CE382" s="50"/>
      <c r="CF382" s="50"/>
      <c r="CG382" s="50"/>
      <c r="CH382" s="50"/>
      <c r="CI382" s="50"/>
      <c r="CJ382" s="50"/>
      <c r="CK382" s="50"/>
      <c r="CL382" s="50"/>
      <c r="CM382" s="50"/>
      <c r="CN382" s="50"/>
      <c r="CO382" s="50"/>
      <c r="CP382" s="50"/>
      <c r="CQ382" s="50"/>
      <c r="CR382" s="50"/>
      <c r="CS382" s="50"/>
      <c r="CT382" s="50"/>
      <c r="CU382" s="50"/>
      <c r="CV382" s="50"/>
      <c r="CW382" s="50"/>
      <c r="CX382" s="50"/>
      <c r="CY382" s="50"/>
      <c r="CZ382" s="50"/>
      <c r="DA382" s="50"/>
      <c r="DB382" s="50"/>
      <c r="DC382" s="50"/>
      <c r="DD382" s="50"/>
      <c r="DE382" s="50"/>
      <c r="DF382" s="50"/>
      <c r="DG382" s="50"/>
    </row>
    <row r="383" spans="18:111" s="32" customFormat="1" x14ac:dyDescent="0.25"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  <c r="AQ383" s="50"/>
      <c r="AR383" s="50"/>
      <c r="AS383" s="50"/>
      <c r="AT383" s="50"/>
      <c r="AU383" s="50"/>
      <c r="AV383" s="50"/>
      <c r="AW383" s="50"/>
      <c r="AX383" s="50"/>
      <c r="AY383" s="50"/>
      <c r="AZ383" s="50"/>
      <c r="BA383" s="50"/>
      <c r="BB383" s="50"/>
      <c r="BC383" s="50"/>
      <c r="BD383" s="50"/>
      <c r="BE383" s="50"/>
      <c r="BF383" s="50"/>
      <c r="BG383" s="50"/>
      <c r="BH383" s="50"/>
      <c r="BI383" s="50"/>
      <c r="BJ383" s="50"/>
      <c r="BK383" s="50"/>
      <c r="BL383" s="50"/>
      <c r="BM383" s="50"/>
      <c r="BN383" s="50"/>
      <c r="BO383" s="50"/>
      <c r="BP383" s="50"/>
      <c r="BQ383" s="50"/>
      <c r="BR383" s="50"/>
      <c r="BS383" s="50"/>
      <c r="BT383" s="50"/>
      <c r="BU383" s="50"/>
      <c r="BV383" s="50"/>
      <c r="BW383" s="50"/>
      <c r="BX383" s="50"/>
      <c r="BY383" s="50"/>
      <c r="BZ383" s="50"/>
      <c r="CA383" s="50"/>
      <c r="CB383" s="50"/>
      <c r="CC383" s="50"/>
      <c r="CD383" s="50"/>
      <c r="CE383" s="50"/>
      <c r="CF383" s="50"/>
      <c r="CG383" s="50"/>
      <c r="CH383" s="50"/>
      <c r="CI383" s="50"/>
      <c r="CJ383" s="50"/>
      <c r="CK383" s="50"/>
      <c r="CL383" s="50"/>
      <c r="CM383" s="50"/>
      <c r="CN383" s="50"/>
      <c r="CO383" s="50"/>
      <c r="CP383" s="50"/>
      <c r="CQ383" s="50"/>
      <c r="CR383" s="50"/>
      <c r="CS383" s="50"/>
      <c r="CT383" s="50"/>
      <c r="CU383" s="50"/>
      <c r="CV383" s="50"/>
      <c r="CW383" s="50"/>
      <c r="CX383" s="50"/>
      <c r="CY383" s="50"/>
      <c r="CZ383" s="50"/>
      <c r="DA383" s="50"/>
      <c r="DB383" s="50"/>
      <c r="DC383" s="50"/>
      <c r="DD383" s="50"/>
      <c r="DE383" s="50"/>
      <c r="DF383" s="50"/>
      <c r="DG383" s="50"/>
    </row>
    <row r="384" spans="18:111" s="32" customFormat="1" x14ac:dyDescent="0.25"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  <c r="AQ384" s="50"/>
      <c r="AR384" s="50"/>
      <c r="AS384" s="50"/>
      <c r="AT384" s="50"/>
      <c r="AU384" s="50"/>
      <c r="AV384" s="50"/>
      <c r="AW384" s="50"/>
      <c r="AX384" s="50"/>
      <c r="AY384" s="50"/>
      <c r="AZ384" s="50"/>
      <c r="BA384" s="50"/>
      <c r="BB384" s="50"/>
      <c r="BC384" s="50"/>
      <c r="BD384" s="50"/>
      <c r="BE384" s="50"/>
      <c r="BF384" s="50"/>
      <c r="BG384" s="50"/>
      <c r="BH384" s="50"/>
      <c r="BI384" s="50"/>
      <c r="BJ384" s="50"/>
      <c r="BK384" s="50"/>
      <c r="BL384" s="50"/>
      <c r="BM384" s="50"/>
      <c r="BN384" s="50"/>
      <c r="BO384" s="50"/>
      <c r="BP384" s="50"/>
      <c r="BQ384" s="50"/>
      <c r="BR384" s="50"/>
      <c r="BS384" s="50"/>
      <c r="BT384" s="50"/>
      <c r="BU384" s="50"/>
      <c r="BV384" s="50"/>
      <c r="BW384" s="50"/>
      <c r="BX384" s="50"/>
      <c r="BY384" s="50"/>
      <c r="BZ384" s="50"/>
      <c r="CA384" s="50"/>
      <c r="CB384" s="50"/>
      <c r="CC384" s="50"/>
      <c r="CD384" s="50"/>
      <c r="CE384" s="50"/>
      <c r="CF384" s="50"/>
      <c r="CG384" s="50"/>
      <c r="CH384" s="50"/>
      <c r="CI384" s="50"/>
      <c r="CJ384" s="50"/>
      <c r="CK384" s="50"/>
      <c r="CL384" s="50"/>
      <c r="CM384" s="50"/>
      <c r="CN384" s="50"/>
      <c r="CO384" s="50"/>
      <c r="CP384" s="50"/>
      <c r="CQ384" s="50"/>
      <c r="CR384" s="50"/>
      <c r="CS384" s="50"/>
      <c r="CT384" s="50"/>
      <c r="CU384" s="50"/>
      <c r="CV384" s="50"/>
      <c r="CW384" s="50"/>
      <c r="CX384" s="50"/>
      <c r="CY384" s="50"/>
      <c r="CZ384" s="50"/>
      <c r="DA384" s="50"/>
      <c r="DB384" s="50"/>
      <c r="DC384" s="50"/>
      <c r="DD384" s="50"/>
      <c r="DE384" s="50"/>
      <c r="DF384" s="50"/>
      <c r="DG384" s="50"/>
    </row>
    <row r="385" spans="18:111" s="32" customFormat="1" x14ac:dyDescent="0.25"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50"/>
      <c r="AT385" s="50"/>
      <c r="AU385" s="50"/>
      <c r="AV385" s="50"/>
      <c r="AW385" s="50"/>
      <c r="AX385" s="50"/>
      <c r="AY385" s="50"/>
      <c r="AZ385" s="50"/>
      <c r="BA385" s="50"/>
      <c r="BB385" s="50"/>
      <c r="BC385" s="50"/>
      <c r="BD385" s="50"/>
      <c r="BE385" s="50"/>
      <c r="BF385" s="50"/>
      <c r="BG385" s="50"/>
      <c r="BH385" s="50"/>
      <c r="BI385" s="50"/>
      <c r="BJ385" s="50"/>
      <c r="BK385" s="50"/>
      <c r="BL385" s="50"/>
      <c r="BM385" s="50"/>
      <c r="BN385" s="50"/>
      <c r="BO385" s="50"/>
      <c r="BP385" s="50"/>
      <c r="BQ385" s="50"/>
      <c r="BR385" s="50"/>
      <c r="BS385" s="50"/>
      <c r="BT385" s="50"/>
      <c r="BU385" s="50"/>
      <c r="BV385" s="50"/>
      <c r="BW385" s="50"/>
      <c r="BX385" s="50"/>
      <c r="BY385" s="50"/>
      <c r="BZ385" s="50"/>
      <c r="CA385" s="50"/>
      <c r="CB385" s="50"/>
      <c r="CC385" s="50"/>
      <c r="CD385" s="50"/>
      <c r="CE385" s="50"/>
      <c r="CF385" s="50"/>
      <c r="CG385" s="50"/>
      <c r="CH385" s="50"/>
      <c r="CI385" s="50"/>
      <c r="CJ385" s="50"/>
      <c r="CK385" s="50"/>
      <c r="CL385" s="50"/>
      <c r="CM385" s="50"/>
      <c r="CN385" s="50"/>
      <c r="CO385" s="50"/>
      <c r="CP385" s="50"/>
      <c r="CQ385" s="50"/>
      <c r="CR385" s="50"/>
      <c r="CS385" s="50"/>
      <c r="CT385" s="50"/>
      <c r="CU385" s="50"/>
      <c r="CV385" s="50"/>
      <c r="CW385" s="50"/>
      <c r="CX385" s="50"/>
      <c r="CY385" s="50"/>
      <c r="CZ385" s="50"/>
      <c r="DA385" s="50"/>
      <c r="DB385" s="50"/>
      <c r="DC385" s="50"/>
      <c r="DD385" s="50"/>
      <c r="DE385" s="50"/>
      <c r="DF385" s="50"/>
      <c r="DG385" s="50"/>
    </row>
    <row r="386" spans="18:111" s="32" customFormat="1" x14ac:dyDescent="0.25"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  <c r="AQ386" s="50"/>
      <c r="AR386" s="50"/>
      <c r="AS386" s="50"/>
      <c r="AT386" s="50"/>
      <c r="AU386" s="50"/>
      <c r="AV386" s="50"/>
      <c r="AW386" s="50"/>
      <c r="AX386" s="50"/>
      <c r="AY386" s="50"/>
      <c r="AZ386" s="50"/>
      <c r="BA386" s="50"/>
      <c r="BB386" s="50"/>
      <c r="BC386" s="50"/>
      <c r="BD386" s="50"/>
      <c r="BE386" s="50"/>
      <c r="BF386" s="50"/>
      <c r="BG386" s="50"/>
      <c r="BH386" s="50"/>
      <c r="BI386" s="50"/>
      <c r="BJ386" s="50"/>
      <c r="BK386" s="50"/>
      <c r="BL386" s="50"/>
      <c r="BM386" s="50"/>
      <c r="BN386" s="50"/>
      <c r="BO386" s="50"/>
      <c r="BP386" s="50"/>
      <c r="BQ386" s="50"/>
      <c r="BR386" s="50"/>
      <c r="BS386" s="50"/>
      <c r="BT386" s="50"/>
      <c r="BU386" s="50"/>
      <c r="BV386" s="50"/>
      <c r="BW386" s="50"/>
      <c r="BX386" s="50"/>
      <c r="BY386" s="50"/>
      <c r="BZ386" s="50"/>
      <c r="CA386" s="50"/>
      <c r="CB386" s="50"/>
      <c r="CC386" s="50"/>
      <c r="CD386" s="50"/>
      <c r="CE386" s="50"/>
      <c r="CF386" s="50"/>
      <c r="CG386" s="50"/>
      <c r="CH386" s="50"/>
      <c r="CI386" s="50"/>
      <c r="CJ386" s="50"/>
      <c r="CK386" s="50"/>
      <c r="CL386" s="50"/>
      <c r="CM386" s="50"/>
      <c r="CN386" s="50"/>
      <c r="CO386" s="50"/>
      <c r="CP386" s="50"/>
      <c r="CQ386" s="50"/>
      <c r="CR386" s="50"/>
      <c r="CS386" s="50"/>
      <c r="CT386" s="50"/>
      <c r="CU386" s="50"/>
      <c r="CV386" s="50"/>
      <c r="CW386" s="50"/>
      <c r="CX386" s="50"/>
      <c r="CY386" s="50"/>
      <c r="CZ386" s="50"/>
      <c r="DA386" s="50"/>
      <c r="DB386" s="50"/>
      <c r="DC386" s="50"/>
      <c r="DD386" s="50"/>
      <c r="DE386" s="50"/>
      <c r="DF386" s="50"/>
      <c r="DG386" s="50"/>
    </row>
    <row r="387" spans="18:111" s="32" customFormat="1" x14ac:dyDescent="0.25"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  <c r="AQ387" s="50"/>
      <c r="AR387" s="50"/>
      <c r="AS387" s="50"/>
      <c r="AT387" s="50"/>
      <c r="AU387" s="50"/>
      <c r="AV387" s="50"/>
      <c r="AW387" s="50"/>
      <c r="AX387" s="50"/>
      <c r="AY387" s="50"/>
      <c r="AZ387" s="50"/>
      <c r="BA387" s="50"/>
      <c r="BB387" s="50"/>
      <c r="BC387" s="50"/>
      <c r="BD387" s="50"/>
      <c r="BE387" s="50"/>
      <c r="BF387" s="50"/>
      <c r="BG387" s="50"/>
      <c r="BH387" s="50"/>
      <c r="BI387" s="50"/>
      <c r="BJ387" s="50"/>
      <c r="BK387" s="50"/>
      <c r="BL387" s="50"/>
      <c r="BM387" s="50"/>
      <c r="BN387" s="50"/>
      <c r="BO387" s="50"/>
      <c r="BP387" s="50"/>
      <c r="BQ387" s="50"/>
      <c r="BR387" s="50"/>
      <c r="BS387" s="50"/>
      <c r="BT387" s="50"/>
      <c r="BU387" s="50"/>
      <c r="BV387" s="50"/>
      <c r="BW387" s="50"/>
      <c r="BX387" s="50"/>
      <c r="BY387" s="50"/>
      <c r="BZ387" s="50"/>
      <c r="CA387" s="50"/>
      <c r="CB387" s="50"/>
      <c r="CC387" s="50"/>
      <c r="CD387" s="50"/>
      <c r="CE387" s="50"/>
      <c r="CF387" s="50"/>
      <c r="CG387" s="50"/>
      <c r="CH387" s="50"/>
      <c r="CI387" s="50"/>
      <c r="CJ387" s="50"/>
      <c r="CK387" s="50"/>
      <c r="CL387" s="50"/>
      <c r="CM387" s="50"/>
      <c r="CN387" s="50"/>
      <c r="CO387" s="50"/>
      <c r="CP387" s="50"/>
      <c r="CQ387" s="50"/>
      <c r="CR387" s="50"/>
      <c r="CS387" s="50"/>
      <c r="CT387" s="50"/>
      <c r="CU387" s="50"/>
      <c r="CV387" s="50"/>
      <c r="CW387" s="50"/>
      <c r="CX387" s="50"/>
      <c r="CY387" s="50"/>
      <c r="CZ387" s="50"/>
      <c r="DA387" s="50"/>
      <c r="DB387" s="50"/>
      <c r="DC387" s="50"/>
      <c r="DD387" s="50"/>
      <c r="DE387" s="50"/>
      <c r="DF387" s="50"/>
      <c r="DG387" s="50"/>
    </row>
    <row r="388" spans="18:111" s="32" customFormat="1" x14ac:dyDescent="0.25"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  <c r="AQ388" s="50"/>
      <c r="AR388" s="50"/>
      <c r="AS388" s="50"/>
      <c r="AT388" s="50"/>
      <c r="AU388" s="50"/>
      <c r="AV388" s="50"/>
      <c r="AW388" s="50"/>
      <c r="AX388" s="50"/>
      <c r="AY388" s="50"/>
      <c r="AZ388" s="50"/>
      <c r="BA388" s="50"/>
      <c r="BB388" s="50"/>
      <c r="BC388" s="50"/>
      <c r="BD388" s="50"/>
      <c r="BE388" s="50"/>
      <c r="BF388" s="50"/>
      <c r="BG388" s="50"/>
      <c r="BH388" s="50"/>
      <c r="BI388" s="50"/>
      <c r="BJ388" s="50"/>
      <c r="BK388" s="50"/>
      <c r="BL388" s="50"/>
      <c r="BM388" s="50"/>
      <c r="BN388" s="50"/>
      <c r="BO388" s="50"/>
      <c r="BP388" s="50"/>
      <c r="BQ388" s="50"/>
      <c r="BR388" s="50"/>
      <c r="BS388" s="50"/>
      <c r="BT388" s="50"/>
      <c r="BU388" s="50"/>
      <c r="BV388" s="50"/>
      <c r="BW388" s="50"/>
      <c r="BX388" s="50"/>
      <c r="BY388" s="50"/>
      <c r="BZ388" s="50"/>
      <c r="CA388" s="50"/>
      <c r="CB388" s="50"/>
      <c r="CC388" s="50"/>
      <c r="CD388" s="50"/>
      <c r="CE388" s="50"/>
      <c r="CF388" s="50"/>
      <c r="CG388" s="50"/>
      <c r="CH388" s="50"/>
      <c r="CI388" s="50"/>
      <c r="CJ388" s="50"/>
      <c r="CK388" s="50"/>
      <c r="CL388" s="50"/>
      <c r="CM388" s="50"/>
      <c r="CN388" s="50"/>
      <c r="CO388" s="50"/>
      <c r="CP388" s="50"/>
      <c r="CQ388" s="50"/>
      <c r="CR388" s="50"/>
      <c r="CS388" s="50"/>
      <c r="CT388" s="50"/>
      <c r="CU388" s="50"/>
      <c r="CV388" s="50"/>
      <c r="CW388" s="50"/>
      <c r="CX388" s="50"/>
      <c r="CY388" s="50"/>
      <c r="CZ388" s="50"/>
      <c r="DA388" s="50"/>
      <c r="DB388" s="50"/>
      <c r="DC388" s="50"/>
      <c r="DD388" s="50"/>
      <c r="DE388" s="50"/>
      <c r="DF388" s="50"/>
      <c r="DG388" s="50"/>
    </row>
    <row r="389" spans="18:111" s="32" customFormat="1" x14ac:dyDescent="0.25"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50"/>
      <c r="AT389" s="50"/>
      <c r="AU389" s="50"/>
      <c r="AV389" s="50"/>
      <c r="AW389" s="50"/>
      <c r="AX389" s="50"/>
      <c r="AY389" s="50"/>
      <c r="AZ389" s="50"/>
      <c r="BA389" s="50"/>
      <c r="BB389" s="50"/>
      <c r="BC389" s="50"/>
      <c r="BD389" s="50"/>
      <c r="BE389" s="50"/>
      <c r="BF389" s="50"/>
      <c r="BG389" s="50"/>
      <c r="BH389" s="50"/>
      <c r="BI389" s="50"/>
      <c r="BJ389" s="50"/>
      <c r="BK389" s="50"/>
      <c r="BL389" s="50"/>
      <c r="BM389" s="50"/>
      <c r="BN389" s="50"/>
      <c r="BO389" s="50"/>
      <c r="BP389" s="50"/>
      <c r="BQ389" s="50"/>
      <c r="BR389" s="50"/>
      <c r="BS389" s="50"/>
      <c r="BT389" s="50"/>
      <c r="BU389" s="50"/>
      <c r="BV389" s="50"/>
      <c r="BW389" s="50"/>
      <c r="BX389" s="50"/>
      <c r="BY389" s="50"/>
      <c r="BZ389" s="50"/>
      <c r="CA389" s="50"/>
      <c r="CB389" s="50"/>
      <c r="CC389" s="50"/>
      <c r="CD389" s="50"/>
      <c r="CE389" s="50"/>
      <c r="CF389" s="50"/>
      <c r="CG389" s="50"/>
      <c r="CH389" s="50"/>
      <c r="CI389" s="50"/>
      <c r="CJ389" s="50"/>
      <c r="CK389" s="50"/>
      <c r="CL389" s="50"/>
      <c r="CM389" s="50"/>
      <c r="CN389" s="50"/>
      <c r="CO389" s="50"/>
      <c r="CP389" s="50"/>
      <c r="CQ389" s="50"/>
      <c r="CR389" s="50"/>
      <c r="CS389" s="50"/>
      <c r="CT389" s="50"/>
      <c r="CU389" s="50"/>
      <c r="CV389" s="50"/>
      <c r="CW389" s="50"/>
      <c r="CX389" s="50"/>
      <c r="CY389" s="50"/>
      <c r="CZ389" s="50"/>
      <c r="DA389" s="50"/>
      <c r="DB389" s="50"/>
      <c r="DC389" s="50"/>
      <c r="DD389" s="50"/>
      <c r="DE389" s="50"/>
      <c r="DF389" s="50"/>
      <c r="DG389" s="50"/>
    </row>
    <row r="390" spans="18:111" s="32" customFormat="1" x14ac:dyDescent="0.25"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  <c r="AQ390" s="50"/>
      <c r="AR390" s="50"/>
      <c r="AS390" s="50"/>
      <c r="AT390" s="50"/>
      <c r="AU390" s="50"/>
      <c r="AV390" s="50"/>
      <c r="AW390" s="50"/>
      <c r="AX390" s="50"/>
      <c r="AY390" s="50"/>
      <c r="AZ390" s="50"/>
      <c r="BA390" s="50"/>
      <c r="BB390" s="50"/>
      <c r="BC390" s="50"/>
      <c r="BD390" s="50"/>
      <c r="BE390" s="50"/>
      <c r="BF390" s="50"/>
      <c r="BG390" s="50"/>
      <c r="BH390" s="50"/>
      <c r="BI390" s="50"/>
      <c r="BJ390" s="50"/>
      <c r="BK390" s="50"/>
      <c r="BL390" s="50"/>
      <c r="BM390" s="50"/>
      <c r="BN390" s="50"/>
      <c r="BO390" s="50"/>
      <c r="BP390" s="50"/>
      <c r="BQ390" s="50"/>
      <c r="BR390" s="50"/>
      <c r="BS390" s="50"/>
      <c r="BT390" s="50"/>
      <c r="BU390" s="50"/>
      <c r="BV390" s="50"/>
      <c r="BW390" s="50"/>
      <c r="BX390" s="50"/>
      <c r="BY390" s="50"/>
      <c r="BZ390" s="50"/>
      <c r="CA390" s="50"/>
      <c r="CB390" s="50"/>
      <c r="CC390" s="50"/>
      <c r="CD390" s="50"/>
      <c r="CE390" s="50"/>
      <c r="CF390" s="50"/>
      <c r="CG390" s="50"/>
      <c r="CH390" s="50"/>
      <c r="CI390" s="50"/>
      <c r="CJ390" s="50"/>
      <c r="CK390" s="50"/>
      <c r="CL390" s="50"/>
      <c r="CM390" s="50"/>
      <c r="CN390" s="50"/>
      <c r="CO390" s="50"/>
      <c r="CP390" s="50"/>
      <c r="CQ390" s="50"/>
      <c r="CR390" s="50"/>
      <c r="CS390" s="50"/>
      <c r="CT390" s="50"/>
      <c r="CU390" s="50"/>
      <c r="CV390" s="50"/>
      <c r="CW390" s="50"/>
      <c r="CX390" s="50"/>
      <c r="CY390" s="50"/>
      <c r="CZ390" s="50"/>
      <c r="DA390" s="50"/>
      <c r="DB390" s="50"/>
      <c r="DC390" s="50"/>
      <c r="DD390" s="50"/>
      <c r="DE390" s="50"/>
      <c r="DF390" s="50"/>
      <c r="DG390" s="50"/>
    </row>
    <row r="391" spans="18:111" s="32" customFormat="1" x14ac:dyDescent="0.25"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  <c r="AQ391" s="50"/>
      <c r="AR391" s="50"/>
      <c r="AS391" s="50"/>
      <c r="AT391" s="50"/>
      <c r="AU391" s="50"/>
      <c r="AV391" s="50"/>
      <c r="AW391" s="50"/>
      <c r="AX391" s="50"/>
      <c r="AY391" s="50"/>
      <c r="AZ391" s="50"/>
      <c r="BA391" s="50"/>
      <c r="BB391" s="50"/>
      <c r="BC391" s="50"/>
      <c r="BD391" s="50"/>
      <c r="BE391" s="50"/>
      <c r="BF391" s="50"/>
      <c r="BG391" s="50"/>
      <c r="BH391" s="50"/>
      <c r="BI391" s="50"/>
      <c r="BJ391" s="50"/>
      <c r="BK391" s="50"/>
      <c r="BL391" s="50"/>
      <c r="BM391" s="50"/>
      <c r="BN391" s="50"/>
      <c r="BO391" s="50"/>
      <c r="BP391" s="50"/>
      <c r="BQ391" s="50"/>
      <c r="BR391" s="50"/>
      <c r="BS391" s="50"/>
      <c r="BT391" s="50"/>
      <c r="BU391" s="50"/>
      <c r="BV391" s="50"/>
      <c r="BW391" s="50"/>
      <c r="BX391" s="50"/>
      <c r="BY391" s="50"/>
      <c r="BZ391" s="50"/>
      <c r="CA391" s="50"/>
      <c r="CB391" s="50"/>
      <c r="CC391" s="50"/>
      <c r="CD391" s="50"/>
      <c r="CE391" s="50"/>
      <c r="CF391" s="50"/>
      <c r="CG391" s="50"/>
      <c r="CH391" s="50"/>
      <c r="CI391" s="50"/>
      <c r="CJ391" s="50"/>
      <c r="CK391" s="50"/>
      <c r="CL391" s="50"/>
      <c r="CM391" s="50"/>
      <c r="CN391" s="50"/>
      <c r="CO391" s="50"/>
      <c r="CP391" s="50"/>
      <c r="CQ391" s="50"/>
      <c r="CR391" s="50"/>
      <c r="CS391" s="50"/>
      <c r="CT391" s="50"/>
      <c r="CU391" s="50"/>
      <c r="CV391" s="50"/>
      <c r="CW391" s="50"/>
      <c r="CX391" s="50"/>
      <c r="CY391" s="50"/>
      <c r="CZ391" s="50"/>
      <c r="DA391" s="50"/>
      <c r="DB391" s="50"/>
      <c r="DC391" s="50"/>
      <c r="DD391" s="50"/>
      <c r="DE391" s="50"/>
      <c r="DF391" s="50"/>
      <c r="DG391" s="50"/>
    </row>
    <row r="392" spans="18:111" s="32" customFormat="1" x14ac:dyDescent="0.25"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50"/>
      <c r="BN392" s="50"/>
      <c r="BO392" s="50"/>
      <c r="BP392" s="50"/>
      <c r="BQ392" s="50"/>
      <c r="BR392" s="50"/>
      <c r="BS392" s="50"/>
      <c r="BT392" s="50"/>
      <c r="BU392" s="50"/>
      <c r="BV392" s="50"/>
      <c r="BW392" s="50"/>
      <c r="BX392" s="50"/>
      <c r="BY392" s="50"/>
      <c r="BZ392" s="50"/>
      <c r="CA392" s="50"/>
      <c r="CB392" s="50"/>
      <c r="CC392" s="50"/>
      <c r="CD392" s="50"/>
      <c r="CE392" s="50"/>
      <c r="CF392" s="50"/>
      <c r="CG392" s="50"/>
      <c r="CH392" s="50"/>
      <c r="CI392" s="50"/>
      <c r="CJ392" s="50"/>
      <c r="CK392" s="50"/>
      <c r="CL392" s="50"/>
      <c r="CM392" s="50"/>
      <c r="CN392" s="50"/>
      <c r="CO392" s="50"/>
      <c r="CP392" s="50"/>
      <c r="CQ392" s="50"/>
      <c r="CR392" s="50"/>
      <c r="CS392" s="50"/>
      <c r="CT392" s="50"/>
      <c r="CU392" s="50"/>
      <c r="CV392" s="50"/>
      <c r="CW392" s="50"/>
      <c r="CX392" s="50"/>
      <c r="CY392" s="50"/>
      <c r="CZ392" s="50"/>
      <c r="DA392" s="50"/>
      <c r="DB392" s="50"/>
      <c r="DC392" s="50"/>
      <c r="DD392" s="50"/>
      <c r="DE392" s="50"/>
      <c r="DF392" s="50"/>
      <c r="DG392" s="50"/>
    </row>
    <row r="393" spans="18:111" s="32" customFormat="1" x14ac:dyDescent="0.25"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50"/>
      <c r="AT393" s="50"/>
      <c r="AU393" s="50"/>
      <c r="AV393" s="50"/>
      <c r="AW393" s="50"/>
      <c r="AX393" s="50"/>
      <c r="AY393" s="50"/>
      <c r="AZ393" s="50"/>
      <c r="BA393" s="50"/>
      <c r="BB393" s="50"/>
      <c r="BC393" s="50"/>
      <c r="BD393" s="50"/>
      <c r="BE393" s="50"/>
      <c r="BF393" s="50"/>
      <c r="BG393" s="50"/>
      <c r="BH393" s="50"/>
      <c r="BI393" s="50"/>
      <c r="BJ393" s="50"/>
      <c r="BK393" s="50"/>
      <c r="BL393" s="50"/>
      <c r="BM393" s="50"/>
      <c r="BN393" s="50"/>
      <c r="BO393" s="50"/>
      <c r="BP393" s="50"/>
      <c r="BQ393" s="50"/>
      <c r="BR393" s="50"/>
      <c r="BS393" s="50"/>
      <c r="BT393" s="50"/>
      <c r="BU393" s="50"/>
      <c r="BV393" s="50"/>
      <c r="BW393" s="50"/>
      <c r="BX393" s="50"/>
      <c r="BY393" s="50"/>
      <c r="BZ393" s="50"/>
      <c r="CA393" s="50"/>
      <c r="CB393" s="50"/>
      <c r="CC393" s="50"/>
      <c r="CD393" s="50"/>
      <c r="CE393" s="50"/>
      <c r="CF393" s="50"/>
      <c r="CG393" s="50"/>
      <c r="CH393" s="50"/>
      <c r="CI393" s="50"/>
      <c r="CJ393" s="50"/>
      <c r="CK393" s="50"/>
      <c r="CL393" s="50"/>
      <c r="CM393" s="50"/>
      <c r="CN393" s="50"/>
      <c r="CO393" s="50"/>
      <c r="CP393" s="50"/>
      <c r="CQ393" s="50"/>
      <c r="CR393" s="50"/>
      <c r="CS393" s="50"/>
      <c r="CT393" s="50"/>
      <c r="CU393" s="50"/>
      <c r="CV393" s="50"/>
      <c r="CW393" s="50"/>
      <c r="CX393" s="50"/>
      <c r="CY393" s="50"/>
      <c r="CZ393" s="50"/>
      <c r="DA393" s="50"/>
      <c r="DB393" s="50"/>
      <c r="DC393" s="50"/>
      <c r="DD393" s="50"/>
      <c r="DE393" s="50"/>
      <c r="DF393" s="50"/>
      <c r="DG393" s="50"/>
    </row>
    <row r="394" spans="18:111" s="32" customFormat="1" x14ac:dyDescent="0.25"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50"/>
      <c r="AV394" s="50"/>
      <c r="AW394" s="50"/>
      <c r="AX394" s="50"/>
      <c r="AY394" s="50"/>
      <c r="AZ394" s="50"/>
      <c r="BA394" s="50"/>
      <c r="BB394" s="50"/>
      <c r="BC394" s="50"/>
      <c r="BD394" s="50"/>
      <c r="BE394" s="50"/>
      <c r="BF394" s="50"/>
      <c r="BG394" s="50"/>
      <c r="BH394" s="50"/>
      <c r="BI394" s="50"/>
      <c r="BJ394" s="50"/>
      <c r="BK394" s="50"/>
      <c r="BL394" s="50"/>
      <c r="BM394" s="50"/>
      <c r="BN394" s="50"/>
      <c r="BO394" s="50"/>
      <c r="BP394" s="50"/>
      <c r="BQ394" s="50"/>
      <c r="BR394" s="50"/>
      <c r="BS394" s="50"/>
      <c r="BT394" s="50"/>
      <c r="BU394" s="50"/>
      <c r="BV394" s="50"/>
      <c r="BW394" s="50"/>
      <c r="BX394" s="50"/>
      <c r="BY394" s="50"/>
      <c r="BZ394" s="50"/>
      <c r="CA394" s="50"/>
      <c r="CB394" s="50"/>
      <c r="CC394" s="50"/>
      <c r="CD394" s="50"/>
      <c r="CE394" s="50"/>
      <c r="CF394" s="50"/>
      <c r="CG394" s="50"/>
      <c r="CH394" s="50"/>
      <c r="CI394" s="50"/>
      <c r="CJ394" s="50"/>
      <c r="CK394" s="50"/>
      <c r="CL394" s="50"/>
      <c r="CM394" s="50"/>
      <c r="CN394" s="50"/>
      <c r="CO394" s="50"/>
      <c r="CP394" s="50"/>
      <c r="CQ394" s="50"/>
      <c r="CR394" s="50"/>
      <c r="CS394" s="50"/>
      <c r="CT394" s="50"/>
      <c r="CU394" s="50"/>
      <c r="CV394" s="50"/>
      <c r="CW394" s="50"/>
      <c r="CX394" s="50"/>
      <c r="CY394" s="50"/>
      <c r="CZ394" s="50"/>
      <c r="DA394" s="50"/>
      <c r="DB394" s="50"/>
      <c r="DC394" s="50"/>
      <c r="DD394" s="50"/>
      <c r="DE394" s="50"/>
      <c r="DF394" s="50"/>
      <c r="DG394" s="50"/>
    </row>
    <row r="395" spans="18:111" s="32" customFormat="1" x14ac:dyDescent="0.25"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50"/>
      <c r="AV395" s="50"/>
      <c r="AW395" s="50"/>
      <c r="AX395" s="50"/>
      <c r="AY395" s="50"/>
      <c r="AZ395" s="50"/>
      <c r="BA395" s="50"/>
      <c r="BB395" s="50"/>
      <c r="BC395" s="50"/>
      <c r="BD395" s="50"/>
      <c r="BE395" s="50"/>
      <c r="BF395" s="50"/>
      <c r="BG395" s="50"/>
      <c r="BH395" s="50"/>
      <c r="BI395" s="50"/>
      <c r="BJ395" s="50"/>
      <c r="BK395" s="50"/>
      <c r="BL395" s="50"/>
      <c r="BM395" s="50"/>
      <c r="BN395" s="50"/>
      <c r="BO395" s="50"/>
      <c r="BP395" s="50"/>
      <c r="BQ395" s="50"/>
      <c r="BR395" s="50"/>
      <c r="BS395" s="50"/>
      <c r="BT395" s="50"/>
      <c r="BU395" s="50"/>
      <c r="BV395" s="50"/>
      <c r="BW395" s="50"/>
      <c r="BX395" s="50"/>
      <c r="BY395" s="50"/>
      <c r="BZ395" s="50"/>
      <c r="CA395" s="50"/>
      <c r="CB395" s="50"/>
      <c r="CC395" s="50"/>
      <c r="CD395" s="50"/>
      <c r="CE395" s="50"/>
      <c r="CF395" s="50"/>
      <c r="CG395" s="50"/>
      <c r="CH395" s="50"/>
      <c r="CI395" s="50"/>
      <c r="CJ395" s="50"/>
      <c r="CK395" s="50"/>
      <c r="CL395" s="50"/>
      <c r="CM395" s="50"/>
      <c r="CN395" s="50"/>
      <c r="CO395" s="50"/>
      <c r="CP395" s="50"/>
      <c r="CQ395" s="50"/>
      <c r="CR395" s="50"/>
      <c r="CS395" s="50"/>
      <c r="CT395" s="50"/>
      <c r="CU395" s="50"/>
      <c r="CV395" s="50"/>
      <c r="CW395" s="50"/>
      <c r="CX395" s="50"/>
      <c r="CY395" s="50"/>
      <c r="CZ395" s="50"/>
      <c r="DA395" s="50"/>
      <c r="DB395" s="50"/>
      <c r="DC395" s="50"/>
      <c r="DD395" s="50"/>
      <c r="DE395" s="50"/>
      <c r="DF395" s="50"/>
      <c r="DG395" s="50"/>
    </row>
    <row r="396" spans="18:111" s="32" customFormat="1" x14ac:dyDescent="0.25"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/>
      <c r="AT396" s="50"/>
      <c r="AU396" s="50"/>
      <c r="AV396" s="50"/>
      <c r="AW396" s="50"/>
      <c r="AX396" s="50"/>
      <c r="AY396" s="50"/>
      <c r="AZ396" s="50"/>
      <c r="BA396" s="50"/>
      <c r="BB396" s="50"/>
      <c r="BC396" s="50"/>
      <c r="BD396" s="50"/>
      <c r="BE396" s="50"/>
      <c r="BF396" s="50"/>
      <c r="BG396" s="50"/>
      <c r="BH396" s="50"/>
      <c r="BI396" s="50"/>
      <c r="BJ396" s="50"/>
      <c r="BK396" s="50"/>
      <c r="BL396" s="50"/>
      <c r="BM396" s="50"/>
      <c r="BN396" s="50"/>
      <c r="BO396" s="50"/>
      <c r="BP396" s="50"/>
      <c r="BQ396" s="50"/>
      <c r="BR396" s="50"/>
      <c r="BS396" s="50"/>
      <c r="BT396" s="50"/>
      <c r="BU396" s="50"/>
      <c r="BV396" s="50"/>
      <c r="BW396" s="50"/>
      <c r="BX396" s="50"/>
      <c r="BY396" s="50"/>
      <c r="BZ396" s="50"/>
      <c r="CA396" s="50"/>
      <c r="CB396" s="50"/>
      <c r="CC396" s="50"/>
      <c r="CD396" s="50"/>
      <c r="CE396" s="50"/>
      <c r="CF396" s="50"/>
      <c r="CG396" s="50"/>
      <c r="CH396" s="50"/>
      <c r="CI396" s="50"/>
      <c r="CJ396" s="50"/>
      <c r="CK396" s="50"/>
      <c r="CL396" s="50"/>
      <c r="CM396" s="50"/>
      <c r="CN396" s="50"/>
      <c r="CO396" s="50"/>
      <c r="CP396" s="50"/>
      <c r="CQ396" s="50"/>
      <c r="CR396" s="50"/>
      <c r="CS396" s="50"/>
      <c r="CT396" s="50"/>
      <c r="CU396" s="50"/>
      <c r="CV396" s="50"/>
      <c r="CW396" s="50"/>
      <c r="CX396" s="50"/>
      <c r="CY396" s="50"/>
      <c r="CZ396" s="50"/>
      <c r="DA396" s="50"/>
      <c r="DB396" s="50"/>
      <c r="DC396" s="50"/>
      <c r="DD396" s="50"/>
      <c r="DE396" s="50"/>
      <c r="DF396" s="50"/>
      <c r="DG396" s="50"/>
    </row>
    <row r="397" spans="18:111" s="32" customFormat="1" x14ac:dyDescent="0.25"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/>
      <c r="AV397" s="50"/>
      <c r="AW397" s="50"/>
      <c r="AX397" s="50"/>
      <c r="AY397" s="50"/>
      <c r="AZ397" s="50"/>
      <c r="BA397" s="50"/>
      <c r="BB397" s="50"/>
      <c r="BC397" s="50"/>
      <c r="BD397" s="50"/>
      <c r="BE397" s="50"/>
      <c r="BF397" s="50"/>
      <c r="BG397" s="50"/>
      <c r="BH397" s="50"/>
      <c r="BI397" s="50"/>
      <c r="BJ397" s="50"/>
      <c r="BK397" s="50"/>
      <c r="BL397" s="50"/>
      <c r="BM397" s="50"/>
      <c r="BN397" s="50"/>
      <c r="BO397" s="50"/>
      <c r="BP397" s="50"/>
      <c r="BQ397" s="50"/>
      <c r="BR397" s="50"/>
      <c r="BS397" s="50"/>
      <c r="BT397" s="50"/>
      <c r="BU397" s="50"/>
      <c r="BV397" s="50"/>
      <c r="BW397" s="50"/>
      <c r="BX397" s="50"/>
      <c r="BY397" s="50"/>
      <c r="BZ397" s="50"/>
      <c r="CA397" s="50"/>
      <c r="CB397" s="50"/>
      <c r="CC397" s="50"/>
      <c r="CD397" s="50"/>
      <c r="CE397" s="50"/>
      <c r="CF397" s="50"/>
      <c r="CG397" s="50"/>
      <c r="CH397" s="50"/>
      <c r="CI397" s="50"/>
      <c r="CJ397" s="50"/>
      <c r="CK397" s="50"/>
      <c r="CL397" s="50"/>
      <c r="CM397" s="50"/>
      <c r="CN397" s="50"/>
      <c r="CO397" s="50"/>
      <c r="CP397" s="50"/>
      <c r="CQ397" s="50"/>
      <c r="CR397" s="50"/>
      <c r="CS397" s="50"/>
      <c r="CT397" s="50"/>
      <c r="CU397" s="50"/>
      <c r="CV397" s="50"/>
      <c r="CW397" s="50"/>
      <c r="CX397" s="50"/>
      <c r="CY397" s="50"/>
      <c r="CZ397" s="50"/>
      <c r="DA397" s="50"/>
      <c r="DB397" s="50"/>
      <c r="DC397" s="50"/>
      <c r="DD397" s="50"/>
      <c r="DE397" s="50"/>
      <c r="DF397" s="50"/>
      <c r="DG397" s="50"/>
    </row>
    <row r="398" spans="18:111" s="32" customFormat="1" x14ac:dyDescent="0.25"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  <c r="AS398" s="50"/>
      <c r="AT398" s="50"/>
      <c r="AU398" s="50"/>
      <c r="AV398" s="50"/>
      <c r="AW398" s="50"/>
      <c r="AX398" s="50"/>
      <c r="AY398" s="50"/>
      <c r="AZ398" s="50"/>
      <c r="BA398" s="50"/>
      <c r="BB398" s="50"/>
      <c r="BC398" s="50"/>
      <c r="BD398" s="50"/>
      <c r="BE398" s="50"/>
      <c r="BF398" s="50"/>
      <c r="BG398" s="50"/>
      <c r="BH398" s="50"/>
      <c r="BI398" s="50"/>
      <c r="BJ398" s="50"/>
      <c r="BK398" s="50"/>
      <c r="BL398" s="50"/>
      <c r="BM398" s="50"/>
      <c r="BN398" s="50"/>
      <c r="BO398" s="50"/>
      <c r="BP398" s="50"/>
      <c r="BQ398" s="50"/>
      <c r="BR398" s="50"/>
      <c r="BS398" s="50"/>
      <c r="BT398" s="50"/>
      <c r="BU398" s="50"/>
      <c r="BV398" s="50"/>
      <c r="BW398" s="50"/>
      <c r="BX398" s="50"/>
      <c r="BY398" s="50"/>
      <c r="BZ398" s="50"/>
      <c r="CA398" s="50"/>
      <c r="CB398" s="50"/>
      <c r="CC398" s="50"/>
      <c r="CD398" s="50"/>
      <c r="CE398" s="50"/>
      <c r="CF398" s="50"/>
      <c r="CG398" s="50"/>
      <c r="CH398" s="50"/>
      <c r="CI398" s="50"/>
      <c r="CJ398" s="50"/>
      <c r="CK398" s="50"/>
      <c r="CL398" s="50"/>
      <c r="CM398" s="50"/>
      <c r="CN398" s="50"/>
      <c r="CO398" s="50"/>
      <c r="CP398" s="50"/>
      <c r="CQ398" s="50"/>
      <c r="CR398" s="50"/>
      <c r="CS398" s="50"/>
      <c r="CT398" s="50"/>
      <c r="CU398" s="50"/>
      <c r="CV398" s="50"/>
      <c r="CW398" s="50"/>
      <c r="CX398" s="50"/>
      <c r="CY398" s="50"/>
      <c r="CZ398" s="50"/>
      <c r="DA398" s="50"/>
      <c r="DB398" s="50"/>
      <c r="DC398" s="50"/>
      <c r="DD398" s="50"/>
      <c r="DE398" s="50"/>
      <c r="DF398" s="50"/>
      <c r="DG398" s="50"/>
    </row>
    <row r="399" spans="18:111" s="32" customFormat="1" x14ac:dyDescent="0.25"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50"/>
      <c r="AV399" s="50"/>
      <c r="AW399" s="50"/>
      <c r="AX399" s="50"/>
      <c r="AY399" s="50"/>
      <c r="AZ399" s="50"/>
      <c r="BA399" s="50"/>
      <c r="BB399" s="50"/>
      <c r="BC399" s="50"/>
      <c r="BD399" s="50"/>
      <c r="BE399" s="50"/>
      <c r="BF399" s="50"/>
      <c r="BG399" s="50"/>
      <c r="BH399" s="50"/>
      <c r="BI399" s="50"/>
      <c r="BJ399" s="50"/>
      <c r="BK399" s="50"/>
      <c r="BL399" s="50"/>
      <c r="BM399" s="50"/>
      <c r="BN399" s="50"/>
      <c r="BO399" s="50"/>
      <c r="BP399" s="50"/>
      <c r="BQ399" s="50"/>
      <c r="BR399" s="50"/>
      <c r="BS399" s="50"/>
      <c r="BT399" s="50"/>
      <c r="BU399" s="50"/>
      <c r="BV399" s="50"/>
      <c r="BW399" s="50"/>
      <c r="BX399" s="50"/>
      <c r="BY399" s="50"/>
      <c r="BZ399" s="50"/>
      <c r="CA399" s="50"/>
      <c r="CB399" s="50"/>
      <c r="CC399" s="50"/>
      <c r="CD399" s="50"/>
      <c r="CE399" s="50"/>
      <c r="CF399" s="50"/>
      <c r="CG399" s="50"/>
      <c r="CH399" s="50"/>
      <c r="CI399" s="50"/>
      <c r="CJ399" s="50"/>
      <c r="CK399" s="50"/>
      <c r="CL399" s="50"/>
      <c r="CM399" s="50"/>
      <c r="CN399" s="50"/>
      <c r="CO399" s="50"/>
      <c r="CP399" s="50"/>
      <c r="CQ399" s="50"/>
      <c r="CR399" s="50"/>
      <c r="CS399" s="50"/>
      <c r="CT399" s="50"/>
      <c r="CU399" s="50"/>
      <c r="CV399" s="50"/>
      <c r="CW399" s="50"/>
      <c r="CX399" s="50"/>
      <c r="CY399" s="50"/>
      <c r="CZ399" s="50"/>
      <c r="DA399" s="50"/>
      <c r="DB399" s="50"/>
      <c r="DC399" s="50"/>
      <c r="DD399" s="50"/>
      <c r="DE399" s="50"/>
      <c r="DF399" s="50"/>
      <c r="DG399" s="50"/>
    </row>
    <row r="400" spans="18:111" s="32" customFormat="1" x14ac:dyDescent="0.25"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  <c r="AS400" s="50"/>
      <c r="AT400" s="50"/>
      <c r="AU400" s="50"/>
      <c r="AV400" s="50"/>
      <c r="AW400" s="50"/>
      <c r="AX400" s="50"/>
      <c r="AY400" s="50"/>
      <c r="AZ400" s="50"/>
      <c r="BA400" s="50"/>
      <c r="BB400" s="50"/>
      <c r="BC400" s="50"/>
      <c r="BD400" s="50"/>
      <c r="BE400" s="50"/>
      <c r="BF400" s="50"/>
      <c r="BG400" s="50"/>
      <c r="BH400" s="50"/>
      <c r="BI400" s="50"/>
      <c r="BJ400" s="50"/>
      <c r="BK400" s="50"/>
      <c r="BL400" s="50"/>
      <c r="BM400" s="50"/>
      <c r="BN400" s="50"/>
      <c r="BO400" s="50"/>
      <c r="BP400" s="50"/>
      <c r="BQ400" s="50"/>
      <c r="BR400" s="50"/>
      <c r="BS400" s="50"/>
      <c r="BT400" s="50"/>
      <c r="BU400" s="50"/>
      <c r="BV400" s="50"/>
      <c r="BW400" s="50"/>
      <c r="BX400" s="50"/>
      <c r="BY400" s="50"/>
      <c r="BZ400" s="50"/>
      <c r="CA400" s="50"/>
      <c r="CB400" s="50"/>
      <c r="CC400" s="50"/>
      <c r="CD400" s="50"/>
      <c r="CE400" s="50"/>
      <c r="CF400" s="50"/>
      <c r="CG400" s="50"/>
      <c r="CH400" s="50"/>
      <c r="CI400" s="50"/>
      <c r="CJ400" s="50"/>
      <c r="CK400" s="50"/>
      <c r="CL400" s="50"/>
      <c r="CM400" s="50"/>
      <c r="CN400" s="50"/>
      <c r="CO400" s="50"/>
      <c r="CP400" s="50"/>
      <c r="CQ400" s="50"/>
      <c r="CR400" s="50"/>
      <c r="CS400" s="50"/>
      <c r="CT400" s="50"/>
      <c r="CU400" s="50"/>
      <c r="CV400" s="50"/>
      <c r="CW400" s="50"/>
      <c r="CX400" s="50"/>
      <c r="CY400" s="50"/>
      <c r="CZ400" s="50"/>
      <c r="DA400" s="50"/>
      <c r="DB400" s="50"/>
      <c r="DC400" s="50"/>
      <c r="DD400" s="50"/>
      <c r="DE400" s="50"/>
      <c r="DF400" s="50"/>
      <c r="DG400" s="50"/>
    </row>
    <row r="401" spans="18:111" s="32" customFormat="1" x14ac:dyDescent="0.25"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  <c r="AS401" s="50"/>
      <c r="AT401" s="50"/>
      <c r="AU401" s="50"/>
      <c r="AV401" s="50"/>
      <c r="AW401" s="50"/>
      <c r="AX401" s="50"/>
      <c r="AY401" s="50"/>
      <c r="AZ401" s="50"/>
      <c r="BA401" s="50"/>
      <c r="BB401" s="50"/>
      <c r="BC401" s="50"/>
      <c r="BD401" s="50"/>
      <c r="BE401" s="50"/>
      <c r="BF401" s="50"/>
      <c r="BG401" s="50"/>
      <c r="BH401" s="50"/>
      <c r="BI401" s="50"/>
      <c r="BJ401" s="50"/>
      <c r="BK401" s="50"/>
      <c r="BL401" s="50"/>
      <c r="BM401" s="50"/>
      <c r="BN401" s="50"/>
      <c r="BO401" s="50"/>
      <c r="BP401" s="50"/>
      <c r="BQ401" s="50"/>
      <c r="BR401" s="50"/>
      <c r="BS401" s="50"/>
      <c r="BT401" s="50"/>
      <c r="BU401" s="50"/>
      <c r="BV401" s="50"/>
      <c r="BW401" s="50"/>
      <c r="BX401" s="50"/>
      <c r="BY401" s="50"/>
      <c r="BZ401" s="50"/>
      <c r="CA401" s="50"/>
      <c r="CB401" s="50"/>
      <c r="CC401" s="50"/>
      <c r="CD401" s="50"/>
      <c r="CE401" s="50"/>
      <c r="CF401" s="50"/>
      <c r="CG401" s="50"/>
      <c r="CH401" s="50"/>
      <c r="CI401" s="50"/>
      <c r="CJ401" s="50"/>
      <c r="CK401" s="50"/>
      <c r="CL401" s="50"/>
      <c r="CM401" s="50"/>
      <c r="CN401" s="50"/>
      <c r="CO401" s="50"/>
      <c r="CP401" s="50"/>
      <c r="CQ401" s="50"/>
      <c r="CR401" s="50"/>
      <c r="CS401" s="50"/>
      <c r="CT401" s="50"/>
      <c r="CU401" s="50"/>
      <c r="CV401" s="50"/>
      <c r="CW401" s="50"/>
      <c r="CX401" s="50"/>
      <c r="CY401" s="50"/>
      <c r="CZ401" s="50"/>
      <c r="DA401" s="50"/>
      <c r="DB401" s="50"/>
      <c r="DC401" s="50"/>
      <c r="DD401" s="50"/>
      <c r="DE401" s="50"/>
      <c r="DF401" s="50"/>
      <c r="DG401" s="50"/>
    </row>
    <row r="402" spans="18:111" s="32" customFormat="1" x14ac:dyDescent="0.25"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  <c r="AQ402" s="50"/>
      <c r="AR402" s="50"/>
      <c r="AS402" s="50"/>
      <c r="AT402" s="50"/>
      <c r="AU402" s="50"/>
      <c r="AV402" s="50"/>
      <c r="AW402" s="50"/>
      <c r="AX402" s="50"/>
      <c r="AY402" s="50"/>
      <c r="AZ402" s="50"/>
      <c r="BA402" s="50"/>
      <c r="BB402" s="50"/>
      <c r="BC402" s="50"/>
      <c r="BD402" s="50"/>
      <c r="BE402" s="50"/>
      <c r="BF402" s="50"/>
      <c r="BG402" s="50"/>
      <c r="BH402" s="50"/>
      <c r="BI402" s="50"/>
      <c r="BJ402" s="50"/>
      <c r="BK402" s="50"/>
      <c r="BL402" s="50"/>
      <c r="BM402" s="50"/>
      <c r="BN402" s="50"/>
      <c r="BO402" s="50"/>
      <c r="BP402" s="50"/>
      <c r="BQ402" s="50"/>
      <c r="BR402" s="50"/>
      <c r="BS402" s="50"/>
      <c r="BT402" s="50"/>
      <c r="BU402" s="50"/>
      <c r="BV402" s="50"/>
      <c r="BW402" s="50"/>
      <c r="BX402" s="50"/>
      <c r="BY402" s="50"/>
      <c r="BZ402" s="50"/>
      <c r="CA402" s="50"/>
      <c r="CB402" s="50"/>
      <c r="CC402" s="50"/>
      <c r="CD402" s="50"/>
      <c r="CE402" s="50"/>
      <c r="CF402" s="50"/>
      <c r="CG402" s="50"/>
      <c r="CH402" s="50"/>
      <c r="CI402" s="50"/>
      <c r="CJ402" s="50"/>
      <c r="CK402" s="50"/>
      <c r="CL402" s="50"/>
      <c r="CM402" s="50"/>
      <c r="CN402" s="50"/>
      <c r="CO402" s="50"/>
      <c r="CP402" s="50"/>
      <c r="CQ402" s="50"/>
      <c r="CR402" s="50"/>
      <c r="CS402" s="50"/>
      <c r="CT402" s="50"/>
      <c r="CU402" s="50"/>
      <c r="CV402" s="50"/>
      <c r="CW402" s="50"/>
      <c r="CX402" s="50"/>
      <c r="CY402" s="50"/>
      <c r="CZ402" s="50"/>
      <c r="DA402" s="50"/>
      <c r="DB402" s="50"/>
      <c r="DC402" s="50"/>
      <c r="DD402" s="50"/>
      <c r="DE402" s="50"/>
      <c r="DF402" s="50"/>
      <c r="DG402" s="50"/>
    </row>
    <row r="403" spans="18:111" s="32" customFormat="1" x14ac:dyDescent="0.25"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/>
      <c r="AV403" s="50"/>
      <c r="AW403" s="50"/>
      <c r="AX403" s="50"/>
      <c r="AY403" s="50"/>
      <c r="AZ403" s="50"/>
      <c r="BA403" s="50"/>
      <c r="BB403" s="50"/>
      <c r="BC403" s="50"/>
      <c r="BD403" s="50"/>
      <c r="BE403" s="50"/>
      <c r="BF403" s="50"/>
      <c r="BG403" s="50"/>
      <c r="BH403" s="50"/>
      <c r="BI403" s="50"/>
      <c r="BJ403" s="50"/>
      <c r="BK403" s="50"/>
      <c r="BL403" s="50"/>
      <c r="BM403" s="50"/>
      <c r="BN403" s="50"/>
      <c r="BO403" s="50"/>
      <c r="BP403" s="50"/>
      <c r="BQ403" s="50"/>
      <c r="BR403" s="50"/>
      <c r="BS403" s="50"/>
      <c r="BT403" s="50"/>
      <c r="BU403" s="50"/>
      <c r="BV403" s="50"/>
      <c r="BW403" s="50"/>
      <c r="BX403" s="50"/>
      <c r="BY403" s="50"/>
      <c r="BZ403" s="50"/>
      <c r="CA403" s="50"/>
      <c r="CB403" s="50"/>
      <c r="CC403" s="50"/>
      <c r="CD403" s="50"/>
      <c r="CE403" s="50"/>
      <c r="CF403" s="50"/>
      <c r="CG403" s="50"/>
      <c r="CH403" s="50"/>
      <c r="CI403" s="50"/>
      <c r="CJ403" s="50"/>
      <c r="CK403" s="50"/>
      <c r="CL403" s="50"/>
      <c r="CM403" s="50"/>
      <c r="CN403" s="50"/>
      <c r="CO403" s="50"/>
      <c r="CP403" s="50"/>
      <c r="CQ403" s="50"/>
      <c r="CR403" s="50"/>
      <c r="CS403" s="50"/>
      <c r="CT403" s="50"/>
      <c r="CU403" s="50"/>
      <c r="CV403" s="50"/>
      <c r="CW403" s="50"/>
      <c r="CX403" s="50"/>
      <c r="CY403" s="50"/>
      <c r="CZ403" s="50"/>
      <c r="DA403" s="50"/>
      <c r="DB403" s="50"/>
      <c r="DC403" s="50"/>
      <c r="DD403" s="50"/>
      <c r="DE403" s="50"/>
      <c r="DF403" s="50"/>
      <c r="DG403" s="50"/>
    </row>
    <row r="404" spans="18:111" s="32" customFormat="1" x14ac:dyDescent="0.25"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50"/>
      <c r="AV404" s="50"/>
      <c r="AW404" s="50"/>
      <c r="AX404" s="50"/>
      <c r="AY404" s="50"/>
      <c r="AZ404" s="50"/>
      <c r="BA404" s="50"/>
      <c r="BB404" s="50"/>
      <c r="BC404" s="50"/>
      <c r="BD404" s="50"/>
      <c r="BE404" s="50"/>
      <c r="BF404" s="50"/>
      <c r="BG404" s="50"/>
      <c r="BH404" s="50"/>
      <c r="BI404" s="50"/>
      <c r="BJ404" s="50"/>
      <c r="BK404" s="50"/>
      <c r="BL404" s="50"/>
      <c r="BM404" s="50"/>
      <c r="BN404" s="50"/>
      <c r="BO404" s="50"/>
      <c r="BP404" s="50"/>
      <c r="BQ404" s="50"/>
      <c r="BR404" s="50"/>
      <c r="BS404" s="50"/>
      <c r="BT404" s="50"/>
      <c r="BU404" s="50"/>
      <c r="BV404" s="50"/>
      <c r="BW404" s="50"/>
      <c r="BX404" s="50"/>
      <c r="BY404" s="50"/>
      <c r="BZ404" s="50"/>
      <c r="CA404" s="50"/>
      <c r="CB404" s="50"/>
      <c r="CC404" s="50"/>
      <c r="CD404" s="50"/>
      <c r="CE404" s="50"/>
      <c r="CF404" s="50"/>
      <c r="CG404" s="50"/>
      <c r="CH404" s="50"/>
      <c r="CI404" s="50"/>
      <c r="CJ404" s="50"/>
      <c r="CK404" s="50"/>
      <c r="CL404" s="50"/>
      <c r="CM404" s="50"/>
      <c r="CN404" s="50"/>
      <c r="CO404" s="50"/>
      <c r="CP404" s="50"/>
      <c r="CQ404" s="50"/>
      <c r="CR404" s="50"/>
      <c r="CS404" s="50"/>
      <c r="CT404" s="50"/>
      <c r="CU404" s="50"/>
      <c r="CV404" s="50"/>
      <c r="CW404" s="50"/>
      <c r="CX404" s="50"/>
      <c r="CY404" s="50"/>
      <c r="CZ404" s="50"/>
      <c r="DA404" s="50"/>
      <c r="DB404" s="50"/>
      <c r="DC404" s="50"/>
      <c r="DD404" s="50"/>
      <c r="DE404" s="50"/>
      <c r="DF404" s="50"/>
      <c r="DG404" s="50"/>
    </row>
    <row r="405" spans="18:111" s="32" customFormat="1" x14ac:dyDescent="0.25"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/>
      <c r="AV405" s="50"/>
      <c r="AW405" s="50"/>
      <c r="AX405" s="50"/>
      <c r="AY405" s="50"/>
      <c r="AZ405" s="50"/>
      <c r="BA405" s="50"/>
      <c r="BB405" s="50"/>
      <c r="BC405" s="50"/>
      <c r="BD405" s="50"/>
      <c r="BE405" s="50"/>
      <c r="BF405" s="50"/>
      <c r="BG405" s="50"/>
      <c r="BH405" s="50"/>
      <c r="BI405" s="50"/>
      <c r="BJ405" s="50"/>
      <c r="BK405" s="50"/>
      <c r="BL405" s="50"/>
      <c r="BM405" s="50"/>
      <c r="BN405" s="50"/>
      <c r="BO405" s="50"/>
      <c r="BP405" s="50"/>
      <c r="BQ405" s="50"/>
      <c r="BR405" s="50"/>
      <c r="BS405" s="50"/>
      <c r="BT405" s="50"/>
      <c r="BU405" s="50"/>
      <c r="BV405" s="50"/>
      <c r="BW405" s="50"/>
      <c r="BX405" s="50"/>
      <c r="BY405" s="50"/>
      <c r="BZ405" s="50"/>
      <c r="CA405" s="50"/>
      <c r="CB405" s="50"/>
      <c r="CC405" s="50"/>
      <c r="CD405" s="50"/>
      <c r="CE405" s="50"/>
      <c r="CF405" s="50"/>
      <c r="CG405" s="50"/>
      <c r="CH405" s="50"/>
      <c r="CI405" s="50"/>
      <c r="CJ405" s="50"/>
      <c r="CK405" s="50"/>
      <c r="CL405" s="50"/>
      <c r="CM405" s="50"/>
      <c r="CN405" s="50"/>
      <c r="CO405" s="50"/>
      <c r="CP405" s="50"/>
      <c r="CQ405" s="50"/>
      <c r="CR405" s="50"/>
      <c r="CS405" s="50"/>
      <c r="CT405" s="50"/>
      <c r="CU405" s="50"/>
      <c r="CV405" s="50"/>
      <c r="CW405" s="50"/>
      <c r="CX405" s="50"/>
      <c r="CY405" s="50"/>
      <c r="CZ405" s="50"/>
      <c r="DA405" s="50"/>
      <c r="DB405" s="50"/>
      <c r="DC405" s="50"/>
      <c r="DD405" s="50"/>
      <c r="DE405" s="50"/>
      <c r="DF405" s="50"/>
      <c r="DG405" s="50"/>
    </row>
    <row r="406" spans="18:111" s="32" customFormat="1" x14ac:dyDescent="0.25"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/>
      <c r="AV406" s="50"/>
      <c r="AW406" s="50"/>
      <c r="AX406" s="50"/>
      <c r="AY406" s="50"/>
      <c r="AZ406" s="50"/>
      <c r="BA406" s="50"/>
      <c r="BB406" s="50"/>
      <c r="BC406" s="50"/>
      <c r="BD406" s="50"/>
      <c r="BE406" s="50"/>
      <c r="BF406" s="50"/>
      <c r="BG406" s="50"/>
      <c r="BH406" s="50"/>
      <c r="BI406" s="50"/>
      <c r="BJ406" s="50"/>
      <c r="BK406" s="50"/>
      <c r="BL406" s="50"/>
      <c r="BM406" s="50"/>
      <c r="BN406" s="50"/>
      <c r="BO406" s="50"/>
      <c r="BP406" s="50"/>
      <c r="BQ406" s="50"/>
      <c r="BR406" s="50"/>
      <c r="BS406" s="50"/>
      <c r="BT406" s="50"/>
      <c r="BU406" s="50"/>
      <c r="BV406" s="50"/>
      <c r="BW406" s="50"/>
      <c r="BX406" s="50"/>
      <c r="BY406" s="50"/>
      <c r="BZ406" s="50"/>
      <c r="CA406" s="50"/>
      <c r="CB406" s="50"/>
      <c r="CC406" s="50"/>
      <c r="CD406" s="50"/>
      <c r="CE406" s="50"/>
      <c r="CF406" s="50"/>
      <c r="CG406" s="50"/>
      <c r="CH406" s="50"/>
      <c r="CI406" s="50"/>
      <c r="CJ406" s="50"/>
      <c r="CK406" s="50"/>
      <c r="CL406" s="50"/>
      <c r="CM406" s="50"/>
      <c r="CN406" s="50"/>
      <c r="CO406" s="50"/>
      <c r="CP406" s="50"/>
      <c r="CQ406" s="50"/>
      <c r="CR406" s="50"/>
      <c r="CS406" s="50"/>
      <c r="CT406" s="50"/>
      <c r="CU406" s="50"/>
      <c r="CV406" s="50"/>
      <c r="CW406" s="50"/>
      <c r="CX406" s="50"/>
      <c r="CY406" s="50"/>
      <c r="CZ406" s="50"/>
      <c r="DA406" s="50"/>
      <c r="DB406" s="50"/>
      <c r="DC406" s="50"/>
      <c r="DD406" s="50"/>
      <c r="DE406" s="50"/>
      <c r="DF406" s="50"/>
      <c r="DG406" s="50"/>
    </row>
    <row r="407" spans="18:111" s="32" customFormat="1" x14ac:dyDescent="0.25"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AW407" s="50"/>
      <c r="AX407" s="50"/>
      <c r="AY407" s="50"/>
      <c r="AZ407" s="50"/>
      <c r="BA407" s="50"/>
      <c r="BB407" s="50"/>
      <c r="BC407" s="50"/>
      <c r="BD407" s="50"/>
      <c r="BE407" s="50"/>
      <c r="BF407" s="50"/>
      <c r="BG407" s="50"/>
      <c r="BH407" s="50"/>
      <c r="BI407" s="50"/>
      <c r="BJ407" s="50"/>
      <c r="BK407" s="50"/>
      <c r="BL407" s="50"/>
      <c r="BM407" s="50"/>
      <c r="BN407" s="50"/>
      <c r="BO407" s="50"/>
      <c r="BP407" s="50"/>
      <c r="BQ407" s="50"/>
      <c r="BR407" s="50"/>
      <c r="BS407" s="50"/>
      <c r="BT407" s="50"/>
      <c r="BU407" s="50"/>
      <c r="BV407" s="50"/>
      <c r="BW407" s="50"/>
      <c r="BX407" s="50"/>
      <c r="BY407" s="50"/>
      <c r="BZ407" s="50"/>
      <c r="CA407" s="50"/>
      <c r="CB407" s="50"/>
      <c r="CC407" s="50"/>
      <c r="CD407" s="50"/>
      <c r="CE407" s="50"/>
      <c r="CF407" s="50"/>
      <c r="CG407" s="50"/>
      <c r="CH407" s="50"/>
      <c r="CI407" s="50"/>
      <c r="CJ407" s="50"/>
      <c r="CK407" s="50"/>
      <c r="CL407" s="50"/>
      <c r="CM407" s="50"/>
      <c r="CN407" s="50"/>
      <c r="CO407" s="50"/>
      <c r="CP407" s="50"/>
      <c r="CQ407" s="50"/>
      <c r="CR407" s="50"/>
      <c r="CS407" s="50"/>
      <c r="CT407" s="50"/>
      <c r="CU407" s="50"/>
      <c r="CV407" s="50"/>
      <c r="CW407" s="50"/>
      <c r="CX407" s="50"/>
      <c r="CY407" s="50"/>
      <c r="CZ407" s="50"/>
      <c r="DA407" s="50"/>
      <c r="DB407" s="50"/>
      <c r="DC407" s="50"/>
      <c r="DD407" s="50"/>
      <c r="DE407" s="50"/>
      <c r="DF407" s="50"/>
      <c r="DG407" s="50"/>
    </row>
    <row r="408" spans="18:111" s="32" customFormat="1" x14ac:dyDescent="0.25"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AW408" s="50"/>
      <c r="AX408" s="50"/>
      <c r="AY408" s="50"/>
      <c r="AZ408" s="50"/>
      <c r="BA408" s="50"/>
      <c r="BB408" s="50"/>
      <c r="BC408" s="50"/>
      <c r="BD408" s="50"/>
      <c r="BE408" s="50"/>
      <c r="BF408" s="50"/>
      <c r="BG408" s="50"/>
      <c r="BH408" s="50"/>
      <c r="BI408" s="50"/>
      <c r="BJ408" s="50"/>
      <c r="BK408" s="50"/>
      <c r="BL408" s="50"/>
      <c r="BM408" s="50"/>
      <c r="BN408" s="50"/>
      <c r="BO408" s="50"/>
      <c r="BP408" s="50"/>
      <c r="BQ408" s="50"/>
      <c r="BR408" s="50"/>
      <c r="BS408" s="50"/>
      <c r="BT408" s="50"/>
      <c r="BU408" s="50"/>
      <c r="BV408" s="50"/>
      <c r="BW408" s="50"/>
      <c r="BX408" s="50"/>
      <c r="BY408" s="50"/>
      <c r="BZ408" s="50"/>
      <c r="CA408" s="50"/>
      <c r="CB408" s="50"/>
      <c r="CC408" s="50"/>
      <c r="CD408" s="50"/>
      <c r="CE408" s="50"/>
      <c r="CF408" s="50"/>
      <c r="CG408" s="50"/>
      <c r="CH408" s="50"/>
      <c r="CI408" s="50"/>
      <c r="CJ408" s="50"/>
      <c r="CK408" s="50"/>
      <c r="CL408" s="50"/>
      <c r="CM408" s="50"/>
      <c r="CN408" s="50"/>
      <c r="CO408" s="50"/>
      <c r="CP408" s="50"/>
      <c r="CQ408" s="50"/>
      <c r="CR408" s="50"/>
      <c r="CS408" s="50"/>
      <c r="CT408" s="50"/>
      <c r="CU408" s="50"/>
      <c r="CV408" s="50"/>
      <c r="CW408" s="50"/>
      <c r="CX408" s="50"/>
      <c r="CY408" s="50"/>
      <c r="CZ408" s="50"/>
      <c r="DA408" s="50"/>
      <c r="DB408" s="50"/>
      <c r="DC408" s="50"/>
      <c r="DD408" s="50"/>
      <c r="DE408" s="50"/>
      <c r="DF408" s="50"/>
      <c r="DG408" s="50"/>
    </row>
    <row r="409" spans="18:111" s="32" customFormat="1" x14ac:dyDescent="0.25"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50"/>
      <c r="AV409" s="50"/>
      <c r="AW409" s="50"/>
      <c r="AX409" s="50"/>
      <c r="AY409" s="50"/>
      <c r="AZ409" s="50"/>
      <c r="BA409" s="50"/>
      <c r="BB409" s="50"/>
      <c r="BC409" s="50"/>
      <c r="BD409" s="50"/>
      <c r="BE409" s="50"/>
      <c r="BF409" s="50"/>
      <c r="BG409" s="50"/>
      <c r="BH409" s="50"/>
      <c r="BI409" s="50"/>
      <c r="BJ409" s="50"/>
      <c r="BK409" s="50"/>
      <c r="BL409" s="50"/>
      <c r="BM409" s="50"/>
      <c r="BN409" s="50"/>
      <c r="BO409" s="50"/>
      <c r="BP409" s="50"/>
      <c r="BQ409" s="50"/>
      <c r="BR409" s="50"/>
      <c r="BS409" s="50"/>
      <c r="BT409" s="50"/>
      <c r="BU409" s="50"/>
      <c r="BV409" s="50"/>
      <c r="BW409" s="50"/>
      <c r="BX409" s="50"/>
      <c r="BY409" s="50"/>
      <c r="BZ409" s="50"/>
      <c r="CA409" s="50"/>
      <c r="CB409" s="50"/>
      <c r="CC409" s="50"/>
      <c r="CD409" s="50"/>
      <c r="CE409" s="50"/>
      <c r="CF409" s="50"/>
      <c r="CG409" s="50"/>
      <c r="CH409" s="50"/>
      <c r="CI409" s="50"/>
      <c r="CJ409" s="50"/>
      <c r="CK409" s="50"/>
      <c r="CL409" s="50"/>
      <c r="CM409" s="50"/>
      <c r="CN409" s="50"/>
      <c r="CO409" s="50"/>
      <c r="CP409" s="50"/>
      <c r="CQ409" s="50"/>
      <c r="CR409" s="50"/>
      <c r="CS409" s="50"/>
      <c r="CT409" s="50"/>
      <c r="CU409" s="50"/>
      <c r="CV409" s="50"/>
      <c r="CW409" s="50"/>
      <c r="CX409" s="50"/>
      <c r="CY409" s="50"/>
      <c r="CZ409" s="50"/>
      <c r="DA409" s="50"/>
      <c r="DB409" s="50"/>
      <c r="DC409" s="50"/>
      <c r="DD409" s="50"/>
      <c r="DE409" s="50"/>
      <c r="DF409" s="50"/>
      <c r="DG409" s="50"/>
    </row>
    <row r="410" spans="18:111" s="32" customFormat="1" x14ac:dyDescent="0.25"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/>
      <c r="AV410" s="50"/>
      <c r="AW410" s="50"/>
      <c r="AX410" s="50"/>
      <c r="AY410" s="50"/>
      <c r="AZ410" s="50"/>
      <c r="BA410" s="50"/>
      <c r="BB410" s="50"/>
      <c r="BC410" s="50"/>
      <c r="BD410" s="50"/>
      <c r="BE410" s="50"/>
      <c r="BF410" s="50"/>
      <c r="BG410" s="50"/>
      <c r="BH410" s="50"/>
      <c r="BI410" s="50"/>
      <c r="BJ410" s="50"/>
      <c r="BK410" s="50"/>
      <c r="BL410" s="50"/>
      <c r="BM410" s="50"/>
      <c r="BN410" s="50"/>
      <c r="BO410" s="50"/>
      <c r="BP410" s="50"/>
      <c r="BQ410" s="50"/>
      <c r="BR410" s="50"/>
      <c r="BS410" s="50"/>
      <c r="BT410" s="50"/>
      <c r="BU410" s="50"/>
      <c r="BV410" s="50"/>
      <c r="BW410" s="50"/>
      <c r="BX410" s="50"/>
      <c r="BY410" s="50"/>
      <c r="BZ410" s="50"/>
      <c r="CA410" s="50"/>
      <c r="CB410" s="50"/>
      <c r="CC410" s="50"/>
      <c r="CD410" s="50"/>
      <c r="CE410" s="50"/>
      <c r="CF410" s="50"/>
      <c r="CG410" s="50"/>
      <c r="CH410" s="50"/>
      <c r="CI410" s="50"/>
      <c r="CJ410" s="50"/>
      <c r="CK410" s="50"/>
      <c r="CL410" s="50"/>
      <c r="CM410" s="50"/>
      <c r="CN410" s="50"/>
      <c r="CO410" s="50"/>
      <c r="CP410" s="50"/>
      <c r="CQ410" s="50"/>
      <c r="CR410" s="50"/>
      <c r="CS410" s="50"/>
      <c r="CT410" s="50"/>
      <c r="CU410" s="50"/>
      <c r="CV410" s="50"/>
      <c r="CW410" s="50"/>
      <c r="CX410" s="50"/>
      <c r="CY410" s="50"/>
      <c r="CZ410" s="50"/>
      <c r="DA410" s="50"/>
      <c r="DB410" s="50"/>
      <c r="DC410" s="50"/>
      <c r="DD410" s="50"/>
      <c r="DE410" s="50"/>
      <c r="DF410" s="50"/>
      <c r="DG410" s="50"/>
    </row>
    <row r="411" spans="18:111" s="32" customFormat="1" x14ac:dyDescent="0.25"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50"/>
      <c r="AV411" s="50"/>
      <c r="AW411" s="50"/>
      <c r="AX411" s="50"/>
      <c r="AY411" s="50"/>
      <c r="AZ411" s="50"/>
      <c r="BA411" s="50"/>
      <c r="BB411" s="50"/>
      <c r="BC411" s="50"/>
      <c r="BD411" s="50"/>
      <c r="BE411" s="50"/>
      <c r="BF411" s="50"/>
      <c r="BG411" s="50"/>
      <c r="BH411" s="50"/>
      <c r="BI411" s="50"/>
      <c r="BJ411" s="50"/>
      <c r="BK411" s="50"/>
      <c r="BL411" s="50"/>
      <c r="BM411" s="50"/>
      <c r="BN411" s="50"/>
      <c r="BO411" s="50"/>
      <c r="BP411" s="50"/>
      <c r="BQ411" s="50"/>
      <c r="BR411" s="50"/>
      <c r="BS411" s="50"/>
      <c r="BT411" s="50"/>
      <c r="BU411" s="50"/>
      <c r="BV411" s="50"/>
      <c r="BW411" s="50"/>
      <c r="BX411" s="50"/>
      <c r="BY411" s="50"/>
      <c r="BZ411" s="50"/>
      <c r="CA411" s="50"/>
      <c r="CB411" s="50"/>
      <c r="CC411" s="50"/>
      <c r="CD411" s="50"/>
      <c r="CE411" s="50"/>
      <c r="CF411" s="50"/>
      <c r="CG411" s="50"/>
      <c r="CH411" s="50"/>
      <c r="CI411" s="50"/>
      <c r="CJ411" s="50"/>
      <c r="CK411" s="50"/>
      <c r="CL411" s="50"/>
      <c r="CM411" s="50"/>
      <c r="CN411" s="50"/>
      <c r="CO411" s="50"/>
      <c r="CP411" s="50"/>
      <c r="CQ411" s="50"/>
      <c r="CR411" s="50"/>
      <c r="CS411" s="50"/>
      <c r="CT411" s="50"/>
      <c r="CU411" s="50"/>
      <c r="CV411" s="50"/>
      <c r="CW411" s="50"/>
      <c r="CX411" s="50"/>
      <c r="CY411" s="50"/>
      <c r="CZ411" s="50"/>
      <c r="DA411" s="50"/>
      <c r="DB411" s="50"/>
      <c r="DC411" s="50"/>
      <c r="DD411" s="50"/>
      <c r="DE411" s="50"/>
      <c r="DF411" s="50"/>
      <c r="DG411" s="50"/>
    </row>
    <row r="412" spans="18:111" s="32" customFormat="1" x14ac:dyDescent="0.25"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50"/>
      <c r="AT412" s="50"/>
      <c r="AU412" s="50"/>
      <c r="AV412" s="50"/>
      <c r="AW412" s="50"/>
      <c r="AX412" s="50"/>
      <c r="AY412" s="50"/>
      <c r="AZ412" s="50"/>
      <c r="BA412" s="50"/>
      <c r="BB412" s="50"/>
      <c r="BC412" s="50"/>
      <c r="BD412" s="50"/>
      <c r="BE412" s="50"/>
      <c r="BF412" s="50"/>
      <c r="BG412" s="50"/>
      <c r="BH412" s="50"/>
      <c r="BI412" s="50"/>
      <c r="BJ412" s="50"/>
      <c r="BK412" s="50"/>
      <c r="BL412" s="50"/>
      <c r="BM412" s="50"/>
      <c r="BN412" s="50"/>
      <c r="BO412" s="50"/>
      <c r="BP412" s="50"/>
      <c r="BQ412" s="50"/>
      <c r="BR412" s="50"/>
      <c r="BS412" s="50"/>
      <c r="BT412" s="50"/>
      <c r="BU412" s="50"/>
      <c r="BV412" s="50"/>
      <c r="BW412" s="50"/>
      <c r="BX412" s="50"/>
      <c r="BY412" s="50"/>
      <c r="BZ412" s="50"/>
      <c r="CA412" s="50"/>
      <c r="CB412" s="50"/>
      <c r="CC412" s="50"/>
      <c r="CD412" s="50"/>
      <c r="CE412" s="50"/>
      <c r="CF412" s="50"/>
      <c r="CG412" s="50"/>
      <c r="CH412" s="50"/>
      <c r="CI412" s="50"/>
      <c r="CJ412" s="50"/>
      <c r="CK412" s="50"/>
      <c r="CL412" s="50"/>
      <c r="CM412" s="50"/>
      <c r="CN412" s="50"/>
      <c r="CO412" s="50"/>
      <c r="CP412" s="50"/>
      <c r="CQ412" s="50"/>
      <c r="CR412" s="50"/>
      <c r="CS412" s="50"/>
      <c r="CT412" s="50"/>
      <c r="CU412" s="50"/>
      <c r="CV412" s="50"/>
      <c r="CW412" s="50"/>
      <c r="CX412" s="50"/>
      <c r="CY412" s="50"/>
      <c r="CZ412" s="50"/>
      <c r="DA412" s="50"/>
      <c r="DB412" s="50"/>
      <c r="DC412" s="50"/>
      <c r="DD412" s="50"/>
      <c r="DE412" s="50"/>
      <c r="DF412" s="50"/>
      <c r="DG412" s="50"/>
    </row>
    <row r="413" spans="18:111" s="32" customFormat="1" x14ac:dyDescent="0.25"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/>
      <c r="AV413" s="50"/>
      <c r="AW413" s="50"/>
      <c r="AX413" s="50"/>
      <c r="AY413" s="50"/>
      <c r="AZ413" s="50"/>
      <c r="BA413" s="50"/>
      <c r="BB413" s="50"/>
      <c r="BC413" s="50"/>
      <c r="BD413" s="50"/>
      <c r="BE413" s="50"/>
      <c r="BF413" s="50"/>
      <c r="BG413" s="50"/>
      <c r="BH413" s="50"/>
      <c r="BI413" s="50"/>
      <c r="BJ413" s="50"/>
      <c r="BK413" s="50"/>
      <c r="BL413" s="50"/>
      <c r="BM413" s="50"/>
      <c r="BN413" s="50"/>
      <c r="BO413" s="50"/>
      <c r="BP413" s="50"/>
      <c r="BQ413" s="50"/>
      <c r="BR413" s="50"/>
      <c r="BS413" s="50"/>
      <c r="BT413" s="50"/>
      <c r="BU413" s="50"/>
      <c r="BV413" s="50"/>
      <c r="BW413" s="50"/>
      <c r="BX413" s="50"/>
      <c r="BY413" s="50"/>
      <c r="BZ413" s="50"/>
      <c r="CA413" s="50"/>
      <c r="CB413" s="50"/>
      <c r="CC413" s="50"/>
      <c r="CD413" s="50"/>
      <c r="CE413" s="50"/>
      <c r="CF413" s="50"/>
      <c r="CG413" s="50"/>
      <c r="CH413" s="50"/>
      <c r="CI413" s="50"/>
      <c r="CJ413" s="50"/>
      <c r="CK413" s="50"/>
      <c r="CL413" s="50"/>
      <c r="CM413" s="50"/>
      <c r="CN413" s="50"/>
      <c r="CO413" s="50"/>
      <c r="CP413" s="50"/>
      <c r="CQ413" s="50"/>
      <c r="CR413" s="50"/>
      <c r="CS413" s="50"/>
      <c r="CT413" s="50"/>
      <c r="CU413" s="50"/>
      <c r="CV413" s="50"/>
      <c r="CW413" s="50"/>
      <c r="CX413" s="50"/>
      <c r="CY413" s="50"/>
      <c r="CZ413" s="50"/>
      <c r="DA413" s="50"/>
      <c r="DB413" s="50"/>
      <c r="DC413" s="50"/>
      <c r="DD413" s="50"/>
      <c r="DE413" s="50"/>
      <c r="DF413" s="50"/>
      <c r="DG413" s="50"/>
    </row>
    <row r="414" spans="18:111" s="32" customFormat="1" x14ac:dyDescent="0.25"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50"/>
      <c r="AT414" s="50"/>
      <c r="AU414" s="50"/>
      <c r="AV414" s="50"/>
      <c r="AW414" s="50"/>
      <c r="AX414" s="50"/>
      <c r="AY414" s="50"/>
      <c r="AZ414" s="50"/>
      <c r="BA414" s="50"/>
      <c r="BB414" s="50"/>
      <c r="BC414" s="50"/>
      <c r="BD414" s="50"/>
      <c r="BE414" s="50"/>
      <c r="BF414" s="50"/>
      <c r="BG414" s="50"/>
      <c r="BH414" s="50"/>
      <c r="BI414" s="50"/>
      <c r="BJ414" s="50"/>
      <c r="BK414" s="50"/>
      <c r="BL414" s="50"/>
      <c r="BM414" s="50"/>
      <c r="BN414" s="50"/>
      <c r="BO414" s="50"/>
      <c r="BP414" s="50"/>
      <c r="BQ414" s="50"/>
      <c r="BR414" s="50"/>
      <c r="BS414" s="50"/>
      <c r="BT414" s="50"/>
      <c r="BU414" s="50"/>
      <c r="BV414" s="50"/>
      <c r="BW414" s="50"/>
      <c r="BX414" s="50"/>
      <c r="BY414" s="50"/>
      <c r="BZ414" s="50"/>
      <c r="CA414" s="50"/>
      <c r="CB414" s="50"/>
      <c r="CC414" s="50"/>
      <c r="CD414" s="50"/>
      <c r="CE414" s="50"/>
      <c r="CF414" s="50"/>
      <c r="CG414" s="50"/>
      <c r="CH414" s="50"/>
      <c r="CI414" s="50"/>
      <c r="CJ414" s="50"/>
      <c r="CK414" s="50"/>
      <c r="CL414" s="50"/>
      <c r="CM414" s="50"/>
      <c r="CN414" s="50"/>
      <c r="CO414" s="50"/>
      <c r="CP414" s="50"/>
      <c r="CQ414" s="50"/>
      <c r="CR414" s="50"/>
      <c r="CS414" s="50"/>
      <c r="CT414" s="50"/>
      <c r="CU414" s="50"/>
      <c r="CV414" s="50"/>
      <c r="CW414" s="50"/>
      <c r="CX414" s="50"/>
      <c r="CY414" s="50"/>
      <c r="CZ414" s="50"/>
      <c r="DA414" s="50"/>
      <c r="DB414" s="50"/>
      <c r="DC414" s="50"/>
      <c r="DD414" s="50"/>
      <c r="DE414" s="50"/>
      <c r="DF414" s="50"/>
      <c r="DG414" s="50"/>
    </row>
    <row r="415" spans="18:111" s="32" customFormat="1" x14ac:dyDescent="0.25"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/>
      <c r="AV415" s="50"/>
      <c r="AW415" s="50"/>
      <c r="AX415" s="50"/>
      <c r="AY415" s="50"/>
      <c r="AZ415" s="50"/>
      <c r="BA415" s="50"/>
      <c r="BB415" s="50"/>
      <c r="BC415" s="50"/>
      <c r="BD415" s="50"/>
      <c r="BE415" s="50"/>
      <c r="BF415" s="50"/>
      <c r="BG415" s="50"/>
      <c r="BH415" s="50"/>
      <c r="BI415" s="50"/>
      <c r="BJ415" s="50"/>
      <c r="BK415" s="50"/>
      <c r="BL415" s="50"/>
      <c r="BM415" s="50"/>
      <c r="BN415" s="50"/>
      <c r="BO415" s="50"/>
      <c r="BP415" s="50"/>
      <c r="BQ415" s="50"/>
      <c r="BR415" s="50"/>
      <c r="BS415" s="50"/>
      <c r="BT415" s="50"/>
      <c r="BU415" s="50"/>
      <c r="BV415" s="50"/>
      <c r="BW415" s="50"/>
      <c r="BX415" s="50"/>
      <c r="BY415" s="50"/>
      <c r="BZ415" s="50"/>
      <c r="CA415" s="50"/>
      <c r="CB415" s="50"/>
      <c r="CC415" s="50"/>
      <c r="CD415" s="50"/>
      <c r="CE415" s="50"/>
      <c r="CF415" s="50"/>
      <c r="CG415" s="50"/>
      <c r="CH415" s="50"/>
      <c r="CI415" s="50"/>
      <c r="CJ415" s="50"/>
      <c r="CK415" s="50"/>
      <c r="CL415" s="50"/>
      <c r="CM415" s="50"/>
      <c r="CN415" s="50"/>
      <c r="CO415" s="50"/>
      <c r="CP415" s="50"/>
      <c r="CQ415" s="50"/>
      <c r="CR415" s="50"/>
      <c r="CS415" s="50"/>
      <c r="CT415" s="50"/>
      <c r="CU415" s="50"/>
      <c r="CV415" s="50"/>
      <c r="CW415" s="50"/>
      <c r="CX415" s="50"/>
      <c r="CY415" s="50"/>
      <c r="CZ415" s="50"/>
      <c r="DA415" s="50"/>
      <c r="DB415" s="50"/>
      <c r="DC415" s="50"/>
      <c r="DD415" s="50"/>
      <c r="DE415" s="50"/>
      <c r="DF415" s="50"/>
      <c r="DG415" s="50"/>
    </row>
    <row r="416" spans="18:111" s="32" customFormat="1" x14ac:dyDescent="0.25"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/>
      <c r="AV416" s="50"/>
      <c r="AW416" s="50"/>
      <c r="AX416" s="50"/>
      <c r="AY416" s="50"/>
      <c r="AZ416" s="50"/>
      <c r="BA416" s="50"/>
      <c r="BB416" s="50"/>
      <c r="BC416" s="50"/>
      <c r="BD416" s="50"/>
      <c r="BE416" s="50"/>
      <c r="BF416" s="50"/>
      <c r="BG416" s="50"/>
      <c r="BH416" s="50"/>
      <c r="BI416" s="50"/>
      <c r="BJ416" s="50"/>
      <c r="BK416" s="50"/>
      <c r="BL416" s="50"/>
      <c r="BM416" s="50"/>
      <c r="BN416" s="50"/>
      <c r="BO416" s="50"/>
      <c r="BP416" s="50"/>
      <c r="BQ416" s="50"/>
      <c r="BR416" s="50"/>
      <c r="BS416" s="50"/>
      <c r="BT416" s="50"/>
      <c r="BU416" s="50"/>
      <c r="BV416" s="50"/>
      <c r="BW416" s="50"/>
      <c r="BX416" s="50"/>
      <c r="BY416" s="50"/>
      <c r="BZ416" s="50"/>
      <c r="CA416" s="50"/>
      <c r="CB416" s="50"/>
      <c r="CC416" s="50"/>
      <c r="CD416" s="50"/>
      <c r="CE416" s="50"/>
      <c r="CF416" s="50"/>
      <c r="CG416" s="50"/>
      <c r="CH416" s="50"/>
      <c r="CI416" s="50"/>
      <c r="CJ416" s="50"/>
      <c r="CK416" s="50"/>
      <c r="CL416" s="50"/>
      <c r="CM416" s="50"/>
      <c r="CN416" s="50"/>
      <c r="CO416" s="50"/>
      <c r="CP416" s="50"/>
      <c r="CQ416" s="50"/>
      <c r="CR416" s="50"/>
      <c r="CS416" s="50"/>
      <c r="CT416" s="50"/>
      <c r="CU416" s="50"/>
      <c r="CV416" s="50"/>
      <c r="CW416" s="50"/>
      <c r="CX416" s="50"/>
      <c r="CY416" s="50"/>
      <c r="CZ416" s="50"/>
      <c r="DA416" s="50"/>
      <c r="DB416" s="50"/>
      <c r="DC416" s="50"/>
      <c r="DD416" s="50"/>
      <c r="DE416" s="50"/>
      <c r="DF416" s="50"/>
      <c r="DG416" s="50"/>
    </row>
    <row r="417" spans="18:111" s="32" customFormat="1" x14ac:dyDescent="0.25"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/>
      <c r="AV417" s="50"/>
      <c r="AW417" s="50"/>
      <c r="AX417" s="50"/>
      <c r="AY417" s="50"/>
      <c r="AZ417" s="50"/>
      <c r="BA417" s="50"/>
      <c r="BB417" s="50"/>
      <c r="BC417" s="50"/>
      <c r="BD417" s="50"/>
      <c r="BE417" s="50"/>
      <c r="BF417" s="50"/>
      <c r="BG417" s="50"/>
      <c r="BH417" s="50"/>
      <c r="BI417" s="50"/>
      <c r="BJ417" s="50"/>
      <c r="BK417" s="50"/>
      <c r="BL417" s="50"/>
      <c r="BM417" s="50"/>
      <c r="BN417" s="50"/>
      <c r="BO417" s="50"/>
      <c r="BP417" s="50"/>
      <c r="BQ417" s="50"/>
      <c r="BR417" s="50"/>
      <c r="BS417" s="50"/>
      <c r="BT417" s="50"/>
      <c r="BU417" s="50"/>
      <c r="BV417" s="50"/>
      <c r="BW417" s="50"/>
      <c r="BX417" s="50"/>
      <c r="BY417" s="50"/>
      <c r="BZ417" s="50"/>
      <c r="CA417" s="50"/>
      <c r="CB417" s="50"/>
      <c r="CC417" s="50"/>
      <c r="CD417" s="50"/>
      <c r="CE417" s="50"/>
      <c r="CF417" s="50"/>
      <c r="CG417" s="50"/>
      <c r="CH417" s="50"/>
      <c r="CI417" s="50"/>
      <c r="CJ417" s="50"/>
      <c r="CK417" s="50"/>
      <c r="CL417" s="50"/>
      <c r="CM417" s="50"/>
      <c r="CN417" s="50"/>
      <c r="CO417" s="50"/>
      <c r="CP417" s="50"/>
      <c r="CQ417" s="50"/>
      <c r="CR417" s="50"/>
      <c r="CS417" s="50"/>
      <c r="CT417" s="50"/>
      <c r="CU417" s="50"/>
      <c r="CV417" s="50"/>
      <c r="CW417" s="50"/>
      <c r="CX417" s="50"/>
      <c r="CY417" s="50"/>
      <c r="CZ417" s="50"/>
      <c r="DA417" s="50"/>
      <c r="DB417" s="50"/>
      <c r="DC417" s="50"/>
      <c r="DD417" s="50"/>
      <c r="DE417" s="50"/>
      <c r="DF417" s="50"/>
      <c r="DG417" s="50"/>
    </row>
    <row r="418" spans="18:111" s="32" customFormat="1" x14ac:dyDescent="0.25"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50"/>
      <c r="AT418" s="50"/>
      <c r="AU418" s="50"/>
      <c r="AV418" s="50"/>
      <c r="AW418" s="50"/>
      <c r="AX418" s="50"/>
      <c r="AY418" s="50"/>
      <c r="AZ418" s="50"/>
      <c r="BA418" s="50"/>
      <c r="BB418" s="50"/>
      <c r="BC418" s="50"/>
      <c r="BD418" s="50"/>
      <c r="BE418" s="50"/>
      <c r="BF418" s="50"/>
      <c r="BG418" s="50"/>
      <c r="BH418" s="50"/>
      <c r="BI418" s="50"/>
      <c r="BJ418" s="50"/>
      <c r="BK418" s="50"/>
      <c r="BL418" s="50"/>
      <c r="BM418" s="50"/>
      <c r="BN418" s="50"/>
      <c r="BO418" s="50"/>
      <c r="BP418" s="50"/>
      <c r="BQ418" s="50"/>
      <c r="BR418" s="50"/>
      <c r="BS418" s="50"/>
      <c r="BT418" s="50"/>
      <c r="BU418" s="50"/>
      <c r="BV418" s="50"/>
      <c r="BW418" s="50"/>
      <c r="BX418" s="50"/>
      <c r="BY418" s="50"/>
      <c r="BZ418" s="50"/>
      <c r="CA418" s="50"/>
      <c r="CB418" s="50"/>
      <c r="CC418" s="50"/>
      <c r="CD418" s="50"/>
      <c r="CE418" s="50"/>
      <c r="CF418" s="50"/>
      <c r="CG418" s="50"/>
      <c r="CH418" s="50"/>
      <c r="CI418" s="50"/>
      <c r="CJ418" s="50"/>
      <c r="CK418" s="50"/>
      <c r="CL418" s="50"/>
      <c r="CM418" s="50"/>
      <c r="CN418" s="50"/>
      <c r="CO418" s="50"/>
      <c r="CP418" s="50"/>
      <c r="CQ418" s="50"/>
      <c r="CR418" s="50"/>
      <c r="CS418" s="50"/>
      <c r="CT418" s="50"/>
      <c r="CU418" s="50"/>
      <c r="CV418" s="50"/>
      <c r="CW418" s="50"/>
      <c r="CX418" s="50"/>
      <c r="CY418" s="50"/>
      <c r="CZ418" s="50"/>
      <c r="DA418" s="50"/>
      <c r="DB418" s="50"/>
      <c r="DC418" s="50"/>
      <c r="DD418" s="50"/>
      <c r="DE418" s="50"/>
      <c r="DF418" s="50"/>
      <c r="DG418" s="50"/>
    </row>
    <row r="419" spans="18:111" s="32" customFormat="1" x14ac:dyDescent="0.25"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  <c r="AQ419" s="50"/>
      <c r="AR419" s="50"/>
      <c r="AS419" s="50"/>
      <c r="AT419" s="50"/>
      <c r="AU419" s="50"/>
      <c r="AV419" s="50"/>
      <c r="AW419" s="50"/>
      <c r="AX419" s="50"/>
      <c r="AY419" s="50"/>
      <c r="AZ419" s="50"/>
      <c r="BA419" s="50"/>
      <c r="BB419" s="50"/>
      <c r="BC419" s="50"/>
      <c r="BD419" s="50"/>
      <c r="BE419" s="50"/>
      <c r="BF419" s="50"/>
      <c r="BG419" s="50"/>
      <c r="BH419" s="50"/>
      <c r="BI419" s="50"/>
      <c r="BJ419" s="50"/>
      <c r="BK419" s="50"/>
      <c r="BL419" s="50"/>
      <c r="BM419" s="50"/>
      <c r="BN419" s="50"/>
      <c r="BO419" s="50"/>
      <c r="BP419" s="50"/>
      <c r="BQ419" s="50"/>
      <c r="BR419" s="50"/>
      <c r="BS419" s="50"/>
      <c r="BT419" s="50"/>
      <c r="BU419" s="50"/>
      <c r="BV419" s="50"/>
      <c r="BW419" s="50"/>
      <c r="BX419" s="50"/>
      <c r="BY419" s="50"/>
      <c r="BZ419" s="50"/>
      <c r="CA419" s="50"/>
      <c r="CB419" s="50"/>
      <c r="CC419" s="50"/>
      <c r="CD419" s="50"/>
      <c r="CE419" s="50"/>
      <c r="CF419" s="50"/>
      <c r="CG419" s="50"/>
      <c r="CH419" s="50"/>
      <c r="CI419" s="50"/>
      <c r="CJ419" s="50"/>
      <c r="CK419" s="50"/>
      <c r="CL419" s="50"/>
      <c r="CM419" s="50"/>
      <c r="CN419" s="50"/>
      <c r="CO419" s="50"/>
      <c r="CP419" s="50"/>
      <c r="CQ419" s="50"/>
      <c r="CR419" s="50"/>
      <c r="CS419" s="50"/>
      <c r="CT419" s="50"/>
      <c r="CU419" s="50"/>
      <c r="CV419" s="50"/>
      <c r="CW419" s="50"/>
      <c r="CX419" s="50"/>
      <c r="CY419" s="50"/>
      <c r="CZ419" s="50"/>
      <c r="DA419" s="50"/>
      <c r="DB419" s="50"/>
      <c r="DC419" s="50"/>
      <c r="DD419" s="50"/>
      <c r="DE419" s="50"/>
      <c r="DF419" s="50"/>
      <c r="DG419" s="50"/>
    </row>
    <row r="420" spans="18:111" s="32" customFormat="1" x14ac:dyDescent="0.25"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50"/>
      <c r="AT420" s="50"/>
      <c r="AU420" s="50"/>
      <c r="AV420" s="50"/>
      <c r="AW420" s="50"/>
      <c r="AX420" s="50"/>
      <c r="AY420" s="50"/>
      <c r="AZ420" s="50"/>
      <c r="BA420" s="50"/>
      <c r="BB420" s="50"/>
      <c r="BC420" s="50"/>
      <c r="BD420" s="50"/>
      <c r="BE420" s="50"/>
      <c r="BF420" s="50"/>
      <c r="BG420" s="50"/>
      <c r="BH420" s="50"/>
      <c r="BI420" s="50"/>
      <c r="BJ420" s="50"/>
      <c r="BK420" s="50"/>
      <c r="BL420" s="50"/>
      <c r="BM420" s="50"/>
      <c r="BN420" s="50"/>
      <c r="BO420" s="50"/>
      <c r="BP420" s="50"/>
      <c r="BQ420" s="50"/>
      <c r="BR420" s="50"/>
      <c r="BS420" s="50"/>
      <c r="BT420" s="50"/>
      <c r="BU420" s="50"/>
      <c r="BV420" s="50"/>
      <c r="BW420" s="50"/>
      <c r="BX420" s="50"/>
      <c r="BY420" s="50"/>
      <c r="BZ420" s="50"/>
      <c r="CA420" s="50"/>
      <c r="CB420" s="50"/>
      <c r="CC420" s="50"/>
      <c r="CD420" s="50"/>
      <c r="CE420" s="50"/>
      <c r="CF420" s="50"/>
      <c r="CG420" s="50"/>
      <c r="CH420" s="50"/>
      <c r="CI420" s="50"/>
      <c r="CJ420" s="50"/>
      <c r="CK420" s="50"/>
      <c r="CL420" s="50"/>
      <c r="CM420" s="50"/>
      <c r="CN420" s="50"/>
      <c r="CO420" s="50"/>
      <c r="CP420" s="50"/>
      <c r="CQ420" s="50"/>
      <c r="CR420" s="50"/>
      <c r="CS420" s="50"/>
      <c r="CT420" s="50"/>
      <c r="CU420" s="50"/>
      <c r="CV420" s="50"/>
      <c r="CW420" s="50"/>
      <c r="CX420" s="50"/>
      <c r="CY420" s="50"/>
      <c r="CZ420" s="50"/>
      <c r="DA420" s="50"/>
      <c r="DB420" s="50"/>
      <c r="DC420" s="50"/>
      <c r="DD420" s="50"/>
      <c r="DE420" s="50"/>
      <c r="DF420" s="50"/>
      <c r="DG420" s="50"/>
    </row>
    <row r="421" spans="18:111" s="32" customFormat="1" x14ac:dyDescent="0.25"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50"/>
      <c r="AW421" s="50"/>
      <c r="AX421" s="50"/>
      <c r="AY421" s="50"/>
      <c r="AZ421" s="50"/>
      <c r="BA421" s="50"/>
      <c r="BB421" s="50"/>
      <c r="BC421" s="50"/>
      <c r="BD421" s="50"/>
      <c r="BE421" s="50"/>
      <c r="BF421" s="50"/>
      <c r="BG421" s="50"/>
      <c r="BH421" s="50"/>
      <c r="BI421" s="50"/>
      <c r="BJ421" s="50"/>
      <c r="BK421" s="50"/>
      <c r="BL421" s="50"/>
      <c r="BM421" s="50"/>
      <c r="BN421" s="50"/>
      <c r="BO421" s="50"/>
      <c r="BP421" s="50"/>
      <c r="BQ421" s="50"/>
      <c r="BR421" s="50"/>
      <c r="BS421" s="50"/>
      <c r="BT421" s="50"/>
      <c r="BU421" s="50"/>
      <c r="BV421" s="50"/>
      <c r="BW421" s="50"/>
      <c r="BX421" s="50"/>
      <c r="BY421" s="50"/>
      <c r="BZ421" s="50"/>
      <c r="CA421" s="50"/>
      <c r="CB421" s="50"/>
      <c r="CC421" s="50"/>
      <c r="CD421" s="50"/>
      <c r="CE421" s="50"/>
      <c r="CF421" s="50"/>
      <c r="CG421" s="50"/>
      <c r="CH421" s="50"/>
      <c r="CI421" s="50"/>
      <c r="CJ421" s="50"/>
      <c r="CK421" s="50"/>
      <c r="CL421" s="50"/>
      <c r="CM421" s="50"/>
      <c r="CN421" s="50"/>
      <c r="CO421" s="50"/>
      <c r="CP421" s="50"/>
      <c r="CQ421" s="50"/>
      <c r="CR421" s="50"/>
      <c r="CS421" s="50"/>
      <c r="CT421" s="50"/>
      <c r="CU421" s="50"/>
      <c r="CV421" s="50"/>
      <c r="CW421" s="50"/>
      <c r="CX421" s="50"/>
      <c r="CY421" s="50"/>
      <c r="CZ421" s="50"/>
      <c r="DA421" s="50"/>
      <c r="DB421" s="50"/>
      <c r="DC421" s="50"/>
      <c r="DD421" s="50"/>
      <c r="DE421" s="50"/>
      <c r="DF421" s="50"/>
      <c r="DG421" s="50"/>
    </row>
    <row r="422" spans="18:111" s="32" customFormat="1" x14ac:dyDescent="0.25"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50"/>
      <c r="AV422" s="50"/>
      <c r="AW422" s="50"/>
      <c r="AX422" s="50"/>
      <c r="AY422" s="50"/>
      <c r="AZ422" s="50"/>
      <c r="BA422" s="50"/>
      <c r="BB422" s="50"/>
      <c r="BC422" s="50"/>
      <c r="BD422" s="50"/>
      <c r="BE422" s="50"/>
      <c r="BF422" s="50"/>
      <c r="BG422" s="50"/>
      <c r="BH422" s="50"/>
      <c r="BI422" s="50"/>
      <c r="BJ422" s="50"/>
      <c r="BK422" s="50"/>
      <c r="BL422" s="50"/>
      <c r="BM422" s="50"/>
      <c r="BN422" s="50"/>
      <c r="BO422" s="50"/>
      <c r="BP422" s="50"/>
      <c r="BQ422" s="50"/>
      <c r="BR422" s="50"/>
      <c r="BS422" s="50"/>
      <c r="BT422" s="50"/>
      <c r="BU422" s="50"/>
      <c r="BV422" s="50"/>
      <c r="BW422" s="50"/>
      <c r="BX422" s="50"/>
      <c r="BY422" s="50"/>
      <c r="BZ422" s="50"/>
      <c r="CA422" s="50"/>
      <c r="CB422" s="50"/>
      <c r="CC422" s="50"/>
      <c r="CD422" s="50"/>
      <c r="CE422" s="50"/>
      <c r="CF422" s="50"/>
      <c r="CG422" s="50"/>
      <c r="CH422" s="50"/>
      <c r="CI422" s="50"/>
      <c r="CJ422" s="50"/>
      <c r="CK422" s="50"/>
      <c r="CL422" s="50"/>
      <c r="CM422" s="50"/>
      <c r="CN422" s="50"/>
      <c r="CO422" s="50"/>
      <c r="CP422" s="50"/>
      <c r="CQ422" s="50"/>
      <c r="CR422" s="50"/>
      <c r="CS422" s="50"/>
      <c r="CT422" s="50"/>
      <c r="CU422" s="50"/>
      <c r="CV422" s="50"/>
      <c r="CW422" s="50"/>
      <c r="CX422" s="50"/>
      <c r="CY422" s="50"/>
      <c r="CZ422" s="50"/>
      <c r="DA422" s="50"/>
      <c r="DB422" s="50"/>
      <c r="DC422" s="50"/>
      <c r="DD422" s="50"/>
      <c r="DE422" s="50"/>
      <c r="DF422" s="50"/>
      <c r="DG422" s="50"/>
    </row>
    <row r="423" spans="18:111" s="32" customFormat="1" x14ac:dyDescent="0.25"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50"/>
      <c r="AV423" s="50"/>
      <c r="AW423" s="50"/>
      <c r="AX423" s="50"/>
      <c r="AY423" s="50"/>
      <c r="AZ423" s="50"/>
      <c r="BA423" s="50"/>
      <c r="BB423" s="50"/>
      <c r="BC423" s="50"/>
      <c r="BD423" s="50"/>
      <c r="BE423" s="50"/>
      <c r="BF423" s="50"/>
      <c r="BG423" s="50"/>
      <c r="BH423" s="50"/>
      <c r="BI423" s="50"/>
      <c r="BJ423" s="50"/>
      <c r="BK423" s="50"/>
      <c r="BL423" s="50"/>
      <c r="BM423" s="50"/>
      <c r="BN423" s="50"/>
      <c r="BO423" s="50"/>
      <c r="BP423" s="50"/>
      <c r="BQ423" s="50"/>
      <c r="BR423" s="50"/>
      <c r="BS423" s="50"/>
      <c r="BT423" s="50"/>
      <c r="BU423" s="50"/>
      <c r="BV423" s="50"/>
      <c r="BW423" s="50"/>
      <c r="BX423" s="50"/>
      <c r="BY423" s="50"/>
      <c r="BZ423" s="50"/>
      <c r="CA423" s="50"/>
      <c r="CB423" s="50"/>
      <c r="CC423" s="50"/>
      <c r="CD423" s="50"/>
      <c r="CE423" s="50"/>
      <c r="CF423" s="50"/>
      <c r="CG423" s="50"/>
      <c r="CH423" s="50"/>
      <c r="CI423" s="50"/>
      <c r="CJ423" s="50"/>
      <c r="CK423" s="50"/>
      <c r="CL423" s="50"/>
      <c r="CM423" s="50"/>
      <c r="CN423" s="50"/>
      <c r="CO423" s="50"/>
      <c r="CP423" s="50"/>
      <c r="CQ423" s="50"/>
      <c r="CR423" s="50"/>
      <c r="CS423" s="50"/>
      <c r="CT423" s="50"/>
      <c r="CU423" s="50"/>
      <c r="CV423" s="50"/>
      <c r="CW423" s="50"/>
      <c r="CX423" s="50"/>
      <c r="CY423" s="50"/>
      <c r="CZ423" s="50"/>
      <c r="DA423" s="50"/>
      <c r="DB423" s="50"/>
      <c r="DC423" s="50"/>
      <c r="DD423" s="50"/>
      <c r="DE423" s="50"/>
      <c r="DF423" s="50"/>
      <c r="DG423" s="50"/>
    </row>
    <row r="424" spans="18:111" s="32" customFormat="1" x14ac:dyDescent="0.25"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50"/>
      <c r="AV424" s="50"/>
      <c r="AW424" s="50"/>
      <c r="AX424" s="50"/>
      <c r="AY424" s="50"/>
      <c r="AZ424" s="50"/>
      <c r="BA424" s="50"/>
      <c r="BB424" s="50"/>
      <c r="BC424" s="50"/>
      <c r="BD424" s="50"/>
      <c r="BE424" s="50"/>
      <c r="BF424" s="50"/>
      <c r="BG424" s="50"/>
      <c r="BH424" s="50"/>
      <c r="BI424" s="50"/>
      <c r="BJ424" s="50"/>
      <c r="BK424" s="50"/>
      <c r="BL424" s="50"/>
      <c r="BM424" s="50"/>
      <c r="BN424" s="50"/>
      <c r="BO424" s="50"/>
      <c r="BP424" s="50"/>
      <c r="BQ424" s="50"/>
      <c r="BR424" s="50"/>
      <c r="BS424" s="50"/>
      <c r="BT424" s="50"/>
      <c r="BU424" s="50"/>
      <c r="BV424" s="50"/>
      <c r="BW424" s="50"/>
      <c r="BX424" s="50"/>
      <c r="BY424" s="50"/>
      <c r="BZ424" s="50"/>
      <c r="CA424" s="50"/>
      <c r="CB424" s="50"/>
      <c r="CC424" s="50"/>
      <c r="CD424" s="50"/>
      <c r="CE424" s="50"/>
      <c r="CF424" s="50"/>
      <c r="CG424" s="50"/>
      <c r="CH424" s="50"/>
      <c r="CI424" s="50"/>
      <c r="CJ424" s="50"/>
      <c r="CK424" s="50"/>
      <c r="CL424" s="50"/>
      <c r="CM424" s="50"/>
      <c r="CN424" s="50"/>
      <c r="CO424" s="50"/>
      <c r="CP424" s="50"/>
      <c r="CQ424" s="50"/>
      <c r="CR424" s="50"/>
      <c r="CS424" s="50"/>
      <c r="CT424" s="50"/>
      <c r="CU424" s="50"/>
      <c r="CV424" s="50"/>
      <c r="CW424" s="50"/>
      <c r="CX424" s="50"/>
      <c r="CY424" s="50"/>
      <c r="CZ424" s="50"/>
      <c r="DA424" s="50"/>
      <c r="DB424" s="50"/>
      <c r="DC424" s="50"/>
      <c r="DD424" s="50"/>
      <c r="DE424" s="50"/>
      <c r="DF424" s="50"/>
      <c r="DG424" s="50"/>
    </row>
    <row r="425" spans="18:111" s="32" customFormat="1" x14ac:dyDescent="0.25"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50"/>
      <c r="AV425" s="50"/>
      <c r="AW425" s="50"/>
      <c r="AX425" s="50"/>
      <c r="AY425" s="50"/>
      <c r="AZ425" s="50"/>
      <c r="BA425" s="50"/>
      <c r="BB425" s="50"/>
      <c r="BC425" s="50"/>
      <c r="BD425" s="50"/>
      <c r="BE425" s="50"/>
      <c r="BF425" s="50"/>
      <c r="BG425" s="50"/>
      <c r="BH425" s="50"/>
      <c r="BI425" s="50"/>
      <c r="BJ425" s="50"/>
      <c r="BK425" s="50"/>
      <c r="BL425" s="50"/>
      <c r="BM425" s="50"/>
      <c r="BN425" s="50"/>
      <c r="BO425" s="50"/>
      <c r="BP425" s="50"/>
      <c r="BQ425" s="50"/>
      <c r="BR425" s="50"/>
      <c r="BS425" s="50"/>
      <c r="BT425" s="50"/>
      <c r="BU425" s="50"/>
      <c r="BV425" s="50"/>
      <c r="BW425" s="50"/>
      <c r="BX425" s="50"/>
      <c r="BY425" s="50"/>
      <c r="BZ425" s="50"/>
      <c r="CA425" s="50"/>
      <c r="CB425" s="50"/>
      <c r="CC425" s="50"/>
      <c r="CD425" s="50"/>
      <c r="CE425" s="50"/>
      <c r="CF425" s="50"/>
      <c r="CG425" s="50"/>
      <c r="CH425" s="50"/>
      <c r="CI425" s="50"/>
      <c r="CJ425" s="50"/>
      <c r="CK425" s="50"/>
      <c r="CL425" s="50"/>
      <c r="CM425" s="50"/>
      <c r="CN425" s="50"/>
      <c r="CO425" s="50"/>
      <c r="CP425" s="50"/>
      <c r="CQ425" s="50"/>
      <c r="CR425" s="50"/>
      <c r="CS425" s="50"/>
      <c r="CT425" s="50"/>
      <c r="CU425" s="50"/>
      <c r="CV425" s="50"/>
      <c r="CW425" s="50"/>
      <c r="CX425" s="50"/>
      <c r="CY425" s="50"/>
      <c r="CZ425" s="50"/>
      <c r="DA425" s="50"/>
      <c r="DB425" s="50"/>
      <c r="DC425" s="50"/>
      <c r="DD425" s="50"/>
      <c r="DE425" s="50"/>
      <c r="DF425" s="50"/>
      <c r="DG425" s="50"/>
    </row>
    <row r="426" spans="18:111" s="32" customFormat="1" x14ac:dyDescent="0.25"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50"/>
      <c r="AT426" s="50"/>
      <c r="AU426" s="50"/>
      <c r="AV426" s="50"/>
      <c r="AW426" s="50"/>
      <c r="AX426" s="50"/>
      <c r="AY426" s="50"/>
      <c r="AZ426" s="50"/>
      <c r="BA426" s="50"/>
      <c r="BB426" s="50"/>
      <c r="BC426" s="50"/>
      <c r="BD426" s="50"/>
      <c r="BE426" s="50"/>
      <c r="BF426" s="50"/>
      <c r="BG426" s="50"/>
      <c r="BH426" s="50"/>
      <c r="BI426" s="50"/>
      <c r="BJ426" s="50"/>
      <c r="BK426" s="50"/>
      <c r="BL426" s="50"/>
      <c r="BM426" s="50"/>
      <c r="BN426" s="50"/>
      <c r="BO426" s="50"/>
      <c r="BP426" s="50"/>
      <c r="BQ426" s="50"/>
      <c r="BR426" s="50"/>
      <c r="BS426" s="50"/>
      <c r="BT426" s="50"/>
      <c r="BU426" s="50"/>
      <c r="BV426" s="50"/>
      <c r="BW426" s="50"/>
      <c r="BX426" s="50"/>
      <c r="BY426" s="50"/>
      <c r="BZ426" s="50"/>
      <c r="CA426" s="50"/>
      <c r="CB426" s="50"/>
      <c r="CC426" s="50"/>
      <c r="CD426" s="50"/>
      <c r="CE426" s="50"/>
      <c r="CF426" s="50"/>
      <c r="CG426" s="50"/>
      <c r="CH426" s="50"/>
      <c r="CI426" s="50"/>
      <c r="CJ426" s="50"/>
      <c r="CK426" s="50"/>
      <c r="CL426" s="50"/>
      <c r="CM426" s="50"/>
      <c r="CN426" s="50"/>
      <c r="CO426" s="50"/>
      <c r="CP426" s="50"/>
      <c r="CQ426" s="50"/>
      <c r="CR426" s="50"/>
      <c r="CS426" s="50"/>
      <c r="CT426" s="50"/>
      <c r="CU426" s="50"/>
      <c r="CV426" s="50"/>
      <c r="CW426" s="50"/>
      <c r="CX426" s="50"/>
      <c r="CY426" s="50"/>
      <c r="CZ426" s="50"/>
      <c r="DA426" s="50"/>
      <c r="DB426" s="50"/>
      <c r="DC426" s="50"/>
      <c r="DD426" s="50"/>
      <c r="DE426" s="50"/>
      <c r="DF426" s="50"/>
      <c r="DG426" s="50"/>
    </row>
    <row r="427" spans="18:111" s="32" customFormat="1" x14ac:dyDescent="0.25"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50"/>
      <c r="AT427" s="50"/>
      <c r="AU427" s="50"/>
      <c r="AV427" s="50"/>
      <c r="AW427" s="50"/>
      <c r="AX427" s="50"/>
      <c r="AY427" s="50"/>
      <c r="AZ427" s="50"/>
      <c r="BA427" s="50"/>
      <c r="BB427" s="50"/>
      <c r="BC427" s="50"/>
      <c r="BD427" s="50"/>
      <c r="BE427" s="50"/>
      <c r="BF427" s="50"/>
      <c r="BG427" s="50"/>
      <c r="BH427" s="50"/>
      <c r="BI427" s="50"/>
      <c r="BJ427" s="50"/>
      <c r="BK427" s="50"/>
      <c r="BL427" s="50"/>
      <c r="BM427" s="50"/>
      <c r="BN427" s="50"/>
      <c r="BO427" s="50"/>
      <c r="BP427" s="50"/>
      <c r="BQ427" s="50"/>
      <c r="BR427" s="50"/>
      <c r="BS427" s="50"/>
      <c r="BT427" s="50"/>
      <c r="BU427" s="50"/>
      <c r="BV427" s="50"/>
      <c r="BW427" s="50"/>
      <c r="BX427" s="50"/>
      <c r="BY427" s="50"/>
      <c r="BZ427" s="50"/>
      <c r="CA427" s="50"/>
      <c r="CB427" s="50"/>
      <c r="CC427" s="50"/>
      <c r="CD427" s="50"/>
      <c r="CE427" s="50"/>
      <c r="CF427" s="50"/>
      <c r="CG427" s="50"/>
      <c r="CH427" s="50"/>
      <c r="CI427" s="50"/>
      <c r="CJ427" s="50"/>
      <c r="CK427" s="50"/>
      <c r="CL427" s="50"/>
      <c r="CM427" s="50"/>
      <c r="CN427" s="50"/>
      <c r="CO427" s="50"/>
      <c r="CP427" s="50"/>
      <c r="CQ427" s="50"/>
      <c r="CR427" s="50"/>
      <c r="CS427" s="50"/>
      <c r="CT427" s="50"/>
      <c r="CU427" s="50"/>
      <c r="CV427" s="50"/>
      <c r="CW427" s="50"/>
      <c r="CX427" s="50"/>
      <c r="CY427" s="50"/>
      <c r="CZ427" s="50"/>
      <c r="DA427" s="50"/>
      <c r="DB427" s="50"/>
      <c r="DC427" s="50"/>
      <c r="DD427" s="50"/>
      <c r="DE427" s="50"/>
      <c r="DF427" s="50"/>
      <c r="DG427" s="50"/>
    </row>
    <row r="428" spans="18:111" s="32" customFormat="1" x14ac:dyDescent="0.25"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/>
      <c r="AV428" s="50"/>
      <c r="AW428" s="50"/>
      <c r="AX428" s="50"/>
      <c r="AY428" s="50"/>
      <c r="AZ428" s="50"/>
      <c r="BA428" s="50"/>
      <c r="BB428" s="50"/>
      <c r="BC428" s="50"/>
      <c r="BD428" s="50"/>
      <c r="BE428" s="50"/>
      <c r="BF428" s="50"/>
      <c r="BG428" s="50"/>
      <c r="BH428" s="50"/>
      <c r="BI428" s="50"/>
      <c r="BJ428" s="50"/>
      <c r="BK428" s="50"/>
      <c r="BL428" s="50"/>
      <c r="BM428" s="50"/>
      <c r="BN428" s="50"/>
      <c r="BO428" s="50"/>
      <c r="BP428" s="50"/>
      <c r="BQ428" s="50"/>
      <c r="BR428" s="50"/>
      <c r="BS428" s="50"/>
      <c r="BT428" s="50"/>
      <c r="BU428" s="50"/>
      <c r="BV428" s="50"/>
      <c r="BW428" s="50"/>
      <c r="BX428" s="50"/>
      <c r="BY428" s="50"/>
      <c r="BZ428" s="50"/>
      <c r="CA428" s="50"/>
      <c r="CB428" s="50"/>
      <c r="CC428" s="50"/>
      <c r="CD428" s="50"/>
      <c r="CE428" s="50"/>
      <c r="CF428" s="50"/>
      <c r="CG428" s="50"/>
      <c r="CH428" s="50"/>
      <c r="CI428" s="50"/>
      <c r="CJ428" s="50"/>
      <c r="CK428" s="50"/>
      <c r="CL428" s="50"/>
      <c r="CM428" s="50"/>
      <c r="CN428" s="50"/>
      <c r="CO428" s="50"/>
      <c r="CP428" s="50"/>
      <c r="CQ428" s="50"/>
      <c r="CR428" s="50"/>
      <c r="CS428" s="50"/>
      <c r="CT428" s="50"/>
      <c r="CU428" s="50"/>
      <c r="CV428" s="50"/>
      <c r="CW428" s="50"/>
      <c r="CX428" s="50"/>
      <c r="CY428" s="50"/>
      <c r="CZ428" s="50"/>
      <c r="DA428" s="50"/>
      <c r="DB428" s="50"/>
      <c r="DC428" s="50"/>
      <c r="DD428" s="50"/>
      <c r="DE428" s="50"/>
      <c r="DF428" s="50"/>
      <c r="DG428" s="50"/>
    </row>
    <row r="429" spans="18:111" s="32" customFormat="1" x14ac:dyDescent="0.25"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  <c r="AT429" s="50"/>
      <c r="AU429" s="50"/>
      <c r="AV429" s="50"/>
      <c r="AW429" s="50"/>
      <c r="AX429" s="50"/>
      <c r="AY429" s="50"/>
      <c r="AZ429" s="50"/>
      <c r="BA429" s="50"/>
      <c r="BB429" s="50"/>
      <c r="BC429" s="50"/>
      <c r="BD429" s="50"/>
      <c r="BE429" s="50"/>
      <c r="BF429" s="50"/>
      <c r="BG429" s="50"/>
      <c r="BH429" s="50"/>
      <c r="BI429" s="50"/>
      <c r="BJ429" s="50"/>
      <c r="BK429" s="50"/>
      <c r="BL429" s="50"/>
      <c r="BM429" s="50"/>
      <c r="BN429" s="50"/>
      <c r="BO429" s="50"/>
      <c r="BP429" s="50"/>
      <c r="BQ429" s="50"/>
      <c r="BR429" s="50"/>
      <c r="BS429" s="50"/>
      <c r="BT429" s="50"/>
      <c r="BU429" s="50"/>
      <c r="BV429" s="50"/>
      <c r="BW429" s="50"/>
      <c r="BX429" s="50"/>
      <c r="BY429" s="50"/>
      <c r="BZ429" s="50"/>
      <c r="CA429" s="50"/>
      <c r="CB429" s="50"/>
      <c r="CC429" s="50"/>
      <c r="CD429" s="50"/>
      <c r="CE429" s="50"/>
      <c r="CF429" s="50"/>
      <c r="CG429" s="50"/>
      <c r="CH429" s="50"/>
      <c r="CI429" s="50"/>
      <c r="CJ429" s="50"/>
      <c r="CK429" s="50"/>
      <c r="CL429" s="50"/>
      <c r="CM429" s="50"/>
      <c r="CN429" s="50"/>
      <c r="CO429" s="50"/>
      <c r="CP429" s="50"/>
      <c r="CQ429" s="50"/>
      <c r="CR429" s="50"/>
      <c r="CS429" s="50"/>
      <c r="CT429" s="50"/>
      <c r="CU429" s="50"/>
      <c r="CV429" s="50"/>
      <c r="CW429" s="50"/>
      <c r="CX429" s="50"/>
      <c r="CY429" s="50"/>
      <c r="CZ429" s="50"/>
      <c r="DA429" s="50"/>
      <c r="DB429" s="50"/>
      <c r="DC429" s="50"/>
      <c r="DD429" s="50"/>
      <c r="DE429" s="50"/>
      <c r="DF429" s="50"/>
      <c r="DG429" s="50"/>
    </row>
    <row r="430" spans="18:111" s="32" customFormat="1" x14ac:dyDescent="0.25"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50"/>
      <c r="AW430" s="50"/>
      <c r="AX430" s="50"/>
      <c r="AY430" s="50"/>
      <c r="AZ430" s="50"/>
      <c r="BA430" s="50"/>
      <c r="BB430" s="50"/>
      <c r="BC430" s="50"/>
      <c r="BD430" s="50"/>
      <c r="BE430" s="50"/>
      <c r="BF430" s="50"/>
      <c r="BG430" s="50"/>
      <c r="BH430" s="50"/>
      <c r="BI430" s="50"/>
      <c r="BJ430" s="50"/>
      <c r="BK430" s="50"/>
      <c r="BL430" s="50"/>
      <c r="BM430" s="50"/>
      <c r="BN430" s="50"/>
      <c r="BO430" s="50"/>
      <c r="BP430" s="50"/>
      <c r="BQ430" s="50"/>
      <c r="BR430" s="50"/>
      <c r="BS430" s="50"/>
      <c r="BT430" s="50"/>
      <c r="BU430" s="50"/>
      <c r="BV430" s="50"/>
      <c r="BW430" s="50"/>
      <c r="BX430" s="50"/>
      <c r="BY430" s="50"/>
      <c r="BZ430" s="50"/>
      <c r="CA430" s="50"/>
      <c r="CB430" s="50"/>
      <c r="CC430" s="50"/>
      <c r="CD430" s="50"/>
      <c r="CE430" s="50"/>
      <c r="CF430" s="50"/>
      <c r="CG430" s="50"/>
      <c r="CH430" s="50"/>
      <c r="CI430" s="50"/>
      <c r="CJ430" s="50"/>
      <c r="CK430" s="50"/>
      <c r="CL430" s="50"/>
      <c r="CM430" s="50"/>
      <c r="CN430" s="50"/>
      <c r="CO430" s="50"/>
      <c r="CP430" s="50"/>
      <c r="CQ430" s="50"/>
      <c r="CR430" s="50"/>
      <c r="CS430" s="50"/>
      <c r="CT430" s="50"/>
      <c r="CU430" s="50"/>
      <c r="CV430" s="50"/>
      <c r="CW430" s="50"/>
      <c r="CX430" s="50"/>
      <c r="CY430" s="50"/>
      <c r="CZ430" s="50"/>
      <c r="DA430" s="50"/>
      <c r="DB430" s="50"/>
      <c r="DC430" s="50"/>
      <c r="DD430" s="50"/>
      <c r="DE430" s="50"/>
      <c r="DF430" s="50"/>
      <c r="DG430" s="50"/>
    </row>
    <row r="431" spans="18:111" s="32" customFormat="1" x14ac:dyDescent="0.25"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  <c r="AR431" s="50"/>
      <c r="AS431" s="50"/>
      <c r="AT431" s="50"/>
      <c r="AU431" s="50"/>
      <c r="AV431" s="50"/>
      <c r="AW431" s="50"/>
      <c r="AX431" s="50"/>
      <c r="AY431" s="50"/>
      <c r="AZ431" s="50"/>
      <c r="BA431" s="50"/>
      <c r="BB431" s="50"/>
      <c r="BC431" s="50"/>
      <c r="BD431" s="50"/>
      <c r="BE431" s="50"/>
      <c r="BF431" s="50"/>
      <c r="BG431" s="50"/>
      <c r="BH431" s="50"/>
      <c r="BI431" s="50"/>
      <c r="BJ431" s="50"/>
      <c r="BK431" s="50"/>
      <c r="BL431" s="50"/>
      <c r="BM431" s="50"/>
      <c r="BN431" s="50"/>
      <c r="BO431" s="50"/>
      <c r="BP431" s="50"/>
      <c r="BQ431" s="50"/>
      <c r="BR431" s="50"/>
      <c r="BS431" s="50"/>
      <c r="BT431" s="50"/>
      <c r="BU431" s="50"/>
      <c r="BV431" s="50"/>
      <c r="BW431" s="50"/>
      <c r="BX431" s="50"/>
      <c r="BY431" s="50"/>
      <c r="BZ431" s="50"/>
      <c r="CA431" s="50"/>
      <c r="CB431" s="50"/>
      <c r="CC431" s="50"/>
      <c r="CD431" s="50"/>
      <c r="CE431" s="50"/>
      <c r="CF431" s="50"/>
      <c r="CG431" s="50"/>
      <c r="CH431" s="50"/>
      <c r="CI431" s="50"/>
      <c r="CJ431" s="50"/>
      <c r="CK431" s="50"/>
      <c r="CL431" s="50"/>
      <c r="CM431" s="50"/>
      <c r="CN431" s="50"/>
      <c r="CO431" s="50"/>
      <c r="CP431" s="50"/>
      <c r="CQ431" s="50"/>
      <c r="CR431" s="50"/>
      <c r="CS431" s="50"/>
      <c r="CT431" s="50"/>
      <c r="CU431" s="50"/>
      <c r="CV431" s="50"/>
      <c r="CW431" s="50"/>
      <c r="CX431" s="50"/>
      <c r="CY431" s="50"/>
      <c r="CZ431" s="50"/>
      <c r="DA431" s="50"/>
      <c r="DB431" s="50"/>
      <c r="DC431" s="50"/>
      <c r="DD431" s="50"/>
      <c r="DE431" s="50"/>
      <c r="DF431" s="50"/>
      <c r="DG431" s="50"/>
    </row>
    <row r="432" spans="18:111" s="32" customFormat="1" x14ac:dyDescent="0.25"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/>
      <c r="AU432" s="50"/>
      <c r="AV432" s="50"/>
      <c r="AW432" s="50"/>
      <c r="AX432" s="50"/>
      <c r="AY432" s="50"/>
      <c r="AZ432" s="50"/>
      <c r="BA432" s="50"/>
      <c r="BB432" s="50"/>
      <c r="BC432" s="50"/>
      <c r="BD432" s="50"/>
      <c r="BE432" s="50"/>
      <c r="BF432" s="50"/>
      <c r="BG432" s="50"/>
      <c r="BH432" s="50"/>
      <c r="BI432" s="50"/>
      <c r="BJ432" s="50"/>
      <c r="BK432" s="50"/>
      <c r="BL432" s="50"/>
      <c r="BM432" s="50"/>
      <c r="BN432" s="50"/>
      <c r="BO432" s="50"/>
      <c r="BP432" s="50"/>
      <c r="BQ432" s="50"/>
      <c r="BR432" s="50"/>
      <c r="BS432" s="50"/>
      <c r="BT432" s="50"/>
      <c r="BU432" s="50"/>
      <c r="BV432" s="50"/>
      <c r="BW432" s="50"/>
      <c r="BX432" s="50"/>
      <c r="BY432" s="50"/>
      <c r="BZ432" s="50"/>
      <c r="CA432" s="50"/>
      <c r="CB432" s="50"/>
      <c r="CC432" s="50"/>
      <c r="CD432" s="50"/>
      <c r="CE432" s="50"/>
      <c r="CF432" s="50"/>
      <c r="CG432" s="50"/>
      <c r="CH432" s="50"/>
      <c r="CI432" s="50"/>
      <c r="CJ432" s="50"/>
      <c r="CK432" s="50"/>
      <c r="CL432" s="50"/>
      <c r="CM432" s="50"/>
      <c r="CN432" s="50"/>
      <c r="CO432" s="50"/>
      <c r="CP432" s="50"/>
      <c r="CQ432" s="50"/>
      <c r="CR432" s="50"/>
      <c r="CS432" s="50"/>
      <c r="CT432" s="50"/>
      <c r="CU432" s="50"/>
      <c r="CV432" s="50"/>
      <c r="CW432" s="50"/>
      <c r="CX432" s="50"/>
      <c r="CY432" s="50"/>
      <c r="CZ432" s="50"/>
      <c r="DA432" s="50"/>
      <c r="DB432" s="50"/>
      <c r="DC432" s="50"/>
      <c r="DD432" s="50"/>
      <c r="DE432" s="50"/>
      <c r="DF432" s="50"/>
      <c r="DG432" s="50"/>
    </row>
    <row r="433" spans="18:111" s="32" customFormat="1" x14ac:dyDescent="0.25"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50"/>
      <c r="AV433" s="50"/>
      <c r="AW433" s="50"/>
      <c r="AX433" s="50"/>
      <c r="AY433" s="50"/>
      <c r="AZ433" s="50"/>
      <c r="BA433" s="50"/>
      <c r="BB433" s="50"/>
      <c r="BC433" s="50"/>
      <c r="BD433" s="50"/>
      <c r="BE433" s="50"/>
      <c r="BF433" s="50"/>
      <c r="BG433" s="50"/>
      <c r="BH433" s="50"/>
      <c r="BI433" s="50"/>
      <c r="BJ433" s="50"/>
      <c r="BK433" s="50"/>
      <c r="BL433" s="50"/>
      <c r="BM433" s="50"/>
      <c r="BN433" s="50"/>
      <c r="BO433" s="50"/>
      <c r="BP433" s="50"/>
      <c r="BQ433" s="50"/>
      <c r="BR433" s="50"/>
      <c r="BS433" s="50"/>
      <c r="BT433" s="50"/>
      <c r="BU433" s="50"/>
      <c r="BV433" s="50"/>
      <c r="BW433" s="50"/>
      <c r="BX433" s="50"/>
      <c r="BY433" s="50"/>
      <c r="BZ433" s="50"/>
      <c r="CA433" s="50"/>
      <c r="CB433" s="50"/>
      <c r="CC433" s="50"/>
      <c r="CD433" s="50"/>
      <c r="CE433" s="50"/>
      <c r="CF433" s="50"/>
      <c r="CG433" s="50"/>
      <c r="CH433" s="50"/>
      <c r="CI433" s="50"/>
      <c r="CJ433" s="50"/>
      <c r="CK433" s="50"/>
      <c r="CL433" s="50"/>
      <c r="CM433" s="50"/>
      <c r="CN433" s="50"/>
      <c r="CO433" s="50"/>
      <c r="CP433" s="50"/>
      <c r="CQ433" s="50"/>
      <c r="CR433" s="50"/>
      <c r="CS433" s="50"/>
      <c r="CT433" s="50"/>
      <c r="CU433" s="50"/>
      <c r="CV433" s="50"/>
      <c r="CW433" s="50"/>
      <c r="CX433" s="50"/>
      <c r="CY433" s="50"/>
      <c r="CZ433" s="50"/>
      <c r="DA433" s="50"/>
      <c r="DB433" s="50"/>
      <c r="DC433" s="50"/>
      <c r="DD433" s="50"/>
      <c r="DE433" s="50"/>
      <c r="DF433" s="50"/>
      <c r="DG433" s="50"/>
    </row>
    <row r="434" spans="18:111" s="32" customFormat="1" x14ac:dyDescent="0.25"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  <c r="AQ434" s="50"/>
      <c r="AR434" s="50"/>
      <c r="AS434" s="50"/>
      <c r="AT434" s="50"/>
      <c r="AU434" s="50"/>
      <c r="AV434" s="50"/>
      <c r="AW434" s="50"/>
      <c r="AX434" s="50"/>
      <c r="AY434" s="50"/>
      <c r="AZ434" s="50"/>
      <c r="BA434" s="50"/>
      <c r="BB434" s="50"/>
      <c r="BC434" s="50"/>
      <c r="BD434" s="50"/>
      <c r="BE434" s="50"/>
      <c r="BF434" s="50"/>
      <c r="BG434" s="50"/>
      <c r="BH434" s="50"/>
      <c r="BI434" s="50"/>
      <c r="BJ434" s="50"/>
      <c r="BK434" s="50"/>
      <c r="BL434" s="50"/>
      <c r="BM434" s="50"/>
      <c r="BN434" s="50"/>
      <c r="BO434" s="50"/>
      <c r="BP434" s="50"/>
      <c r="BQ434" s="50"/>
      <c r="BR434" s="50"/>
      <c r="BS434" s="50"/>
      <c r="BT434" s="50"/>
      <c r="BU434" s="50"/>
      <c r="BV434" s="50"/>
      <c r="BW434" s="50"/>
      <c r="BX434" s="50"/>
      <c r="BY434" s="50"/>
      <c r="BZ434" s="50"/>
      <c r="CA434" s="50"/>
      <c r="CB434" s="50"/>
      <c r="CC434" s="50"/>
      <c r="CD434" s="50"/>
      <c r="CE434" s="50"/>
      <c r="CF434" s="50"/>
      <c r="CG434" s="50"/>
      <c r="CH434" s="50"/>
      <c r="CI434" s="50"/>
      <c r="CJ434" s="50"/>
      <c r="CK434" s="50"/>
      <c r="CL434" s="50"/>
      <c r="CM434" s="50"/>
      <c r="CN434" s="50"/>
      <c r="CO434" s="50"/>
      <c r="CP434" s="50"/>
      <c r="CQ434" s="50"/>
      <c r="CR434" s="50"/>
      <c r="CS434" s="50"/>
      <c r="CT434" s="50"/>
      <c r="CU434" s="50"/>
      <c r="CV434" s="50"/>
      <c r="CW434" s="50"/>
      <c r="CX434" s="50"/>
      <c r="CY434" s="50"/>
      <c r="CZ434" s="50"/>
      <c r="DA434" s="50"/>
      <c r="DB434" s="50"/>
      <c r="DC434" s="50"/>
      <c r="DD434" s="50"/>
      <c r="DE434" s="50"/>
      <c r="DF434" s="50"/>
      <c r="DG434" s="50"/>
    </row>
    <row r="435" spans="18:111" s="32" customFormat="1" x14ac:dyDescent="0.25"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50"/>
      <c r="AT435" s="50"/>
      <c r="AU435" s="50"/>
      <c r="AV435" s="50"/>
      <c r="AW435" s="50"/>
      <c r="AX435" s="50"/>
      <c r="AY435" s="50"/>
      <c r="AZ435" s="50"/>
      <c r="BA435" s="50"/>
      <c r="BB435" s="50"/>
      <c r="BC435" s="50"/>
      <c r="BD435" s="50"/>
      <c r="BE435" s="50"/>
      <c r="BF435" s="50"/>
      <c r="BG435" s="50"/>
      <c r="BH435" s="50"/>
      <c r="BI435" s="50"/>
      <c r="BJ435" s="50"/>
      <c r="BK435" s="50"/>
      <c r="BL435" s="50"/>
      <c r="BM435" s="50"/>
      <c r="BN435" s="50"/>
      <c r="BO435" s="50"/>
      <c r="BP435" s="50"/>
      <c r="BQ435" s="50"/>
      <c r="BR435" s="50"/>
      <c r="BS435" s="50"/>
      <c r="BT435" s="50"/>
      <c r="BU435" s="50"/>
      <c r="BV435" s="50"/>
      <c r="BW435" s="50"/>
      <c r="BX435" s="50"/>
      <c r="BY435" s="50"/>
      <c r="BZ435" s="50"/>
      <c r="CA435" s="50"/>
      <c r="CB435" s="50"/>
      <c r="CC435" s="50"/>
      <c r="CD435" s="50"/>
      <c r="CE435" s="50"/>
      <c r="CF435" s="50"/>
      <c r="CG435" s="50"/>
      <c r="CH435" s="50"/>
      <c r="CI435" s="50"/>
      <c r="CJ435" s="50"/>
      <c r="CK435" s="50"/>
      <c r="CL435" s="50"/>
      <c r="CM435" s="50"/>
      <c r="CN435" s="50"/>
      <c r="CO435" s="50"/>
      <c r="CP435" s="50"/>
      <c r="CQ435" s="50"/>
      <c r="CR435" s="50"/>
      <c r="CS435" s="50"/>
      <c r="CT435" s="50"/>
      <c r="CU435" s="50"/>
      <c r="CV435" s="50"/>
      <c r="CW435" s="50"/>
      <c r="CX435" s="50"/>
      <c r="CY435" s="50"/>
      <c r="CZ435" s="50"/>
      <c r="DA435" s="50"/>
      <c r="DB435" s="50"/>
      <c r="DC435" s="50"/>
      <c r="DD435" s="50"/>
      <c r="DE435" s="50"/>
      <c r="DF435" s="50"/>
      <c r="DG435" s="50"/>
    </row>
    <row r="436" spans="18:111" s="32" customFormat="1" x14ac:dyDescent="0.25"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  <c r="BM436" s="50"/>
      <c r="BN436" s="50"/>
      <c r="BO436" s="50"/>
      <c r="BP436" s="50"/>
      <c r="BQ436" s="50"/>
      <c r="BR436" s="50"/>
      <c r="BS436" s="50"/>
      <c r="BT436" s="50"/>
      <c r="BU436" s="50"/>
      <c r="BV436" s="50"/>
      <c r="BW436" s="50"/>
      <c r="BX436" s="50"/>
      <c r="BY436" s="50"/>
      <c r="BZ436" s="50"/>
      <c r="CA436" s="50"/>
      <c r="CB436" s="50"/>
      <c r="CC436" s="50"/>
      <c r="CD436" s="50"/>
      <c r="CE436" s="50"/>
      <c r="CF436" s="50"/>
      <c r="CG436" s="50"/>
      <c r="CH436" s="50"/>
      <c r="CI436" s="50"/>
      <c r="CJ436" s="50"/>
      <c r="CK436" s="50"/>
      <c r="CL436" s="50"/>
      <c r="CM436" s="50"/>
      <c r="CN436" s="50"/>
      <c r="CO436" s="50"/>
      <c r="CP436" s="50"/>
      <c r="CQ436" s="50"/>
      <c r="CR436" s="50"/>
      <c r="CS436" s="50"/>
      <c r="CT436" s="50"/>
      <c r="CU436" s="50"/>
      <c r="CV436" s="50"/>
      <c r="CW436" s="50"/>
      <c r="CX436" s="50"/>
      <c r="CY436" s="50"/>
      <c r="CZ436" s="50"/>
      <c r="DA436" s="50"/>
      <c r="DB436" s="50"/>
      <c r="DC436" s="50"/>
      <c r="DD436" s="50"/>
      <c r="DE436" s="50"/>
      <c r="DF436" s="50"/>
      <c r="DG436" s="50"/>
    </row>
    <row r="437" spans="18:111" s="32" customFormat="1" x14ac:dyDescent="0.25"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  <c r="BM437" s="50"/>
      <c r="BN437" s="50"/>
      <c r="BO437" s="50"/>
      <c r="BP437" s="50"/>
      <c r="BQ437" s="50"/>
      <c r="BR437" s="50"/>
      <c r="BS437" s="50"/>
      <c r="BT437" s="50"/>
      <c r="BU437" s="50"/>
      <c r="BV437" s="50"/>
      <c r="BW437" s="50"/>
      <c r="BX437" s="50"/>
      <c r="BY437" s="50"/>
      <c r="BZ437" s="50"/>
      <c r="CA437" s="50"/>
      <c r="CB437" s="50"/>
      <c r="CC437" s="50"/>
      <c r="CD437" s="50"/>
      <c r="CE437" s="50"/>
      <c r="CF437" s="50"/>
      <c r="CG437" s="50"/>
      <c r="CH437" s="50"/>
      <c r="CI437" s="50"/>
      <c r="CJ437" s="50"/>
      <c r="CK437" s="50"/>
      <c r="CL437" s="50"/>
      <c r="CM437" s="50"/>
      <c r="CN437" s="50"/>
      <c r="CO437" s="50"/>
      <c r="CP437" s="50"/>
      <c r="CQ437" s="50"/>
      <c r="CR437" s="50"/>
      <c r="CS437" s="50"/>
      <c r="CT437" s="50"/>
      <c r="CU437" s="50"/>
      <c r="CV437" s="50"/>
      <c r="CW437" s="50"/>
      <c r="CX437" s="50"/>
      <c r="CY437" s="50"/>
      <c r="CZ437" s="50"/>
      <c r="DA437" s="50"/>
      <c r="DB437" s="50"/>
      <c r="DC437" s="50"/>
      <c r="DD437" s="50"/>
      <c r="DE437" s="50"/>
      <c r="DF437" s="50"/>
      <c r="DG437" s="50"/>
    </row>
    <row r="438" spans="18:111" s="32" customFormat="1" x14ac:dyDescent="0.25"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  <c r="BM438" s="50"/>
      <c r="BN438" s="50"/>
      <c r="BO438" s="50"/>
      <c r="BP438" s="50"/>
      <c r="BQ438" s="50"/>
      <c r="BR438" s="50"/>
      <c r="BS438" s="50"/>
      <c r="BT438" s="50"/>
      <c r="BU438" s="50"/>
      <c r="BV438" s="50"/>
      <c r="BW438" s="50"/>
      <c r="BX438" s="50"/>
      <c r="BY438" s="50"/>
      <c r="BZ438" s="50"/>
      <c r="CA438" s="50"/>
      <c r="CB438" s="50"/>
      <c r="CC438" s="50"/>
      <c r="CD438" s="50"/>
      <c r="CE438" s="50"/>
      <c r="CF438" s="50"/>
      <c r="CG438" s="50"/>
      <c r="CH438" s="50"/>
      <c r="CI438" s="50"/>
      <c r="CJ438" s="50"/>
      <c r="CK438" s="50"/>
      <c r="CL438" s="50"/>
      <c r="CM438" s="50"/>
      <c r="CN438" s="50"/>
      <c r="CO438" s="50"/>
      <c r="CP438" s="50"/>
      <c r="CQ438" s="50"/>
      <c r="CR438" s="50"/>
      <c r="CS438" s="50"/>
      <c r="CT438" s="50"/>
      <c r="CU438" s="50"/>
      <c r="CV438" s="50"/>
      <c r="CW438" s="50"/>
      <c r="CX438" s="50"/>
      <c r="CY438" s="50"/>
      <c r="CZ438" s="50"/>
      <c r="DA438" s="50"/>
      <c r="DB438" s="50"/>
      <c r="DC438" s="50"/>
      <c r="DD438" s="50"/>
      <c r="DE438" s="50"/>
      <c r="DF438" s="50"/>
      <c r="DG438" s="50"/>
    </row>
    <row r="439" spans="18:111" s="32" customFormat="1" x14ac:dyDescent="0.25"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  <c r="BM439" s="50"/>
      <c r="BN439" s="50"/>
      <c r="BO439" s="50"/>
      <c r="BP439" s="50"/>
      <c r="BQ439" s="50"/>
      <c r="BR439" s="50"/>
      <c r="BS439" s="50"/>
      <c r="BT439" s="50"/>
      <c r="BU439" s="50"/>
      <c r="BV439" s="50"/>
      <c r="BW439" s="50"/>
      <c r="BX439" s="50"/>
      <c r="BY439" s="50"/>
      <c r="BZ439" s="50"/>
      <c r="CA439" s="50"/>
      <c r="CB439" s="50"/>
      <c r="CC439" s="50"/>
      <c r="CD439" s="50"/>
      <c r="CE439" s="50"/>
      <c r="CF439" s="50"/>
      <c r="CG439" s="50"/>
      <c r="CH439" s="50"/>
      <c r="CI439" s="50"/>
      <c r="CJ439" s="50"/>
      <c r="CK439" s="50"/>
      <c r="CL439" s="50"/>
      <c r="CM439" s="50"/>
      <c r="CN439" s="50"/>
      <c r="CO439" s="50"/>
      <c r="CP439" s="50"/>
      <c r="CQ439" s="50"/>
      <c r="CR439" s="50"/>
      <c r="CS439" s="50"/>
      <c r="CT439" s="50"/>
      <c r="CU439" s="50"/>
      <c r="CV439" s="50"/>
      <c r="CW439" s="50"/>
      <c r="CX439" s="50"/>
      <c r="CY439" s="50"/>
      <c r="CZ439" s="50"/>
      <c r="DA439" s="50"/>
      <c r="DB439" s="50"/>
      <c r="DC439" s="50"/>
      <c r="DD439" s="50"/>
      <c r="DE439" s="50"/>
      <c r="DF439" s="50"/>
      <c r="DG439" s="50"/>
    </row>
    <row r="440" spans="18:111" s="32" customFormat="1" x14ac:dyDescent="0.25"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  <c r="BM440" s="50"/>
      <c r="BN440" s="50"/>
      <c r="BO440" s="50"/>
      <c r="BP440" s="50"/>
      <c r="BQ440" s="50"/>
      <c r="BR440" s="50"/>
      <c r="BS440" s="50"/>
      <c r="BT440" s="50"/>
      <c r="BU440" s="50"/>
      <c r="BV440" s="50"/>
      <c r="BW440" s="50"/>
      <c r="BX440" s="50"/>
      <c r="BY440" s="50"/>
      <c r="BZ440" s="50"/>
      <c r="CA440" s="50"/>
      <c r="CB440" s="50"/>
      <c r="CC440" s="50"/>
      <c r="CD440" s="50"/>
      <c r="CE440" s="50"/>
      <c r="CF440" s="50"/>
      <c r="CG440" s="50"/>
      <c r="CH440" s="50"/>
      <c r="CI440" s="50"/>
      <c r="CJ440" s="50"/>
      <c r="CK440" s="50"/>
      <c r="CL440" s="50"/>
      <c r="CM440" s="50"/>
      <c r="CN440" s="50"/>
      <c r="CO440" s="50"/>
      <c r="CP440" s="50"/>
      <c r="CQ440" s="50"/>
      <c r="CR440" s="50"/>
      <c r="CS440" s="50"/>
      <c r="CT440" s="50"/>
      <c r="CU440" s="50"/>
      <c r="CV440" s="50"/>
      <c r="CW440" s="50"/>
      <c r="CX440" s="50"/>
      <c r="CY440" s="50"/>
      <c r="CZ440" s="50"/>
      <c r="DA440" s="50"/>
      <c r="DB440" s="50"/>
      <c r="DC440" s="50"/>
      <c r="DD440" s="50"/>
      <c r="DE440" s="50"/>
      <c r="DF440" s="50"/>
      <c r="DG440" s="50"/>
    </row>
    <row r="441" spans="18:111" s="32" customFormat="1" x14ac:dyDescent="0.25"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  <c r="BM441" s="50"/>
      <c r="BN441" s="50"/>
      <c r="BO441" s="50"/>
      <c r="BP441" s="50"/>
      <c r="BQ441" s="50"/>
      <c r="BR441" s="50"/>
      <c r="BS441" s="50"/>
      <c r="BT441" s="50"/>
      <c r="BU441" s="50"/>
      <c r="BV441" s="50"/>
      <c r="BW441" s="50"/>
      <c r="BX441" s="50"/>
      <c r="BY441" s="50"/>
      <c r="BZ441" s="50"/>
      <c r="CA441" s="50"/>
      <c r="CB441" s="50"/>
      <c r="CC441" s="50"/>
      <c r="CD441" s="50"/>
      <c r="CE441" s="50"/>
      <c r="CF441" s="50"/>
      <c r="CG441" s="50"/>
      <c r="CH441" s="50"/>
      <c r="CI441" s="50"/>
      <c r="CJ441" s="50"/>
      <c r="CK441" s="50"/>
      <c r="CL441" s="50"/>
      <c r="CM441" s="50"/>
      <c r="CN441" s="50"/>
      <c r="CO441" s="50"/>
      <c r="CP441" s="50"/>
      <c r="CQ441" s="50"/>
      <c r="CR441" s="50"/>
      <c r="CS441" s="50"/>
      <c r="CT441" s="50"/>
      <c r="CU441" s="50"/>
      <c r="CV441" s="50"/>
      <c r="CW441" s="50"/>
      <c r="CX441" s="50"/>
      <c r="CY441" s="50"/>
      <c r="CZ441" s="50"/>
      <c r="DA441" s="50"/>
      <c r="DB441" s="50"/>
      <c r="DC441" s="50"/>
      <c r="DD441" s="50"/>
      <c r="DE441" s="50"/>
      <c r="DF441" s="50"/>
      <c r="DG441" s="50"/>
    </row>
    <row r="442" spans="18:111" s="32" customFormat="1" x14ac:dyDescent="0.25"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  <c r="BM442" s="50"/>
      <c r="BN442" s="50"/>
      <c r="BO442" s="50"/>
      <c r="BP442" s="50"/>
      <c r="BQ442" s="50"/>
      <c r="BR442" s="50"/>
      <c r="BS442" s="50"/>
      <c r="BT442" s="50"/>
      <c r="BU442" s="50"/>
      <c r="BV442" s="50"/>
      <c r="BW442" s="50"/>
      <c r="BX442" s="50"/>
      <c r="BY442" s="50"/>
      <c r="BZ442" s="50"/>
      <c r="CA442" s="50"/>
      <c r="CB442" s="50"/>
      <c r="CC442" s="50"/>
      <c r="CD442" s="50"/>
      <c r="CE442" s="50"/>
      <c r="CF442" s="50"/>
      <c r="CG442" s="50"/>
      <c r="CH442" s="50"/>
      <c r="CI442" s="50"/>
      <c r="CJ442" s="50"/>
      <c r="CK442" s="50"/>
      <c r="CL442" s="50"/>
      <c r="CM442" s="50"/>
      <c r="CN442" s="50"/>
      <c r="CO442" s="50"/>
      <c r="CP442" s="50"/>
      <c r="CQ442" s="50"/>
      <c r="CR442" s="50"/>
      <c r="CS442" s="50"/>
      <c r="CT442" s="50"/>
      <c r="CU442" s="50"/>
      <c r="CV442" s="50"/>
      <c r="CW442" s="50"/>
      <c r="CX442" s="50"/>
      <c r="CY442" s="50"/>
      <c r="CZ442" s="50"/>
      <c r="DA442" s="50"/>
      <c r="DB442" s="50"/>
      <c r="DC442" s="50"/>
      <c r="DD442" s="50"/>
      <c r="DE442" s="50"/>
      <c r="DF442" s="50"/>
      <c r="DG442" s="50"/>
    </row>
    <row r="443" spans="18:111" s="32" customFormat="1" x14ac:dyDescent="0.25"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  <c r="BM443" s="50"/>
      <c r="BN443" s="50"/>
      <c r="BO443" s="50"/>
      <c r="BP443" s="50"/>
      <c r="BQ443" s="50"/>
      <c r="BR443" s="50"/>
      <c r="BS443" s="50"/>
      <c r="BT443" s="50"/>
      <c r="BU443" s="50"/>
      <c r="BV443" s="50"/>
      <c r="BW443" s="50"/>
      <c r="BX443" s="50"/>
      <c r="BY443" s="50"/>
      <c r="BZ443" s="50"/>
      <c r="CA443" s="50"/>
      <c r="CB443" s="50"/>
      <c r="CC443" s="50"/>
      <c r="CD443" s="50"/>
      <c r="CE443" s="50"/>
      <c r="CF443" s="50"/>
      <c r="CG443" s="50"/>
      <c r="CH443" s="50"/>
      <c r="CI443" s="50"/>
      <c r="CJ443" s="50"/>
      <c r="CK443" s="50"/>
      <c r="CL443" s="50"/>
      <c r="CM443" s="50"/>
      <c r="CN443" s="50"/>
      <c r="CO443" s="50"/>
      <c r="CP443" s="50"/>
      <c r="CQ443" s="50"/>
      <c r="CR443" s="50"/>
      <c r="CS443" s="50"/>
      <c r="CT443" s="50"/>
      <c r="CU443" s="50"/>
      <c r="CV443" s="50"/>
      <c r="CW443" s="50"/>
      <c r="CX443" s="50"/>
      <c r="CY443" s="50"/>
      <c r="CZ443" s="50"/>
      <c r="DA443" s="50"/>
      <c r="DB443" s="50"/>
      <c r="DC443" s="50"/>
      <c r="DD443" s="50"/>
      <c r="DE443" s="50"/>
      <c r="DF443" s="50"/>
      <c r="DG443" s="50"/>
    </row>
    <row r="444" spans="18:111" s="32" customFormat="1" x14ac:dyDescent="0.25"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  <c r="BM444" s="50"/>
      <c r="BN444" s="50"/>
      <c r="BO444" s="50"/>
      <c r="BP444" s="50"/>
      <c r="BQ444" s="50"/>
      <c r="BR444" s="50"/>
      <c r="BS444" s="50"/>
      <c r="BT444" s="50"/>
      <c r="BU444" s="50"/>
      <c r="BV444" s="50"/>
      <c r="BW444" s="50"/>
      <c r="BX444" s="50"/>
      <c r="BY444" s="50"/>
      <c r="BZ444" s="50"/>
      <c r="CA444" s="50"/>
      <c r="CB444" s="50"/>
      <c r="CC444" s="50"/>
      <c r="CD444" s="50"/>
      <c r="CE444" s="50"/>
      <c r="CF444" s="50"/>
      <c r="CG444" s="50"/>
      <c r="CH444" s="50"/>
      <c r="CI444" s="50"/>
      <c r="CJ444" s="50"/>
      <c r="CK444" s="50"/>
      <c r="CL444" s="50"/>
      <c r="CM444" s="50"/>
      <c r="CN444" s="50"/>
      <c r="CO444" s="50"/>
      <c r="CP444" s="50"/>
      <c r="CQ444" s="50"/>
      <c r="CR444" s="50"/>
      <c r="CS444" s="50"/>
      <c r="CT444" s="50"/>
      <c r="CU444" s="50"/>
      <c r="CV444" s="50"/>
      <c r="CW444" s="50"/>
      <c r="CX444" s="50"/>
      <c r="CY444" s="50"/>
      <c r="CZ444" s="50"/>
      <c r="DA444" s="50"/>
      <c r="DB444" s="50"/>
      <c r="DC444" s="50"/>
      <c r="DD444" s="50"/>
      <c r="DE444" s="50"/>
      <c r="DF444" s="50"/>
      <c r="DG444" s="50"/>
    </row>
    <row r="445" spans="18:111" s="32" customFormat="1" x14ac:dyDescent="0.25"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  <c r="BM445" s="50"/>
      <c r="BN445" s="50"/>
      <c r="BO445" s="50"/>
      <c r="BP445" s="50"/>
      <c r="BQ445" s="50"/>
      <c r="BR445" s="50"/>
      <c r="BS445" s="50"/>
      <c r="BT445" s="50"/>
      <c r="BU445" s="50"/>
      <c r="BV445" s="50"/>
      <c r="BW445" s="50"/>
      <c r="BX445" s="50"/>
      <c r="BY445" s="50"/>
      <c r="BZ445" s="50"/>
      <c r="CA445" s="50"/>
      <c r="CB445" s="50"/>
      <c r="CC445" s="50"/>
      <c r="CD445" s="50"/>
      <c r="CE445" s="50"/>
      <c r="CF445" s="50"/>
      <c r="CG445" s="50"/>
      <c r="CH445" s="50"/>
      <c r="CI445" s="50"/>
      <c r="CJ445" s="50"/>
      <c r="CK445" s="50"/>
      <c r="CL445" s="50"/>
      <c r="CM445" s="50"/>
      <c r="CN445" s="50"/>
      <c r="CO445" s="50"/>
      <c r="CP445" s="50"/>
      <c r="CQ445" s="50"/>
      <c r="CR445" s="50"/>
      <c r="CS445" s="50"/>
      <c r="CT445" s="50"/>
      <c r="CU445" s="50"/>
      <c r="CV445" s="50"/>
      <c r="CW445" s="50"/>
      <c r="CX445" s="50"/>
      <c r="CY445" s="50"/>
      <c r="CZ445" s="50"/>
      <c r="DA445" s="50"/>
      <c r="DB445" s="50"/>
      <c r="DC445" s="50"/>
      <c r="DD445" s="50"/>
      <c r="DE445" s="50"/>
      <c r="DF445" s="50"/>
      <c r="DG445" s="50"/>
    </row>
    <row r="446" spans="18:111" s="32" customFormat="1" x14ac:dyDescent="0.25"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  <c r="BM446" s="50"/>
      <c r="BN446" s="50"/>
      <c r="BO446" s="50"/>
      <c r="BP446" s="50"/>
      <c r="BQ446" s="50"/>
      <c r="BR446" s="50"/>
      <c r="BS446" s="50"/>
      <c r="BT446" s="50"/>
      <c r="BU446" s="50"/>
      <c r="BV446" s="50"/>
      <c r="BW446" s="50"/>
      <c r="BX446" s="50"/>
      <c r="BY446" s="50"/>
      <c r="BZ446" s="50"/>
      <c r="CA446" s="50"/>
      <c r="CB446" s="50"/>
      <c r="CC446" s="50"/>
      <c r="CD446" s="50"/>
      <c r="CE446" s="50"/>
      <c r="CF446" s="50"/>
      <c r="CG446" s="50"/>
      <c r="CH446" s="50"/>
      <c r="CI446" s="50"/>
      <c r="CJ446" s="50"/>
      <c r="CK446" s="50"/>
      <c r="CL446" s="50"/>
      <c r="CM446" s="50"/>
      <c r="CN446" s="50"/>
      <c r="CO446" s="50"/>
      <c r="CP446" s="50"/>
      <c r="CQ446" s="50"/>
      <c r="CR446" s="50"/>
      <c r="CS446" s="50"/>
      <c r="CT446" s="50"/>
      <c r="CU446" s="50"/>
      <c r="CV446" s="50"/>
      <c r="CW446" s="50"/>
      <c r="CX446" s="50"/>
      <c r="CY446" s="50"/>
      <c r="CZ446" s="50"/>
      <c r="DA446" s="50"/>
      <c r="DB446" s="50"/>
      <c r="DC446" s="50"/>
      <c r="DD446" s="50"/>
      <c r="DE446" s="50"/>
      <c r="DF446" s="50"/>
      <c r="DG446" s="50"/>
    </row>
    <row r="447" spans="18:111" s="32" customFormat="1" x14ac:dyDescent="0.25"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  <c r="BM447" s="50"/>
      <c r="BN447" s="50"/>
      <c r="BO447" s="50"/>
      <c r="BP447" s="50"/>
      <c r="BQ447" s="50"/>
      <c r="BR447" s="50"/>
      <c r="BS447" s="50"/>
      <c r="BT447" s="50"/>
      <c r="BU447" s="50"/>
      <c r="BV447" s="50"/>
      <c r="BW447" s="50"/>
      <c r="BX447" s="50"/>
      <c r="BY447" s="50"/>
      <c r="BZ447" s="50"/>
      <c r="CA447" s="50"/>
      <c r="CB447" s="50"/>
      <c r="CC447" s="50"/>
      <c r="CD447" s="50"/>
      <c r="CE447" s="50"/>
      <c r="CF447" s="50"/>
      <c r="CG447" s="50"/>
      <c r="CH447" s="50"/>
      <c r="CI447" s="50"/>
      <c r="CJ447" s="50"/>
      <c r="CK447" s="50"/>
      <c r="CL447" s="50"/>
      <c r="CM447" s="50"/>
      <c r="CN447" s="50"/>
      <c r="CO447" s="50"/>
      <c r="CP447" s="50"/>
      <c r="CQ447" s="50"/>
      <c r="CR447" s="50"/>
      <c r="CS447" s="50"/>
      <c r="CT447" s="50"/>
      <c r="CU447" s="50"/>
      <c r="CV447" s="50"/>
      <c r="CW447" s="50"/>
      <c r="CX447" s="50"/>
      <c r="CY447" s="50"/>
      <c r="CZ447" s="50"/>
      <c r="DA447" s="50"/>
      <c r="DB447" s="50"/>
      <c r="DC447" s="50"/>
      <c r="DD447" s="50"/>
      <c r="DE447" s="50"/>
      <c r="DF447" s="50"/>
      <c r="DG447" s="50"/>
    </row>
    <row r="448" spans="18:111" s="32" customFormat="1" x14ac:dyDescent="0.25"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  <c r="BM448" s="50"/>
      <c r="BN448" s="50"/>
      <c r="BO448" s="50"/>
      <c r="BP448" s="50"/>
      <c r="BQ448" s="50"/>
      <c r="BR448" s="50"/>
      <c r="BS448" s="50"/>
      <c r="BT448" s="50"/>
      <c r="BU448" s="50"/>
      <c r="BV448" s="50"/>
      <c r="BW448" s="50"/>
      <c r="BX448" s="50"/>
      <c r="BY448" s="50"/>
      <c r="BZ448" s="50"/>
      <c r="CA448" s="50"/>
      <c r="CB448" s="50"/>
      <c r="CC448" s="50"/>
      <c r="CD448" s="50"/>
      <c r="CE448" s="50"/>
      <c r="CF448" s="50"/>
      <c r="CG448" s="50"/>
      <c r="CH448" s="50"/>
      <c r="CI448" s="50"/>
      <c r="CJ448" s="50"/>
      <c r="CK448" s="50"/>
      <c r="CL448" s="50"/>
      <c r="CM448" s="50"/>
      <c r="CN448" s="50"/>
      <c r="CO448" s="50"/>
      <c r="CP448" s="50"/>
      <c r="CQ448" s="50"/>
      <c r="CR448" s="50"/>
      <c r="CS448" s="50"/>
      <c r="CT448" s="50"/>
      <c r="CU448" s="50"/>
      <c r="CV448" s="50"/>
      <c r="CW448" s="50"/>
      <c r="CX448" s="50"/>
      <c r="CY448" s="50"/>
      <c r="CZ448" s="50"/>
      <c r="DA448" s="50"/>
      <c r="DB448" s="50"/>
      <c r="DC448" s="50"/>
      <c r="DD448" s="50"/>
      <c r="DE448" s="50"/>
      <c r="DF448" s="50"/>
      <c r="DG448" s="50"/>
    </row>
    <row r="449" spans="18:111" s="32" customFormat="1" x14ac:dyDescent="0.25"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  <c r="BM449" s="50"/>
      <c r="BN449" s="50"/>
      <c r="BO449" s="50"/>
      <c r="BP449" s="50"/>
      <c r="BQ449" s="50"/>
      <c r="BR449" s="50"/>
      <c r="BS449" s="50"/>
      <c r="BT449" s="50"/>
      <c r="BU449" s="50"/>
      <c r="BV449" s="50"/>
      <c r="BW449" s="50"/>
      <c r="BX449" s="50"/>
      <c r="BY449" s="50"/>
      <c r="BZ449" s="50"/>
      <c r="CA449" s="50"/>
      <c r="CB449" s="50"/>
      <c r="CC449" s="50"/>
      <c r="CD449" s="50"/>
      <c r="CE449" s="50"/>
      <c r="CF449" s="50"/>
      <c r="CG449" s="50"/>
      <c r="CH449" s="50"/>
      <c r="CI449" s="50"/>
      <c r="CJ449" s="50"/>
      <c r="CK449" s="50"/>
      <c r="CL449" s="50"/>
      <c r="CM449" s="50"/>
      <c r="CN449" s="50"/>
      <c r="CO449" s="50"/>
      <c r="CP449" s="50"/>
      <c r="CQ449" s="50"/>
      <c r="CR449" s="50"/>
      <c r="CS449" s="50"/>
      <c r="CT449" s="50"/>
      <c r="CU449" s="50"/>
      <c r="CV449" s="50"/>
      <c r="CW449" s="50"/>
      <c r="CX449" s="50"/>
      <c r="CY449" s="50"/>
      <c r="CZ449" s="50"/>
      <c r="DA449" s="50"/>
      <c r="DB449" s="50"/>
      <c r="DC449" s="50"/>
      <c r="DD449" s="50"/>
      <c r="DE449" s="50"/>
      <c r="DF449" s="50"/>
      <c r="DG449" s="50"/>
    </row>
    <row r="450" spans="18:111" s="32" customFormat="1" x14ac:dyDescent="0.25"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  <c r="BM450" s="50"/>
      <c r="BN450" s="50"/>
      <c r="BO450" s="50"/>
      <c r="BP450" s="50"/>
      <c r="BQ450" s="50"/>
      <c r="BR450" s="50"/>
      <c r="BS450" s="50"/>
      <c r="BT450" s="50"/>
      <c r="BU450" s="50"/>
      <c r="BV450" s="50"/>
      <c r="BW450" s="50"/>
      <c r="BX450" s="50"/>
      <c r="BY450" s="50"/>
      <c r="BZ450" s="50"/>
      <c r="CA450" s="50"/>
      <c r="CB450" s="50"/>
      <c r="CC450" s="50"/>
      <c r="CD450" s="50"/>
      <c r="CE450" s="50"/>
      <c r="CF450" s="50"/>
      <c r="CG450" s="50"/>
      <c r="CH450" s="50"/>
      <c r="CI450" s="50"/>
      <c r="CJ450" s="50"/>
      <c r="CK450" s="50"/>
      <c r="CL450" s="50"/>
      <c r="CM450" s="50"/>
      <c r="CN450" s="50"/>
      <c r="CO450" s="50"/>
      <c r="CP450" s="50"/>
      <c r="CQ450" s="50"/>
      <c r="CR450" s="50"/>
      <c r="CS450" s="50"/>
      <c r="CT450" s="50"/>
      <c r="CU450" s="50"/>
      <c r="CV450" s="50"/>
      <c r="CW450" s="50"/>
      <c r="CX450" s="50"/>
      <c r="CY450" s="50"/>
      <c r="CZ450" s="50"/>
      <c r="DA450" s="50"/>
      <c r="DB450" s="50"/>
      <c r="DC450" s="50"/>
      <c r="DD450" s="50"/>
      <c r="DE450" s="50"/>
      <c r="DF450" s="50"/>
      <c r="DG450" s="50"/>
    </row>
    <row r="451" spans="18:111" s="32" customFormat="1" x14ac:dyDescent="0.25"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  <c r="BM451" s="50"/>
      <c r="BN451" s="50"/>
      <c r="BO451" s="50"/>
      <c r="BP451" s="50"/>
      <c r="BQ451" s="50"/>
      <c r="BR451" s="50"/>
      <c r="BS451" s="50"/>
      <c r="BT451" s="50"/>
      <c r="BU451" s="50"/>
      <c r="BV451" s="50"/>
      <c r="BW451" s="50"/>
      <c r="BX451" s="50"/>
      <c r="BY451" s="50"/>
      <c r="BZ451" s="50"/>
      <c r="CA451" s="50"/>
      <c r="CB451" s="50"/>
      <c r="CC451" s="50"/>
      <c r="CD451" s="50"/>
      <c r="CE451" s="50"/>
      <c r="CF451" s="50"/>
      <c r="CG451" s="50"/>
      <c r="CH451" s="50"/>
      <c r="CI451" s="50"/>
      <c r="CJ451" s="50"/>
      <c r="CK451" s="50"/>
      <c r="CL451" s="50"/>
      <c r="CM451" s="50"/>
      <c r="CN451" s="50"/>
      <c r="CO451" s="50"/>
      <c r="CP451" s="50"/>
      <c r="CQ451" s="50"/>
      <c r="CR451" s="50"/>
      <c r="CS451" s="50"/>
      <c r="CT451" s="50"/>
      <c r="CU451" s="50"/>
      <c r="CV451" s="50"/>
      <c r="CW451" s="50"/>
      <c r="CX451" s="50"/>
      <c r="CY451" s="50"/>
      <c r="CZ451" s="50"/>
      <c r="DA451" s="50"/>
      <c r="DB451" s="50"/>
      <c r="DC451" s="50"/>
      <c r="DD451" s="50"/>
      <c r="DE451" s="50"/>
      <c r="DF451" s="50"/>
      <c r="DG451" s="50"/>
    </row>
    <row r="452" spans="18:111" s="32" customFormat="1" x14ac:dyDescent="0.25"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  <c r="BM452" s="50"/>
      <c r="BN452" s="50"/>
      <c r="BO452" s="50"/>
      <c r="BP452" s="50"/>
      <c r="BQ452" s="50"/>
      <c r="BR452" s="50"/>
      <c r="BS452" s="50"/>
      <c r="BT452" s="50"/>
      <c r="BU452" s="50"/>
      <c r="BV452" s="50"/>
      <c r="BW452" s="50"/>
      <c r="BX452" s="50"/>
      <c r="BY452" s="50"/>
      <c r="BZ452" s="50"/>
      <c r="CA452" s="50"/>
      <c r="CB452" s="50"/>
      <c r="CC452" s="50"/>
      <c r="CD452" s="50"/>
      <c r="CE452" s="50"/>
      <c r="CF452" s="50"/>
      <c r="CG452" s="50"/>
      <c r="CH452" s="50"/>
      <c r="CI452" s="50"/>
      <c r="CJ452" s="50"/>
      <c r="CK452" s="50"/>
      <c r="CL452" s="50"/>
      <c r="CM452" s="50"/>
      <c r="CN452" s="50"/>
      <c r="CO452" s="50"/>
      <c r="CP452" s="50"/>
      <c r="CQ452" s="50"/>
      <c r="CR452" s="50"/>
      <c r="CS452" s="50"/>
      <c r="CT452" s="50"/>
      <c r="CU452" s="50"/>
      <c r="CV452" s="50"/>
      <c r="CW452" s="50"/>
      <c r="CX452" s="50"/>
      <c r="CY452" s="50"/>
      <c r="CZ452" s="50"/>
      <c r="DA452" s="50"/>
      <c r="DB452" s="50"/>
      <c r="DC452" s="50"/>
      <c r="DD452" s="50"/>
      <c r="DE452" s="50"/>
      <c r="DF452" s="50"/>
      <c r="DG452" s="50"/>
    </row>
    <row r="453" spans="18:111" s="32" customFormat="1" x14ac:dyDescent="0.25"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  <c r="BM453" s="50"/>
      <c r="BN453" s="50"/>
      <c r="BO453" s="50"/>
      <c r="BP453" s="50"/>
      <c r="BQ453" s="50"/>
      <c r="BR453" s="50"/>
      <c r="BS453" s="50"/>
      <c r="BT453" s="50"/>
      <c r="BU453" s="50"/>
      <c r="BV453" s="50"/>
      <c r="BW453" s="50"/>
      <c r="BX453" s="50"/>
      <c r="BY453" s="50"/>
      <c r="BZ453" s="50"/>
      <c r="CA453" s="50"/>
      <c r="CB453" s="50"/>
      <c r="CC453" s="50"/>
      <c r="CD453" s="50"/>
      <c r="CE453" s="50"/>
      <c r="CF453" s="50"/>
      <c r="CG453" s="50"/>
      <c r="CH453" s="50"/>
      <c r="CI453" s="50"/>
      <c r="CJ453" s="50"/>
      <c r="CK453" s="50"/>
      <c r="CL453" s="50"/>
      <c r="CM453" s="50"/>
      <c r="CN453" s="50"/>
      <c r="CO453" s="50"/>
      <c r="CP453" s="50"/>
      <c r="CQ453" s="50"/>
      <c r="CR453" s="50"/>
      <c r="CS453" s="50"/>
      <c r="CT453" s="50"/>
      <c r="CU453" s="50"/>
      <c r="CV453" s="50"/>
      <c r="CW453" s="50"/>
      <c r="CX453" s="50"/>
      <c r="CY453" s="50"/>
      <c r="CZ453" s="50"/>
      <c r="DA453" s="50"/>
      <c r="DB453" s="50"/>
      <c r="DC453" s="50"/>
      <c r="DD453" s="50"/>
      <c r="DE453" s="50"/>
      <c r="DF453" s="50"/>
      <c r="DG453" s="50"/>
    </row>
    <row r="454" spans="18:111" s="32" customFormat="1" x14ac:dyDescent="0.25"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  <c r="BM454" s="50"/>
      <c r="BN454" s="50"/>
      <c r="BO454" s="50"/>
      <c r="BP454" s="50"/>
      <c r="BQ454" s="50"/>
      <c r="BR454" s="50"/>
      <c r="BS454" s="50"/>
      <c r="BT454" s="50"/>
      <c r="BU454" s="50"/>
      <c r="BV454" s="50"/>
      <c r="BW454" s="50"/>
      <c r="BX454" s="50"/>
      <c r="BY454" s="50"/>
      <c r="BZ454" s="50"/>
      <c r="CA454" s="50"/>
      <c r="CB454" s="50"/>
      <c r="CC454" s="50"/>
      <c r="CD454" s="50"/>
      <c r="CE454" s="50"/>
      <c r="CF454" s="50"/>
      <c r="CG454" s="50"/>
      <c r="CH454" s="50"/>
      <c r="CI454" s="50"/>
      <c r="CJ454" s="50"/>
      <c r="CK454" s="50"/>
      <c r="CL454" s="50"/>
      <c r="CM454" s="50"/>
      <c r="CN454" s="50"/>
      <c r="CO454" s="50"/>
      <c r="CP454" s="50"/>
      <c r="CQ454" s="50"/>
      <c r="CR454" s="50"/>
      <c r="CS454" s="50"/>
      <c r="CT454" s="50"/>
      <c r="CU454" s="50"/>
      <c r="CV454" s="50"/>
      <c r="CW454" s="50"/>
      <c r="CX454" s="50"/>
      <c r="CY454" s="50"/>
      <c r="CZ454" s="50"/>
      <c r="DA454" s="50"/>
      <c r="DB454" s="50"/>
      <c r="DC454" s="50"/>
      <c r="DD454" s="50"/>
      <c r="DE454" s="50"/>
      <c r="DF454" s="50"/>
      <c r="DG454" s="50"/>
    </row>
    <row r="455" spans="18:111" s="32" customFormat="1" x14ac:dyDescent="0.25"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  <c r="BM455" s="50"/>
      <c r="BN455" s="50"/>
      <c r="BO455" s="50"/>
      <c r="BP455" s="50"/>
      <c r="BQ455" s="50"/>
      <c r="BR455" s="50"/>
      <c r="BS455" s="50"/>
      <c r="BT455" s="50"/>
      <c r="BU455" s="50"/>
      <c r="BV455" s="50"/>
      <c r="BW455" s="50"/>
      <c r="BX455" s="50"/>
      <c r="BY455" s="50"/>
      <c r="BZ455" s="50"/>
      <c r="CA455" s="50"/>
      <c r="CB455" s="50"/>
      <c r="CC455" s="50"/>
      <c r="CD455" s="50"/>
      <c r="CE455" s="50"/>
      <c r="CF455" s="50"/>
      <c r="CG455" s="50"/>
      <c r="CH455" s="50"/>
      <c r="CI455" s="50"/>
      <c r="CJ455" s="50"/>
      <c r="CK455" s="50"/>
      <c r="CL455" s="50"/>
      <c r="CM455" s="50"/>
      <c r="CN455" s="50"/>
      <c r="CO455" s="50"/>
      <c r="CP455" s="50"/>
      <c r="CQ455" s="50"/>
      <c r="CR455" s="50"/>
      <c r="CS455" s="50"/>
      <c r="CT455" s="50"/>
      <c r="CU455" s="50"/>
      <c r="CV455" s="50"/>
      <c r="CW455" s="50"/>
      <c r="CX455" s="50"/>
      <c r="CY455" s="50"/>
      <c r="CZ455" s="50"/>
      <c r="DA455" s="50"/>
      <c r="DB455" s="50"/>
      <c r="DC455" s="50"/>
      <c r="DD455" s="50"/>
      <c r="DE455" s="50"/>
      <c r="DF455" s="50"/>
      <c r="DG455" s="50"/>
    </row>
    <row r="456" spans="18:111" s="32" customFormat="1" x14ac:dyDescent="0.25"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  <c r="BM456" s="50"/>
      <c r="BN456" s="50"/>
      <c r="BO456" s="50"/>
      <c r="BP456" s="50"/>
      <c r="BQ456" s="50"/>
      <c r="BR456" s="50"/>
      <c r="BS456" s="50"/>
      <c r="BT456" s="50"/>
      <c r="BU456" s="50"/>
      <c r="BV456" s="50"/>
      <c r="BW456" s="50"/>
      <c r="BX456" s="50"/>
      <c r="BY456" s="50"/>
      <c r="BZ456" s="50"/>
      <c r="CA456" s="50"/>
      <c r="CB456" s="50"/>
      <c r="CC456" s="50"/>
      <c r="CD456" s="50"/>
      <c r="CE456" s="50"/>
      <c r="CF456" s="50"/>
      <c r="CG456" s="50"/>
      <c r="CH456" s="50"/>
      <c r="CI456" s="50"/>
      <c r="CJ456" s="50"/>
      <c r="CK456" s="50"/>
      <c r="CL456" s="50"/>
      <c r="CM456" s="50"/>
      <c r="CN456" s="50"/>
      <c r="CO456" s="50"/>
      <c r="CP456" s="50"/>
      <c r="CQ456" s="50"/>
      <c r="CR456" s="50"/>
      <c r="CS456" s="50"/>
      <c r="CT456" s="50"/>
      <c r="CU456" s="50"/>
      <c r="CV456" s="50"/>
      <c r="CW456" s="50"/>
      <c r="CX456" s="50"/>
      <c r="CY456" s="50"/>
      <c r="CZ456" s="50"/>
      <c r="DA456" s="50"/>
      <c r="DB456" s="50"/>
      <c r="DC456" s="50"/>
      <c r="DD456" s="50"/>
      <c r="DE456" s="50"/>
      <c r="DF456" s="50"/>
      <c r="DG456" s="50"/>
    </row>
    <row r="457" spans="18:111" s="32" customFormat="1" x14ac:dyDescent="0.25"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  <c r="BM457" s="50"/>
      <c r="BN457" s="50"/>
      <c r="BO457" s="50"/>
      <c r="BP457" s="50"/>
      <c r="BQ457" s="50"/>
      <c r="BR457" s="50"/>
      <c r="BS457" s="50"/>
      <c r="BT457" s="50"/>
      <c r="BU457" s="50"/>
      <c r="BV457" s="50"/>
      <c r="BW457" s="50"/>
      <c r="BX457" s="50"/>
      <c r="BY457" s="50"/>
      <c r="BZ457" s="50"/>
      <c r="CA457" s="50"/>
      <c r="CB457" s="50"/>
      <c r="CC457" s="50"/>
      <c r="CD457" s="50"/>
      <c r="CE457" s="50"/>
      <c r="CF457" s="50"/>
      <c r="CG457" s="50"/>
      <c r="CH457" s="50"/>
      <c r="CI457" s="50"/>
      <c r="CJ457" s="50"/>
      <c r="CK457" s="50"/>
      <c r="CL457" s="50"/>
      <c r="CM457" s="50"/>
      <c r="CN457" s="50"/>
      <c r="CO457" s="50"/>
      <c r="CP457" s="50"/>
      <c r="CQ457" s="50"/>
      <c r="CR457" s="50"/>
      <c r="CS457" s="50"/>
      <c r="CT457" s="50"/>
      <c r="CU457" s="50"/>
      <c r="CV457" s="50"/>
      <c r="CW457" s="50"/>
      <c r="CX457" s="50"/>
      <c r="CY457" s="50"/>
      <c r="CZ457" s="50"/>
      <c r="DA457" s="50"/>
      <c r="DB457" s="50"/>
      <c r="DC457" s="50"/>
      <c r="DD457" s="50"/>
      <c r="DE457" s="50"/>
      <c r="DF457" s="50"/>
      <c r="DG457" s="50"/>
    </row>
    <row r="458" spans="18:111" s="32" customFormat="1" x14ac:dyDescent="0.25"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  <c r="BM458" s="50"/>
      <c r="BN458" s="50"/>
      <c r="BO458" s="50"/>
      <c r="BP458" s="50"/>
      <c r="BQ458" s="50"/>
      <c r="BR458" s="50"/>
      <c r="BS458" s="50"/>
      <c r="BT458" s="50"/>
      <c r="BU458" s="50"/>
      <c r="BV458" s="50"/>
      <c r="BW458" s="50"/>
      <c r="BX458" s="50"/>
      <c r="BY458" s="50"/>
      <c r="BZ458" s="50"/>
      <c r="CA458" s="50"/>
      <c r="CB458" s="50"/>
      <c r="CC458" s="50"/>
      <c r="CD458" s="50"/>
      <c r="CE458" s="50"/>
      <c r="CF458" s="50"/>
      <c r="CG458" s="50"/>
      <c r="CH458" s="50"/>
      <c r="CI458" s="50"/>
      <c r="CJ458" s="50"/>
      <c r="CK458" s="50"/>
      <c r="CL458" s="50"/>
      <c r="CM458" s="50"/>
      <c r="CN458" s="50"/>
      <c r="CO458" s="50"/>
      <c r="CP458" s="50"/>
      <c r="CQ458" s="50"/>
      <c r="CR458" s="50"/>
      <c r="CS458" s="50"/>
      <c r="CT458" s="50"/>
      <c r="CU458" s="50"/>
      <c r="CV458" s="50"/>
      <c r="CW458" s="50"/>
      <c r="CX458" s="50"/>
      <c r="CY458" s="50"/>
      <c r="CZ458" s="50"/>
      <c r="DA458" s="50"/>
      <c r="DB458" s="50"/>
      <c r="DC458" s="50"/>
      <c r="DD458" s="50"/>
      <c r="DE458" s="50"/>
      <c r="DF458" s="50"/>
      <c r="DG458" s="50"/>
    </row>
    <row r="459" spans="18:111" s="32" customFormat="1" x14ac:dyDescent="0.25"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  <c r="BM459" s="50"/>
      <c r="BN459" s="50"/>
      <c r="BO459" s="50"/>
      <c r="BP459" s="50"/>
      <c r="BQ459" s="50"/>
      <c r="BR459" s="50"/>
      <c r="BS459" s="50"/>
      <c r="BT459" s="50"/>
      <c r="BU459" s="50"/>
      <c r="BV459" s="50"/>
      <c r="BW459" s="50"/>
      <c r="BX459" s="50"/>
      <c r="BY459" s="50"/>
      <c r="BZ459" s="50"/>
      <c r="CA459" s="50"/>
      <c r="CB459" s="50"/>
      <c r="CC459" s="50"/>
      <c r="CD459" s="50"/>
      <c r="CE459" s="50"/>
      <c r="CF459" s="50"/>
      <c r="CG459" s="50"/>
      <c r="CH459" s="50"/>
      <c r="CI459" s="50"/>
      <c r="CJ459" s="50"/>
      <c r="CK459" s="50"/>
      <c r="CL459" s="50"/>
      <c r="CM459" s="50"/>
      <c r="CN459" s="50"/>
      <c r="CO459" s="50"/>
      <c r="CP459" s="50"/>
      <c r="CQ459" s="50"/>
      <c r="CR459" s="50"/>
      <c r="CS459" s="50"/>
      <c r="CT459" s="50"/>
      <c r="CU459" s="50"/>
      <c r="CV459" s="50"/>
      <c r="CW459" s="50"/>
      <c r="CX459" s="50"/>
      <c r="CY459" s="50"/>
      <c r="CZ459" s="50"/>
      <c r="DA459" s="50"/>
      <c r="DB459" s="50"/>
      <c r="DC459" s="50"/>
      <c r="DD459" s="50"/>
      <c r="DE459" s="50"/>
      <c r="DF459" s="50"/>
      <c r="DG459" s="50"/>
    </row>
    <row r="460" spans="18:111" s="32" customFormat="1" x14ac:dyDescent="0.25"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  <c r="BM460" s="50"/>
      <c r="BN460" s="50"/>
      <c r="BO460" s="50"/>
      <c r="BP460" s="50"/>
      <c r="BQ460" s="50"/>
      <c r="BR460" s="50"/>
      <c r="BS460" s="50"/>
      <c r="BT460" s="50"/>
      <c r="BU460" s="50"/>
      <c r="BV460" s="50"/>
      <c r="BW460" s="50"/>
      <c r="BX460" s="50"/>
      <c r="BY460" s="50"/>
      <c r="BZ460" s="50"/>
      <c r="CA460" s="50"/>
      <c r="CB460" s="50"/>
      <c r="CC460" s="50"/>
      <c r="CD460" s="50"/>
      <c r="CE460" s="50"/>
      <c r="CF460" s="50"/>
      <c r="CG460" s="50"/>
      <c r="CH460" s="50"/>
      <c r="CI460" s="50"/>
      <c r="CJ460" s="50"/>
      <c r="CK460" s="50"/>
      <c r="CL460" s="50"/>
      <c r="CM460" s="50"/>
      <c r="CN460" s="50"/>
      <c r="CO460" s="50"/>
      <c r="CP460" s="50"/>
      <c r="CQ460" s="50"/>
      <c r="CR460" s="50"/>
      <c r="CS460" s="50"/>
      <c r="CT460" s="50"/>
      <c r="CU460" s="50"/>
      <c r="CV460" s="50"/>
      <c r="CW460" s="50"/>
      <c r="CX460" s="50"/>
      <c r="CY460" s="50"/>
      <c r="CZ460" s="50"/>
      <c r="DA460" s="50"/>
      <c r="DB460" s="50"/>
      <c r="DC460" s="50"/>
      <c r="DD460" s="50"/>
      <c r="DE460" s="50"/>
      <c r="DF460" s="50"/>
      <c r="DG460" s="50"/>
    </row>
    <row r="461" spans="18:111" s="32" customFormat="1" x14ac:dyDescent="0.25"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  <c r="BM461" s="50"/>
      <c r="BN461" s="50"/>
      <c r="BO461" s="50"/>
      <c r="BP461" s="50"/>
      <c r="BQ461" s="50"/>
      <c r="BR461" s="50"/>
      <c r="BS461" s="50"/>
      <c r="BT461" s="50"/>
      <c r="BU461" s="50"/>
      <c r="BV461" s="50"/>
      <c r="BW461" s="50"/>
      <c r="BX461" s="50"/>
      <c r="BY461" s="50"/>
      <c r="BZ461" s="50"/>
      <c r="CA461" s="50"/>
      <c r="CB461" s="50"/>
      <c r="CC461" s="50"/>
      <c r="CD461" s="50"/>
      <c r="CE461" s="50"/>
      <c r="CF461" s="50"/>
      <c r="CG461" s="50"/>
      <c r="CH461" s="50"/>
      <c r="CI461" s="50"/>
      <c r="CJ461" s="50"/>
      <c r="CK461" s="50"/>
      <c r="CL461" s="50"/>
      <c r="CM461" s="50"/>
      <c r="CN461" s="50"/>
      <c r="CO461" s="50"/>
      <c r="CP461" s="50"/>
      <c r="CQ461" s="50"/>
      <c r="CR461" s="50"/>
      <c r="CS461" s="50"/>
      <c r="CT461" s="50"/>
      <c r="CU461" s="50"/>
      <c r="CV461" s="50"/>
      <c r="CW461" s="50"/>
      <c r="CX461" s="50"/>
      <c r="CY461" s="50"/>
      <c r="CZ461" s="50"/>
      <c r="DA461" s="50"/>
      <c r="DB461" s="50"/>
      <c r="DC461" s="50"/>
      <c r="DD461" s="50"/>
      <c r="DE461" s="50"/>
      <c r="DF461" s="50"/>
      <c r="DG461" s="50"/>
    </row>
    <row r="462" spans="18:111" s="32" customFormat="1" x14ac:dyDescent="0.25"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  <c r="BM462" s="50"/>
      <c r="BN462" s="50"/>
      <c r="BO462" s="50"/>
      <c r="BP462" s="50"/>
      <c r="BQ462" s="50"/>
      <c r="BR462" s="50"/>
      <c r="BS462" s="50"/>
      <c r="BT462" s="50"/>
      <c r="BU462" s="50"/>
      <c r="BV462" s="50"/>
      <c r="BW462" s="50"/>
      <c r="BX462" s="50"/>
      <c r="BY462" s="50"/>
      <c r="BZ462" s="50"/>
      <c r="CA462" s="50"/>
      <c r="CB462" s="50"/>
      <c r="CC462" s="50"/>
      <c r="CD462" s="50"/>
      <c r="CE462" s="50"/>
      <c r="CF462" s="50"/>
      <c r="CG462" s="50"/>
      <c r="CH462" s="50"/>
      <c r="CI462" s="50"/>
      <c r="CJ462" s="50"/>
      <c r="CK462" s="50"/>
      <c r="CL462" s="50"/>
      <c r="CM462" s="50"/>
      <c r="CN462" s="50"/>
      <c r="CO462" s="50"/>
      <c r="CP462" s="50"/>
      <c r="CQ462" s="50"/>
      <c r="CR462" s="50"/>
      <c r="CS462" s="50"/>
      <c r="CT462" s="50"/>
      <c r="CU462" s="50"/>
      <c r="CV462" s="50"/>
      <c r="CW462" s="50"/>
      <c r="CX462" s="50"/>
      <c r="CY462" s="50"/>
      <c r="CZ462" s="50"/>
      <c r="DA462" s="50"/>
      <c r="DB462" s="50"/>
      <c r="DC462" s="50"/>
      <c r="DD462" s="50"/>
      <c r="DE462" s="50"/>
      <c r="DF462" s="50"/>
      <c r="DG462" s="50"/>
    </row>
    <row r="463" spans="18:111" s="32" customFormat="1" x14ac:dyDescent="0.25"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  <c r="BM463" s="50"/>
      <c r="BN463" s="50"/>
      <c r="BO463" s="50"/>
      <c r="BP463" s="50"/>
      <c r="BQ463" s="50"/>
      <c r="BR463" s="50"/>
      <c r="BS463" s="50"/>
      <c r="BT463" s="50"/>
      <c r="BU463" s="50"/>
      <c r="BV463" s="50"/>
      <c r="BW463" s="50"/>
      <c r="BX463" s="50"/>
      <c r="BY463" s="50"/>
      <c r="BZ463" s="50"/>
      <c r="CA463" s="50"/>
      <c r="CB463" s="50"/>
      <c r="CC463" s="50"/>
      <c r="CD463" s="50"/>
      <c r="CE463" s="50"/>
      <c r="CF463" s="50"/>
      <c r="CG463" s="50"/>
      <c r="CH463" s="50"/>
      <c r="CI463" s="50"/>
      <c r="CJ463" s="50"/>
      <c r="CK463" s="50"/>
      <c r="CL463" s="50"/>
      <c r="CM463" s="50"/>
      <c r="CN463" s="50"/>
      <c r="CO463" s="50"/>
      <c r="CP463" s="50"/>
      <c r="CQ463" s="50"/>
      <c r="CR463" s="50"/>
      <c r="CS463" s="50"/>
      <c r="CT463" s="50"/>
      <c r="CU463" s="50"/>
      <c r="CV463" s="50"/>
      <c r="CW463" s="50"/>
      <c r="CX463" s="50"/>
      <c r="CY463" s="50"/>
      <c r="CZ463" s="50"/>
      <c r="DA463" s="50"/>
      <c r="DB463" s="50"/>
      <c r="DC463" s="50"/>
      <c r="DD463" s="50"/>
      <c r="DE463" s="50"/>
      <c r="DF463" s="50"/>
      <c r="DG463" s="50"/>
    </row>
    <row r="464" spans="18:111" s="32" customFormat="1" x14ac:dyDescent="0.25"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  <c r="BM464" s="50"/>
      <c r="BN464" s="50"/>
      <c r="BO464" s="50"/>
      <c r="BP464" s="50"/>
      <c r="BQ464" s="50"/>
      <c r="BR464" s="50"/>
      <c r="BS464" s="50"/>
      <c r="BT464" s="50"/>
      <c r="BU464" s="50"/>
      <c r="BV464" s="50"/>
      <c r="BW464" s="50"/>
      <c r="BX464" s="50"/>
      <c r="BY464" s="50"/>
      <c r="BZ464" s="50"/>
      <c r="CA464" s="50"/>
      <c r="CB464" s="50"/>
      <c r="CC464" s="50"/>
      <c r="CD464" s="50"/>
      <c r="CE464" s="50"/>
      <c r="CF464" s="50"/>
      <c r="CG464" s="50"/>
      <c r="CH464" s="50"/>
      <c r="CI464" s="50"/>
      <c r="CJ464" s="50"/>
      <c r="CK464" s="50"/>
      <c r="CL464" s="50"/>
      <c r="CM464" s="50"/>
      <c r="CN464" s="50"/>
      <c r="CO464" s="50"/>
      <c r="CP464" s="50"/>
      <c r="CQ464" s="50"/>
      <c r="CR464" s="50"/>
      <c r="CS464" s="50"/>
      <c r="CT464" s="50"/>
      <c r="CU464" s="50"/>
      <c r="CV464" s="50"/>
      <c r="CW464" s="50"/>
      <c r="CX464" s="50"/>
      <c r="CY464" s="50"/>
      <c r="CZ464" s="50"/>
      <c r="DA464" s="50"/>
      <c r="DB464" s="50"/>
      <c r="DC464" s="50"/>
      <c r="DD464" s="50"/>
      <c r="DE464" s="50"/>
      <c r="DF464" s="50"/>
      <c r="DG464" s="50"/>
    </row>
    <row r="465" spans="18:111" s="32" customFormat="1" x14ac:dyDescent="0.25"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  <c r="BM465" s="50"/>
      <c r="BN465" s="50"/>
      <c r="BO465" s="50"/>
      <c r="BP465" s="50"/>
      <c r="BQ465" s="50"/>
      <c r="BR465" s="50"/>
      <c r="BS465" s="50"/>
      <c r="BT465" s="50"/>
      <c r="BU465" s="50"/>
      <c r="BV465" s="50"/>
      <c r="BW465" s="50"/>
      <c r="BX465" s="50"/>
      <c r="BY465" s="50"/>
      <c r="BZ465" s="50"/>
      <c r="CA465" s="50"/>
      <c r="CB465" s="50"/>
      <c r="CC465" s="50"/>
      <c r="CD465" s="50"/>
      <c r="CE465" s="50"/>
      <c r="CF465" s="50"/>
      <c r="CG465" s="50"/>
      <c r="CH465" s="50"/>
      <c r="CI465" s="50"/>
      <c r="CJ465" s="50"/>
      <c r="CK465" s="50"/>
      <c r="CL465" s="50"/>
      <c r="CM465" s="50"/>
      <c r="CN465" s="50"/>
      <c r="CO465" s="50"/>
      <c r="CP465" s="50"/>
      <c r="CQ465" s="50"/>
      <c r="CR465" s="50"/>
      <c r="CS465" s="50"/>
      <c r="CT465" s="50"/>
      <c r="CU465" s="50"/>
      <c r="CV465" s="50"/>
      <c r="CW465" s="50"/>
      <c r="CX465" s="50"/>
      <c r="CY465" s="50"/>
      <c r="CZ465" s="50"/>
      <c r="DA465" s="50"/>
      <c r="DB465" s="50"/>
      <c r="DC465" s="50"/>
      <c r="DD465" s="50"/>
      <c r="DE465" s="50"/>
      <c r="DF465" s="50"/>
      <c r="DG465" s="50"/>
    </row>
    <row r="466" spans="18:111" s="32" customFormat="1" x14ac:dyDescent="0.25"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  <c r="BM466" s="50"/>
      <c r="BN466" s="50"/>
      <c r="BO466" s="50"/>
      <c r="BP466" s="50"/>
      <c r="BQ466" s="50"/>
      <c r="BR466" s="50"/>
      <c r="BS466" s="50"/>
      <c r="BT466" s="50"/>
      <c r="BU466" s="50"/>
      <c r="BV466" s="50"/>
      <c r="BW466" s="50"/>
      <c r="BX466" s="50"/>
      <c r="BY466" s="50"/>
      <c r="BZ466" s="50"/>
      <c r="CA466" s="50"/>
      <c r="CB466" s="50"/>
      <c r="CC466" s="50"/>
      <c r="CD466" s="50"/>
      <c r="CE466" s="50"/>
      <c r="CF466" s="50"/>
      <c r="CG466" s="50"/>
      <c r="CH466" s="50"/>
      <c r="CI466" s="50"/>
      <c r="CJ466" s="50"/>
      <c r="CK466" s="50"/>
      <c r="CL466" s="50"/>
      <c r="CM466" s="50"/>
      <c r="CN466" s="50"/>
      <c r="CO466" s="50"/>
      <c r="CP466" s="50"/>
      <c r="CQ466" s="50"/>
      <c r="CR466" s="50"/>
      <c r="CS466" s="50"/>
      <c r="CT466" s="50"/>
      <c r="CU466" s="50"/>
      <c r="CV466" s="50"/>
      <c r="CW466" s="50"/>
      <c r="CX466" s="50"/>
      <c r="CY466" s="50"/>
      <c r="CZ466" s="50"/>
      <c r="DA466" s="50"/>
      <c r="DB466" s="50"/>
      <c r="DC466" s="50"/>
      <c r="DD466" s="50"/>
      <c r="DE466" s="50"/>
      <c r="DF466" s="50"/>
      <c r="DG466" s="50"/>
    </row>
    <row r="467" spans="18:111" s="32" customFormat="1" x14ac:dyDescent="0.25"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  <c r="BM467" s="50"/>
      <c r="BN467" s="50"/>
      <c r="BO467" s="50"/>
      <c r="BP467" s="50"/>
      <c r="BQ467" s="50"/>
      <c r="BR467" s="50"/>
      <c r="BS467" s="50"/>
      <c r="BT467" s="50"/>
      <c r="BU467" s="50"/>
      <c r="BV467" s="50"/>
      <c r="BW467" s="50"/>
      <c r="BX467" s="50"/>
      <c r="BY467" s="50"/>
      <c r="BZ467" s="50"/>
      <c r="CA467" s="50"/>
      <c r="CB467" s="50"/>
      <c r="CC467" s="50"/>
      <c r="CD467" s="50"/>
      <c r="CE467" s="50"/>
      <c r="CF467" s="50"/>
      <c r="CG467" s="50"/>
      <c r="CH467" s="50"/>
      <c r="CI467" s="50"/>
      <c r="CJ467" s="50"/>
      <c r="CK467" s="50"/>
      <c r="CL467" s="50"/>
      <c r="CM467" s="50"/>
      <c r="CN467" s="50"/>
      <c r="CO467" s="50"/>
      <c r="CP467" s="50"/>
      <c r="CQ467" s="50"/>
      <c r="CR467" s="50"/>
      <c r="CS467" s="50"/>
      <c r="CT467" s="50"/>
      <c r="CU467" s="50"/>
      <c r="CV467" s="50"/>
      <c r="CW467" s="50"/>
      <c r="CX467" s="50"/>
      <c r="CY467" s="50"/>
      <c r="CZ467" s="50"/>
      <c r="DA467" s="50"/>
      <c r="DB467" s="50"/>
      <c r="DC467" s="50"/>
      <c r="DD467" s="50"/>
      <c r="DE467" s="50"/>
      <c r="DF467" s="50"/>
      <c r="DG467" s="50"/>
    </row>
    <row r="468" spans="18:111" s="32" customFormat="1" x14ac:dyDescent="0.25"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  <c r="BM468" s="50"/>
      <c r="BN468" s="50"/>
      <c r="BO468" s="50"/>
      <c r="BP468" s="50"/>
      <c r="BQ468" s="50"/>
      <c r="BR468" s="50"/>
      <c r="BS468" s="50"/>
      <c r="BT468" s="50"/>
      <c r="BU468" s="50"/>
      <c r="BV468" s="50"/>
      <c r="BW468" s="50"/>
      <c r="BX468" s="50"/>
      <c r="BY468" s="50"/>
      <c r="BZ468" s="50"/>
      <c r="CA468" s="50"/>
      <c r="CB468" s="50"/>
      <c r="CC468" s="50"/>
      <c r="CD468" s="50"/>
      <c r="CE468" s="50"/>
      <c r="CF468" s="50"/>
      <c r="CG468" s="50"/>
      <c r="CH468" s="50"/>
      <c r="CI468" s="50"/>
      <c r="CJ468" s="50"/>
      <c r="CK468" s="50"/>
      <c r="CL468" s="50"/>
      <c r="CM468" s="50"/>
      <c r="CN468" s="50"/>
      <c r="CO468" s="50"/>
      <c r="CP468" s="50"/>
      <c r="CQ468" s="50"/>
      <c r="CR468" s="50"/>
      <c r="CS468" s="50"/>
      <c r="CT468" s="50"/>
      <c r="CU468" s="50"/>
      <c r="CV468" s="50"/>
      <c r="CW468" s="50"/>
      <c r="CX468" s="50"/>
      <c r="CY468" s="50"/>
      <c r="CZ468" s="50"/>
      <c r="DA468" s="50"/>
      <c r="DB468" s="50"/>
      <c r="DC468" s="50"/>
      <c r="DD468" s="50"/>
      <c r="DE468" s="50"/>
      <c r="DF468" s="50"/>
      <c r="DG468" s="50"/>
    </row>
    <row r="469" spans="18:111" s="32" customFormat="1" x14ac:dyDescent="0.25"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  <c r="BM469" s="50"/>
      <c r="BN469" s="50"/>
      <c r="BO469" s="50"/>
      <c r="BP469" s="50"/>
      <c r="BQ469" s="50"/>
      <c r="BR469" s="50"/>
      <c r="BS469" s="50"/>
      <c r="BT469" s="50"/>
      <c r="BU469" s="50"/>
      <c r="BV469" s="50"/>
      <c r="BW469" s="50"/>
      <c r="BX469" s="50"/>
      <c r="BY469" s="50"/>
      <c r="BZ469" s="50"/>
      <c r="CA469" s="50"/>
      <c r="CB469" s="50"/>
      <c r="CC469" s="50"/>
      <c r="CD469" s="50"/>
      <c r="CE469" s="50"/>
      <c r="CF469" s="50"/>
      <c r="CG469" s="50"/>
      <c r="CH469" s="50"/>
      <c r="CI469" s="50"/>
      <c r="CJ469" s="50"/>
      <c r="CK469" s="50"/>
      <c r="CL469" s="50"/>
      <c r="CM469" s="50"/>
      <c r="CN469" s="50"/>
      <c r="CO469" s="50"/>
      <c r="CP469" s="50"/>
      <c r="CQ469" s="50"/>
      <c r="CR469" s="50"/>
      <c r="CS469" s="50"/>
      <c r="CT469" s="50"/>
      <c r="CU469" s="50"/>
      <c r="CV469" s="50"/>
      <c r="CW469" s="50"/>
      <c r="CX469" s="50"/>
      <c r="CY469" s="50"/>
      <c r="CZ469" s="50"/>
      <c r="DA469" s="50"/>
      <c r="DB469" s="50"/>
      <c r="DC469" s="50"/>
      <c r="DD469" s="50"/>
      <c r="DE469" s="50"/>
      <c r="DF469" s="50"/>
      <c r="DG469" s="50"/>
    </row>
    <row r="470" spans="18:111" s="32" customFormat="1" x14ac:dyDescent="0.25"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  <c r="BM470" s="50"/>
      <c r="BN470" s="50"/>
      <c r="BO470" s="50"/>
      <c r="BP470" s="50"/>
      <c r="BQ470" s="50"/>
      <c r="BR470" s="50"/>
      <c r="BS470" s="50"/>
      <c r="BT470" s="50"/>
      <c r="BU470" s="50"/>
      <c r="BV470" s="50"/>
      <c r="BW470" s="50"/>
      <c r="BX470" s="50"/>
      <c r="BY470" s="50"/>
      <c r="BZ470" s="50"/>
      <c r="CA470" s="50"/>
      <c r="CB470" s="50"/>
      <c r="CC470" s="50"/>
      <c r="CD470" s="50"/>
      <c r="CE470" s="50"/>
      <c r="CF470" s="50"/>
      <c r="CG470" s="50"/>
      <c r="CH470" s="50"/>
      <c r="CI470" s="50"/>
      <c r="CJ470" s="50"/>
      <c r="CK470" s="50"/>
      <c r="CL470" s="50"/>
      <c r="CM470" s="50"/>
      <c r="CN470" s="50"/>
      <c r="CO470" s="50"/>
      <c r="CP470" s="50"/>
      <c r="CQ470" s="50"/>
      <c r="CR470" s="50"/>
      <c r="CS470" s="50"/>
      <c r="CT470" s="50"/>
      <c r="CU470" s="50"/>
      <c r="CV470" s="50"/>
      <c r="CW470" s="50"/>
      <c r="CX470" s="50"/>
      <c r="CY470" s="50"/>
      <c r="CZ470" s="50"/>
      <c r="DA470" s="50"/>
      <c r="DB470" s="50"/>
      <c r="DC470" s="50"/>
      <c r="DD470" s="50"/>
      <c r="DE470" s="50"/>
      <c r="DF470" s="50"/>
      <c r="DG470" s="50"/>
    </row>
    <row r="471" spans="18:111" s="32" customFormat="1" x14ac:dyDescent="0.25"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  <c r="BM471" s="50"/>
      <c r="BN471" s="50"/>
      <c r="BO471" s="50"/>
      <c r="BP471" s="50"/>
      <c r="BQ471" s="50"/>
      <c r="BR471" s="50"/>
      <c r="BS471" s="50"/>
      <c r="BT471" s="50"/>
      <c r="BU471" s="50"/>
      <c r="BV471" s="50"/>
      <c r="BW471" s="50"/>
      <c r="BX471" s="50"/>
      <c r="BY471" s="50"/>
      <c r="BZ471" s="50"/>
      <c r="CA471" s="50"/>
      <c r="CB471" s="50"/>
      <c r="CC471" s="50"/>
      <c r="CD471" s="50"/>
      <c r="CE471" s="50"/>
      <c r="CF471" s="50"/>
      <c r="CG471" s="50"/>
      <c r="CH471" s="50"/>
      <c r="CI471" s="50"/>
      <c r="CJ471" s="50"/>
      <c r="CK471" s="50"/>
      <c r="CL471" s="50"/>
      <c r="CM471" s="50"/>
      <c r="CN471" s="50"/>
      <c r="CO471" s="50"/>
      <c r="CP471" s="50"/>
      <c r="CQ471" s="50"/>
      <c r="CR471" s="50"/>
      <c r="CS471" s="50"/>
      <c r="CT471" s="50"/>
      <c r="CU471" s="50"/>
      <c r="CV471" s="50"/>
      <c r="CW471" s="50"/>
      <c r="CX471" s="50"/>
      <c r="CY471" s="50"/>
      <c r="CZ471" s="50"/>
      <c r="DA471" s="50"/>
      <c r="DB471" s="50"/>
      <c r="DC471" s="50"/>
      <c r="DD471" s="50"/>
      <c r="DE471" s="50"/>
      <c r="DF471" s="50"/>
      <c r="DG471" s="50"/>
    </row>
    <row r="472" spans="18:111" s="32" customFormat="1" x14ac:dyDescent="0.25"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  <c r="BM472" s="50"/>
      <c r="BN472" s="50"/>
      <c r="BO472" s="50"/>
      <c r="BP472" s="50"/>
      <c r="BQ472" s="50"/>
      <c r="BR472" s="50"/>
      <c r="BS472" s="50"/>
      <c r="BT472" s="50"/>
      <c r="BU472" s="50"/>
      <c r="BV472" s="50"/>
      <c r="BW472" s="50"/>
      <c r="BX472" s="50"/>
      <c r="BY472" s="50"/>
      <c r="BZ472" s="50"/>
      <c r="CA472" s="50"/>
      <c r="CB472" s="50"/>
      <c r="CC472" s="50"/>
      <c r="CD472" s="50"/>
      <c r="CE472" s="50"/>
      <c r="CF472" s="50"/>
      <c r="CG472" s="50"/>
      <c r="CH472" s="50"/>
      <c r="CI472" s="50"/>
      <c r="CJ472" s="50"/>
      <c r="CK472" s="50"/>
      <c r="CL472" s="50"/>
      <c r="CM472" s="50"/>
      <c r="CN472" s="50"/>
      <c r="CO472" s="50"/>
      <c r="CP472" s="50"/>
      <c r="CQ472" s="50"/>
      <c r="CR472" s="50"/>
      <c r="CS472" s="50"/>
      <c r="CT472" s="50"/>
      <c r="CU472" s="50"/>
      <c r="CV472" s="50"/>
      <c r="CW472" s="50"/>
      <c r="CX472" s="50"/>
      <c r="CY472" s="50"/>
      <c r="CZ472" s="50"/>
      <c r="DA472" s="50"/>
      <c r="DB472" s="50"/>
      <c r="DC472" s="50"/>
      <c r="DD472" s="50"/>
      <c r="DE472" s="50"/>
      <c r="DF472" s="50"/>
      <c r="DG472" s="50"/>
    </row>
    <row r="473" spans="18:111" s="32" customFormat="1" x14ac:dyDescent="0.25"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  <c r="BM473" s="50"/>
      <c r="BN473" s="50"/>
      <c r="BO473" s="50"/>
      <c r="BP473" s="50"/>
      <c r="BQ473" s="50"/>
      <c r="BR473" s="50"/>
      <c r="BS473" s="50"/>
      <c r="BT473" s="50"/>
      <c r="BU473" s="50"/>
      <c r="BV473" s="50"/>
      <c r="BW473" s="50"/>
      <c r="BX473" s="50"/>
      <c r="BY473" s="50"/>
      <c r="BZ473" s="50"/>
      <c r="CA473" s="50"/>
      <c r="CB473" s="50"/>
      <c r="CC473" s="50"/>
      <c r="CD473" s="50"/>
      <c r="CE473" s="50"/>
      <c r="CF473" s="50"/>
      <c r="CG473" s="50"/>
      <c r="CH473" s="50"/>
      <c r="CI473" s="50"/>
      <c r="CJ473" s="50"/>
      <c r="CK473" s="50"/>
      <c r="CL473" s="50"/>
      <c r="CM473" s="50"/>
      <c r="CN473" s="50"/>
      <c r="CO473" s="50"/>
      <c r="CP473" s="50"/>
      <c r="CQ473" s="50"/>
      <c r="CR473" s="50"/>
      <c r="CS473" s="50"/>
      <c r="CT473" s="50"/>
      <c r="CU473" s="50"/>
      <c r="CV473" s="50"/>
      <c r="CW473" s="50"/>
      <c r="CX473" s="50"/>
      <c r="CY473" s="50"/>
      <c r="CZ473" s="50"/>
      <c r="DA473" s="50"/>
      <c r="DB473" s="50"/>
      <c r="DC473" s="50"/>
      <c r="DD473" s="50"/>
      <c r="DE473" s="50"/>
      <c r="DF473" s="50"/>
      <c r="DG473" s="50"/>
    </row>
    <row r="474" spans="18:111" s="32" customFormat="1" x14ac:dyDescent="0.25"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  <c r="BM474" s="50"/>
      <c r="BN474" s="50"/>
      <c r="BO474" s="50"/>
      <c r="BP474" s="50"/>
      <c r="BQ474" s="50"/>
      <c r="BR474" s="50"/>
      <c r="BS474" s="50"/>
      <c r="BT474" s="50"/>
      <c r="BU474" s="50"/>
      <c r="BV474" s="50"/>
      <c r="BW474" s="50"/>
      <c r="BX474" s="50"/>
      <c r="BY474" s="50"/>
      <c r="BZ474" s="50"/>
      <c r="CA474" s="50"/>
      <c r="CB474" s="50"/>
      <c r="CC474" s="50"/>
      <c r="CD474" s="50"/>
      <c r="CE474" s="50"/>
      <c r="CF474" s="50"/>
      <c r="CG474" s="50"/>
      <c r="CH474" s="50"/>
      <c r="CI474" s="50"/>
      <c r="CJ474" s="50"/>
      <c r="CK474" s="50"/>
      <c r="CL474" s="50"/>
      <c r="CM474" s="50"/>
      <c r="CN474" s="50"/>
      <c r="CO474" s="50"/>
      <c r="CP474" s="50"/>
      <c r="CQ474" s="50"/>
      <c r="CR474" s="50"/>
      <c r="CS474" s="50"/>
      <c r="CT474" s="50"/>
      <c r="CU474" s="50"/>
      <c r="CV474" s="50"/>
      <c r="CW474" s="50"/>
      <c r="CX474" s="50"/>
      <c r="CY474" s="50"/>
      <c r="CZ474" s="50"/>
      <c r="DA474" s="50"/>
      <c r="DB474" s="50"/>
      <c r="DC474" s="50"/>
      <c r="DD474" s="50"/>
      <c r="DE474" s="50"/>
      <c r="DF474" s="50"/>
      <c r="DG474" s="50"/>
    </row>
    <row r="475" spans="18:111" s="32" customFormat="1" x14ac:dyDescent="0.25"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  <c r="BM475" s="50"/>
      <c r="BN475" s="50"/>
      <c r="BO475" s="50"/>
      <c r="BP475" s="50"/>
      <c r="BQ475" s="50"/>
      <c r="BR475" s="50"/>
      <c r="BS475" s="50"/>
      <c r="BT475" s="50"/>
      <c r="BU475" s="50"/>
      <c r="BV475" s="50"/>
      <c r="BW475" s="50"/>
      <c r="BX475" s="50"/>
      <c r="BY475" s="50"/>
      <c r="BZ475" s="50"/>
      <c r="CA475" s="50"/>
      <c r="CB475" s="50"/>
      <c r="CC475" s="50"/>
      <c r="CD475" s="50"/>
      <c r="CE475" s="50"/>
      <c r="CF475" s="50"/>
      <c r="CG475" s="50"/>
      <c r="CH475" s="50"/>
      <c r="CI475" s="50"/>
      <c r="CJ475" s="50"/>
      <c r="CK475" s="50"/>
      <c r="CL475" s="50"/>
      <c r="CM475" s="50"/>
      <c r="CN475" s="50"/>
      <c r="CO475" s="50"/>
      <c r="CP475" s="50"/>
      <c r="CQ475" s="50"/>
      <c r="CR475" s="50"/>
      <c r="CS475" s="50"/>
      <c r="CT475" s="50"/>
      <c r="CU475" s="50"/>
      <c r="CV475" s="50"/>
      <c r="CW475" s="50"/>
      <c r="CX475" s="50"/>
      <c r="CY475" s="50"/>
      <c r="CZ475" s="50"/>
      <c r="DA475" s="50"/>
      <c r="DB475" s="50"/>
      <c r="DC475" s="50"/>
      <c r="DD475" s="50"/>
      <c r="DE475" s="50"/>
      <c r="DF475" s="50"/>
      <c r="DG475" s="50"/>
    </row>
    <row r="476" spans="18:111" s="32" customFormat="1" x14ac:dyDescent="0.25"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  <c r="BM476" s="50"/>
      <c r="BN476" s="50"/>
      <c r="BO476" s="50"/>
      <c r="BP476" s="50"/>
      <c r="BQ476" s="50"/>
      <c r="BR476" s="50"/>
      <c r="BS476" s="50"/>
      <c r="BT476" s="50"/>
      <c r="BU476" s="50"/>
      <c r="BV476" s="50"/>
      <c r="BW476" s="50"/>
      <c r="BX476" s="50"/>
      <c r="BY476" s="50"/>
      <c r="BZ476" s="50"/>
      <c r="CA476" s="50"/>
      <c r="CB476" s="50"/>
      <c r="CC476" s="50"/>
      <c r="CD476" s="50"/>
      <c r="CE476" s="50"/>
      <c r="CF476" s="50"/>
      <c r="CG476" s="50"/>
      <c r="CH476" s="50"/>
      <c r="CI476" s="50"/>
      <c r="CJ476" s="50"/>
      <c r="CK476" s="50"/>
      <c r="CL476" s="50"/>
      <c r="CM476" s="50"/>
      <c r="CN476" s="50"/>
      <c r="CO476" s="50"/>
      <c r="CP476" s="50"/>
      <c r="CQ476" s="50"/>
      <c r="CR476" s="50"/>
      <c r="CS476" s="50"/>
      <c r="CT476" s="50"/>
      <c r="CU476" s="50"/>
      <c r="CV476" s="50"/>
      <c r="CW476" s="50"/>
      <c r="CX476" s="50"/>
      <c r="CY476" s="50"/>
      <c r="CZ476" s="50"/>
      <c r="DA476" s="50"/>
      <c r="DB476" s="50"/>
      <c r="DC476" s="50"/>
      <c r="DD476" s="50"/>
      <c r="DE476" s="50"/>
      <c r="DF476" s="50"/>
      <c r="DG476" s="50"/>
    </row>
    <row r="477" spans="18:111" s="32" customFormat="1" x14ac:dyDescent="0.25"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  <c r="BM477" s="50"/>
      <c r="BN477" s="50"/>
      <c r="BO477" s="50"/>
      <c r="BP477" s="50"/>
      <c r="BQ477" s="50"/>
      <c r="BR477" s="50"/>
      <c r="BS477" s="50"/>
      <c r="BT477" s="50"/>
      <c r="BU477" s="50"/>
      <c r="BV477" s="50"/>
      <c r="BW477" s="50"/>
      <c r="BX477" s="50"/>
      <c r="BY477" s="50"/>
      <c r="BZ477" s="50"/>
      <c r="CA477" s="50"/>
      <c r="CB477" s="50"/>
      <c r="CC477" s="50"/>
      <c r="CD477" s="50"/>
      <c r="CE477" s="50"/>
      <c r="CF477" s="50"/>
      <c r="CG477" s="50"/>
      <c r="CH477" s="50"/>
      <c r="CI477" s="50"/>
      <c r="CJ477" s="50"/>
      <c r="CK477" s="50"/>
      <c r="CL477" s="50"/>
      <c r="CM477" s="50"/>
      <c r="CN477" s="50"/>
      <c r="CO477" s="50"/>
      <c r="CP477" s="50"/>
      <c r="CQ477" s="50"/>
      <c r="CR477" s="50"/>
      <c r="CS477" s="50"/>
      <c r="CT477" s="50"/>
      <c r="CU477" s="50"/>
      <c r="CV477" s="50"/>
      <c r="CW477" s="50"/>
      <c r="CX477" s="50"/>
      <c r="CY477" s="50"/>
      <c r="CZ477" s="50"/>
      <c r="DA477" s="50"/>
      <c r="DB477" s="50"/>
      <c r="DC477" s="50"/>
      <c r="DD477" s="50"/>
      <c r="DE477" s="50"/>
      <c r="DF477" s="50"/>
      <c r="DG477" s="50"/>
    </row>
    <row r="478" spans="18:111" s="32" customFormat="1" x14ac:dyDescent="0.25"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  <c r="BM478" s="50"/>
      <c r="BN478" s="50"/>
      <c r="BO478" s="50"/>
      <c r="BP478" s="50"/>
      <c r="BQ478" s="50"/>
      <c r="BR478" s="50"/>
      <c r="BS478" s="50"/>
      <c r="BT478" s="50"/>
      <c r="BU478" s="50"/>
      <c r="BV478" s="50"/>
      <c r="BW478" s="50"/>
      <c r="BX478" s="50"/>
      <c r="BY478" s="50"/>
      <c r="BZ478" s="50"/>
      <c r="CA478" s="50"/>
      <c r="CB478" s="50"/>
      <c r="CC478" s="50"/>
      <c r="CD478" s="50"/>
      <c r="CE478" s="50"/>
      <c r="CF478" s="50"/>
      <c r="CG478" s="50"/>
      <c r="CH478" s="50"/>
      <c r="CI478" s="50"/>
      <c r="CJ478" s="50"/>
      <c r="CK478" s="50"/>
      <c r="CL478" s="50"/>
      <c r="CM478" s="50"/>
      <c r="CN478" s="50"/>
      <c r="CO478" s="50"/>
      <c r="CP478" s="50"/>
      <c r="CQ478" s="50"/>
      <c r="CR478" s="50"/>
      <c r="CS478" s="50"/>
      <c r="CT478" s="50"/>
      <c r="CU478" s="50"/>
      <c r="CV478" s="50"/>
      <c r="CW478" s="50"/>
      <c r="CX478" s="50"/>
      <c r="CY478" s="50"/>
      <c r="CZ478" s="50"/>
      <c r="DA478" s="50"/>
      <c r="DB478" s="50"/>
      <c r="DC478" s="50"/>
      <c r="DD478" s="50"/>
      <c r="DE478" s="50"/>
      <c r="DF478" s="50"/>
      <c r="DG478" s="50"/>
    </row>
    <row r="479" spans="18:111" s="32" customFormat="1" x14ac:dyDescent="0.25"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  <c r="BM479" s="50"/>
      <c r="BN479" s="50"/>
      <c r="BO479" s="50"/>
      <c r="BP479" s="50"/>
      <c r="BQ479" s="50"/>
      <c r="BR479" s="50"/>
      <c r="BS479" s="50"/>
      <c r="BT479" s="50"/>
      <c r="BU479" s="50"/>
      <c r="BV479" s="50"/>
      <c r="BW479" s="50"/>
      <c r="BX479" s="50"/>
      <c r="BY479" s="50"/>
      <c r="BZ479" s="50"/>
      <c r="CA479" s="50"/>
      <c r="CB479" s="50"/>
      <c r="CC479" s="50"/>
      <c r="CD479" s="50"/>
      <c r="CE479" s="50"/>
      <c r="CF479" s="50"/>
      <c r="CG479" s="50"/>
      <c r="CH479" s="50"/>
      <c r="CI479" s="50"/>
      <c r="CJ479" s="50"/>
      <c r="CK479" s="50"/>
      <c r="CL479" s="50"/>
      <c r="CM479" s="50"/>
      <c r="CN479" s="50"/>
      <c r="CO479" s="50"/>
      <c r="CP479" s="50"/>
      <c r="CQ479" s="50"/>
      <c r="CR479" s="50"/>
      <c r="CS479" s="50"/>
      <c r="CT479" s="50"/>
      <c r="CU479" s="50"/>
      <c r="CV479" s="50"/>
      <c r="CW479" s="50"/>
      <c r="CX479" s="50"/>
      <c r="CY479" s="50"/>
      <c r="CZ479" s="50"/>
      <c r="DA479" s="50"/>
      <c r="DB479" s="50"/>
      <c r="DC479" s="50"/>
      <c r="DD479" s="50"/>
      <c r="DE479" s="50"/>
      <c r="DF479" s="50"/>
      <c r="DG479" s="50"/>
    </row>
    <row r="480" spans="18:111" s="32" customFormat="1" x14ac:dyDescent="0.25"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  <c r="BM480" s="50"/>
      <c r="BN480" s="50"/>
      <c r="BO480" s="50"/>
      <c r="BP480" s="50"/>
      <c r="BQ480" s="50"/>
      <c r="BR480" s="50"/>
      <c r="BS480" s="50"/>
      <c r="BT480" s="50"/>
      <c r="BU480" s="50"/>
      <c r="BV480" s="50"/>
      <c r="BW480" s="50"/>
      <c r="BX480" s="50"/>
      <c r="BY480" s="50"/>
      <c r="BZ480" s="50"/>
      <c r="CA480" s="50"/>
      <c r="CB480" s="50"/>
      <c r="CC480" s="50"/>
      <c r="CD480" s="50"/>
      <c r="CE480" s="50"/>
      <c r="CF480" s="50"/>
      <c r="CG480" s="50"/>
      <c r="CH480" s="50"/>
      <c r="CI480" s="50"/>
      <c r="CJ480" s="50"/>
      <c r="CK480" s="50"/>
      <c r="CL480" s="50"/>
      <c r="CM480" s="50"/>
      <c r="CN480" s="50"/>
      <c r="CO480" s="50"/>
      <c r="CP480" s="50"/>
      <c r="CQ480" s="50"/>
      <c r="CR480" s="50"/>
      <c r="CS480" s="50"/>
      <c r="CT480" s="50"/>
      <c r="CU480" s="50"/>
      <c r="CV480" s="50"/>
      <c r="CW480" s="50"/>
      <c r="CX480" s="50"/>
      <c r="CY480" s="50"/>
      <c r="CZ480" s="50"/>
      <c r="DA480" s="50"/>
      <c r="DB480" s="50"/>
      <c r="DC480" s="50"/>
      <c r="DD480" s="50"/>
      <c r="DE480" s="50"/>
      <c r="DF480" s="50"/>
      <c r="DG480" s="50"/>
    </row>
    <row r="481" spans="18:111" s="32" customFormat="1" x14ac:dyDescent="0.25"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  <c r="BM481" s="50"/>
      <c r="BN481" s="50"/>
      <c r="BO481" s="50"/>
      <c r="BP481" s="50"/>
      <c r="BQ481" s="50"/>
      <c r="BR481" s="50"/>
      <c r="BS481" s="50"/>
      <c r="BT481" s="50"/>
      <c r="BU481" s="50"/>
      <c r="BV481" s="50"/>
      <c r="BW481" s="50"/>
      <c r="BX481" s="50"/>
      <c r="BY481" s="50"/>
      <c r="BZ481" s="50"/>
      <c r="CA481" s="50"/>
      <c r="CB481" s="50"/>
      <c r="CC481" s="50"/>
      <c r="CD481" s="50"/>
      <c r="CE481" s="50"/>
      <c r="CF481" s="50"/>
      <c r="CG481" s="50"/>
      <c r="CH481" s="50"/>
      <c r="CI481" s="50"/>
      <c r="CJ481" s="50"/>
      <c r="CK481" s="50"/>
      <c r="CL481" s="50"/>
      <c r="CM481" s="50"/>
      <c r="CN481" s="50"/>
      <c r="CO481" s="50"/>
      <c r="CP481" s="50"/>
      <c r="CQ481" s="50"/>
      <c r="CR481" s="50"/>
      <c r="CS481" s="50"/>
      <c r="CT481" s="50"/>
      <c r="CU481" s="50"/>
      <c r="CV481" s="50"/>
      <c r="CW481" s="50"/>
      <c r="CX481" s="50"/>
      <c r="CY481" s="50"/>
      <c r="CZ481" s="50"/>
      <c r="DA481" s="50"/>
      <c r="DB481" s="50"/>
      <c r="DC481" s="50"/>
      <c r="DD481" s="50"/>
      <c r="DE481" s="50"/>
      <c r="DF481" s="50"/>
      <c r="DG481" s="50"/>
    </row>
    <row r="482" spans="18:111" s="32" customFormat="1" x14ac:dyDescent="0.25"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  <c r="BM482" s="50"/>
      <c r="BN482" s="50"/>
      <c r="BO482" s="50"/>
      <c r="BP482" s="50"/>
      <c r="BQ482" s="50"/>
      <c r="BR482" s="50"/>
      <c r="BS482" s="50"/>
      <c r="BT482" s="50"/>
      <c r="BU482" s="50"/>
      <c r="BV482" s="50"/>
      <c r="BW482" s="50"/>
      <c r="BX482" s="50"/>
      <c r="BY482" s="50"/>
      <c r="BZ482" s="50"/>
      <c r="CA482" s="50"/>
      <c r="CB482" s="50"/>
      <c r="CC482" s="50"/>
      <c r="CD482" s="50"/>
      <c r="CE482" s="50"/>
      <c r="CF482" s="50"/>
      <c r="CG482" s="50"/>
      <c r="CH482" s="50"/>
      <c r="CI482" s="50"/>
      <c r="CJ482" s="50"/>
      <c r="CK482" s="50"/>
      <c r="CL482" s="50"/>
      <c r="CM482" s="50"/>
      <c r="CN482" s="50"/>
      <c r="CO482" s="50"/>
      <c r="CP482" s="50"/>
      <c r="CQ482" s="50"/>
      <c r="CR482" s="50"/>
      <c r="CS482" s="50"/>
      <c r="CT482" s="50"/>
      <c r="CU482" s="50"/>
      <c r="CV482" s="50"/>
      <c r="CW482" s="50"/>
      <c r="CX482" s="50"/>
      <c r="CY482" s="50"/>
      <c r="CZ482" s="50"/>
      <c r="DA482" s="50"/>
      <c r="DB482" s="50"/>
      <c r="DC482" s="50"/>
      <c r="DD482" s="50"/>
      <c r="DE482" s="50"/>
      <c r="DF482" s="50"/>
      <c r="DG482" s="50"/>
    </row>
    <row r="483" spans="18:111" s="32" customFormat="1" x14ac:dyDescent="0.25"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  <c r="BM483" s="50"/>
      <c r="BN483" s="50"/>
      <c r="BO483" s="50"/>
      <c r="BP483" s="50"/>
      <c r="BQ483" s="50"/>
      <c r="BR483" s="50"/>
      <c r="BS483" s="50"/>
      <c r="BT483" s="50"/>
      <c r="BU483" s="50"/>
      <c r="BV483" s="50"/>
      <c r="BW483" s="50"/>
      <c r="BX483" s="50"/>
      <c r="BY483" s="50"/>
      <c r="BZ483" s="50"/>
      <c r="CA483" s="50"/>
      <c r="CB483" s="50"/>
      <c r="CC483" s="50"/>
      <c r="CD483" s="50"/>
      <c r="CE483" s="50"/>
      <c r="CF483" s="50"/>
      <c r="CG483" s="50"/>
      <c r="CH483" s="50"/>
      <c r="CI483" s="50"/>
      <c r="CJ483" s="50"/>
      <c r="CK483" s="50"/>
      <c r="CL483" s="50"/>
      <c r="CM483" s="50"/>
      <c r="CN483" s="50"/>
      <c r="CO483" s="50"/>
      <c r="CP483" s="50"/>
      <c r="CQ483" s="50"/>
      <c r="CR483" s="50"/>
      <c r="CS483" s="50"/>
      <c r="CT483" s="50"/>
      <c r="CU483" s="50"/>
      <c r="CV483" s="50"/>
      <c r="CW483" s="50"/>
      <c r="CX483" s="50"/>
      <c r="CY483" s="50"/>
      <c r="CZ483" s="50"/>
      <c r="DA483" s="50"/>
      <c r="DB483" s="50"/>
      <c r="DC483" s="50"/>
      <c r="DD483" s="50"/>
      <c r="DE483" s="50"/>
      <c r="DF483" s="50"/>
      <c r="DG483" s="50"/>
    </row>
    <row r="484" spans="18:111" s="32" customFormat="1" x14ac:dyDescent="0.25"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/>
      <c r="AP484" s="50"/>
      <c r="AQ484" s="50"/>
      <c r="AR484" s="50"/>
      <c r="AS484" s="50"/>
      <c r="AT484" s="50"/>
      <c r="AU484" s="50"/>
      <c r="AV484" s="50"/>
      <c r="AW484" s="50"/>
      <c r="AX484" s="50"/>
      <c r="AY484" s="50"/>
      <c r="AZ484" s="50"/>
      <c r="BA484" s="50"/>
      <c r="BB484" s="50"/>
      <c r="BC484" s="50"/>
      <c r="BD484" s="50"/>
      <c r="BE484" s="50"/>
      <c r="BF484" s="50"/>
      <c r="BG484" s="50"/>
      <c r="BH484" s="50"/>
      <c r="BI484" s="50"/>
      <c r="BJ484" s="50"/>
      <c r="BK484" s="50"/>
      <c r="BL484" s="50"/>
      <c r="BM484" s="50"/>
      <c r="BN484" s="50"/>
      <c r="BO484" s="50"/>
      <c r="BP484" s="50"/>
      <c r="BQ484" s="50"/>
      <c r="BR484" s="50"/>
      <c r="BS484" s="50"/>
      <c r="BT484" s="50"/>
      <c r="BU484" s="50"/>
      <c r="BV484" s="50"/>
      <c r="BW484" s="50"/>
      <c r="BX484" s="50"/>
      <c r="BY484" s="50"/>
      <c r="BZ484" s="50"/>
      <c r="CA484" s="50"/>
      <c r="CB484" s="50"/>
      <c r="CC484" s="50"/>
      <c r="CD484" s="50"/>
      <c r="CE484" s="50"/>
      <c r="CF484" s="50"/>
      <c r="CG484" s="50"/>
      <c r="CH484" s="50"/>
      <c r="CI484" s="50"/>
      <c r="CJ484" s="50"/>
      <c r="CK484" s="50"/>
      <c r="CL484" s="50"/>
      <c r="CM484" s="50"/>
      <c r="CN484" s="50"/>
      <c r="CO484" s="50"/>
      <c r="CP484" s="50"/>
      <c r="CQ484" s="50"/>
      <c r="CR484" s="50"/>
      <c r="CS484" s="50"/>
      <c r="CT484" s="50"/>
      <c r="CU484" s="50"/>
      <c r="CV484" s="50"/>
      <c r="CW484" s="50"/>
      <c r="CX484" s="50"/>
      <c r="CY484" s="50"/>
      <c r="CZ484" s="50"/>
      <c r="DA484" s="50"/>
      <c r="DB484" s="50"/>
      <c r="DC484" s="50"/>
      <c r="DD484" s="50"/>
      <c r="DE484" s="50"/>
      <c r="DF484" s="50"/>
      <c r="DG484" s="50"/>
    </row>
    <row r="485" spans="18:111" s="32" customFormat="1" x14ac:dyDescent="0.25"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/>
      <c r="AO485" s="50"/>
      <c r="AP485" s="50"/>
      <c r="AQ485" s="50"/>
      <c r="AR485" s="50"/>
      <c r="AS485" s="50"/>
      <c r="AT485" s="50"/>
      <c r="AU485" s="50"/>
      <c r="AV485" s="50"/>
      <c r="AW485" s="50"/>
      <c r="AX485" s="50"/>
      <c r="AY485" s="50"/>
      <c r="AZ485" s="50"/>
      <c r="BA485" s="50"/>
      <c r="BB485" s="50"/>
      <c r="BC485" s="50"/>
      <c r="BD485" s="50"/>
      <c r="BE485" s="50"/>
      <c r="BF485" s="50"/>
      <c r="BG485" s="50"/>
      <c r="BH485" s="50"/>
      <c r="BI485" s="50"/>
      <c r="BJ485" s="50"/>
      <c r="BK485" s="50"/>
      <c r="BL485" s="50"/>
      <c r="BM485" s="50"/>
      <c r="BN485" s="50"/>
      <c r="BO485" s="50"/>
      <c r="BP485" s="50"/>
      <c r="BQ485" s="50"/>
      <c r="BR485" s="50"/>
      <c r="BS485" s="50"/>
      <c r="BT485" s="50"/>
      <c r="BU485" s="50"/>
      <c r="BV485" s="50"/>
      <c r="BW485" s="50"/>
      <c r="BX485" s="50"/>
      <c r="BY485" s="50"/>
      <c r="BZ485" s="50"/>
      <c r="CA485" s="50"/>
      <c r="CB485" s="50"/>
      <c r="CC485" s="50"/>
      <c r="CD485" s="50"/>
      <c r="CE485" s="50"/>
      <c r="CF485" s="50"/>
      <c r="CG485" s="50"/>
      <c r="CH485" s="50"/>
      <c r="CI485" s="50"/>
      <c r="CJ485" s="50"/>
      <c r="CK485" s="50"/>
      <c r="CL485" s="50"/>
      <c r="CM485" s="50"/>
      <c r="CN485" s="50"/>
      <c r="CO485" s="50"/>
      <c r="CP485" s="50"/>
      <c r="CQ485" s="50"/>
      <c r="CR485" s="50"/>
      <c r="CS485" s="50"/>
      <c r="CT485" s="50"/>
      <c r="CU485" s="50"/>
      <c r="CV485" s="50"/>
      <c r="CW485" s="50"/>
      <c r="CX485" s="50"/>
      <c r="CY485" s="50"/>
      <c r="CZ485" s="50"/>
      <c r="DA485" s="50"/>
      <c r="DB485" s="50"/>
      <c r="DC485" s="50"/>
      <c r="DD485" s="50"/>
      <c r="DE485" s="50"/>
      <c r="DF485" s="50"/>
      <c r="DG485" s="50"/>
    </row>
    <row r="486" spans="18:111" s="32" customFormat="1" x14ac:dyDescent="0.25"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/>
      <c r="AN486" s="50"/>
      <c r="AO486" s="50"/>
      <c r="AP486" s="50"/>
      <c r="AQ486" s="50"/>
      <c r="AR486" s="50"/>
      <c r="AS486" s="50"/>
      <c r="AT486" s="50"/>
      <c r="AU486" s="50"/>
      <c r="AV486" s="50"/>
      <c r="AW486" s="50"/>
      <c r="AX486" s="50"/>
      <c r="AY486" s="50"/>
      <c r="AZ486" s="50"/>
      <c r="BA486" s="50"/>
      <c r="BB486" s="50"/>
      <c r="BC486" s="50"/>
      <c r="BD486" s="50"/>
      <c r="BE486" s="50"/>
      <c r="BF486" s="50"/>
      <c r="BG486" s="50"/>
      <c r="BH486" s="50"/>
      <c r="BI486" s="50"/>
      <c r="BJ486" s="50"/>
      <c r="BK486" s="50"/>
      <c r="BL486" s="50"/>
      <c r="BM486" s="50"/>
      <c r="BN486" s="50"/>
      <c r="BO486" s="50"/>
      <c r="BP486" s="50"/>
      <c r="BQ486" s="50"/>
      <c r="BR486" s="50"/>
      <c r="BS486" s="50"/>
      <c r="BT486" s="50"/>
      <c r="BU486" s="50"/>
      <c r="BV486" s="50"/>
      <c r="BW486" s="50"/>
      <c r="BX486" s="50"/>
      <c r="BY486" s="50"/>
      <c r="BZ486" s="50"/>
      <c r="CA486" s="50"/>
      <c r="CB486" s="50"/>
      <c r="CC486" s="50"/>
      <c r="CD486" s="50"/>
      <c r="CE486" s="50"/>
      <c r="CF486" s="50"/>
      <c r="CG486" s="50"/>
      <c r="CH486" s="50"/>
      <c r="CI486" s="50"/>
      <c r="CJ486" s="50"/>
      <c r="CK486" s="50"/>
      <c r="CL486" s="50"/>
      <c r="CM486" s="50"/>
      <c r="CN486" s="50"/>
      <c r="CO486" s="50"/>
      <c r="CP486" s="50"/>
      <c r="CQ486" s="50"/>
      <c r="CR486" s="50"/>
      <c r="CS486" s="50"/>
      <c r="CT486" s="50"/>
      <c r="CU486" s="50"/>
      <c r="CV486" s="50"/>
      <c r="CW486" s="50"/>
      <c r="CX486" s="50"/>
      <c r="CY486" s="50"/>
      <c r="CZ486" s="50"/>
      <c r="DA486" s="50"/>
      <c r="DB486" s="50"/>
      <c r="DC486" s="50"/>
      <c r="DD486" s="50"/>
      <c r="DE486" s="50"/>
      <c r="DF486" s="50"/>
      <c r="DG486" s="50"/>
    </row>
    <row r="487" spans="18:111" s="32" customFormat="1" x14ac:dyDescent="0.25"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/>
      <c r="AQ487" s="50"/>
      <c r="AR487" s="50"/>
      <c r="AS487" s="50"/>
      <c r="AT487" s="50"/>
      <c r="AU487" s="50"/>
      <c r="AV487" s="50"/>
      <c r="AW487" s="50"/>
      <c r="AX487" s="50"/>
      <c r="AY487" s="50"/>
      <c r="AZ487" s="50"/>
      <c r="BA487" s="50"/>
      <c r="BB487" s="50"/>
      <c r="BC487" s="50"/>
      <c r="BD487" s="50"/>
      <c r="BE487" s="50"/>
      <c r="BF487" s="50"/>
      <c r="BG487" s="50"/>
      <c r="BH487" s="50"/>
      <c r="BI487" s="50"/>
      <c r="BJ487" s="50"/>
      <c r="BK487" s="50"/>
      <c r="BL487" s="50"/>
      <c r="BM487" s="50"/>
      <c r="BN487" s="50"/>
      <c r="BO487" s="50"/>
      <c r="BP487" s="50"/>
      <c r="BQ487" s="50"/>
      <c r="BR487" s="50"/>
      <c r="BS487" s="50"/>
      <c r="BT487" s="50"/>
      <c r="BU487" s="50"/>
      <c r="BV487" s="50"/>
      <c r="BW487" s="50"/>
      <c r="BX487" s="50"/>
      <c r="BY487" s="50"/>
      <c r="BZ487" s="50"/>
      <c r="CA487" s="50"/>
      <c r="CB487" s="50"/>
      <c r="CC487" s="50"/>
      <c r="CD487" s="50"/>
      <c r="CE487" s="50"/>
      <c r="CF487" s="50"/>
      <c r="CG487" s="50"/>
      <c r="CH487" s="50"/>
      <c r="CI487" s="50"/>
      <c r="CJ487" s="50"/>
      <c r="CK487" s="50"/>
      <c r="CL487" s="50"/>
      <c r="CM487" s="50"/>
      <c r="CN487" s="50"/>
      <c r="CO487" s="50"/>
      <c r="CP487" s="50"/>
      <c r="CQ487" s="50"/>
      <c r="CR487" s="50"/>
      <c r="CS487" s="50"/>
      <c r="CT487" s="50"/>
      <c r="CU487" s="50"/>
      <c r="CV487" s="50"/>
      <c r="CW487" s="50"/>
      <c r="CX487" s="50"/>
      <c r="CY487" s="50"/>
      <c r="CZ487" s="50"/>
      <c r="DA487" s="50"/>
      <c r="DB487" s="50"/>
      <c r="DC487" s="50"/>
      <c r="DD487" s="50"/>
      <c r="DE487" s="50"/>
      <c r="DF487" s="50"/>
      <c r="DG487" s="50"/>
    </row>
    <row r="488" spans="18:111" s="32" customFormat="1" x14ac:dyDescent="0.25"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/>
      <c r="AQ488" s="50"/>
      <c r="AR488" s="50"/>
      <c r="AS488" s="50"/>
      <c r="AT488" s="50"/>
      <c r="AU488" s="50"/>
      <c r="AV488" s="50"/>
      <c r="AW488" s="50"/>
      <c r="AX488" s="50"/>
      <c r="AY488" s="50"/>
      <c r="AZ488" s="50"/>
      <c r="BA488" s="50"/>
      <c r="BB488" s="50"/>
      <c r="BC488" s="50"/>
      <c r="BD488" s="50"/>
      <c r="BE488" s="50"/>
      <c r="BF488" s="50"/>
      <c r="BG488" s="50"/>
      <c r="BH488" s="50"/>
      <c r="BI488" s="50"/>
      <c r="BJ488" s="50"/>
      <c r="BK488" s="50"/>
      <c r="BL488" s="50"/>
      <c r="BM488" s="50"/>
      <c r="BN488" s="50"/>
      <c r="BO488" s="50"/>
      <c r="BP488" s="50"/>
      <c r="BQ488" s="50"/>
      <c r="BR488" s="50"/>
      <c r="BS488" s="50"/>
      <c r="BT488" s="50"/>
      <c r="BU488" s="50"/>
      <c r="BV488" s="50"/>
      <c r="BW488" s="50"/>
      <c r="BX488" s="50"/>
      <c r="BY488" s="50"/>
      <c r="BZ488" s="50"/>
      <c r="CA488" s="50"/>
      <c r="CB488" s="50"/>
      <c r="CC488" s="50"/>
      <c r="CD488" s="50"/>
      <c r="CE488" s="50"/>
      <c r="CF488" s="50"/>
      <c r="CG488" s="50"/>
      <c r="CH488" s="50"/>
      <c r="CI488" s="50"/>
      <c r="CJ488" s="50"/>
      <c r="CK488" s="50"/>
      <c r="CL488" s="50"/>
      <c r="CM488" s="50"/>
      <c r="CN488" s="50"/>
      <c r="CO488" s="50"/>
      <c r="CP488" s="50"/>
      <c r="CQ488" s="50"/>
      <c r="CR488" s="50"/>
      <c r="CS488" s="50"/>
      <c r="CT488" s="50"/>
      <c r="CU488" s="50"/>
      <c r="CV488" s="50"/>
      <c r="CW488" s="50"/>
      <c r="CX488" s="50"/>
      <c r="CY488" s="50"/>
      <c r="CZ488" s="50"/>
      <c r="DA488" s="50"/>
      <c r="DB488" s="50"/>
      <c r="DC488" s="50"/>
      <c r="DD488" s="50"/>
      <c r="DE488" s="50"/>
      <c r="DF488" s="50"/>
      <c r="DG488" s="50"/>
    </row>
    <row r="489" spans="18:111" s="32" customFormat="1" x14ac:dyDescent="0.25"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  <c r="AQ489" s="50"/>
      <c r="AR489" s="50"/>
      <c r="AS489" s="50"/>
      <c r="AT489" s="50"/>
      <c r="AU489" s="50"/>
      <c r="AV489" s="50"/>
      <c r="AW489" s="50"/>
      <c r="AX489" s="50"/>
      <c r="AY489" s="50"/>
      <c r="AZ489" s="50"/>
      <c r="BA489" s="50"/>
      <c r="BB489" s="50"/>
      <c r="BC489" s="50"/>
      <c r="BD489" s="50"/>
      <c r="BE489" s="50"/>
      <c r="BF489" s="50"/>
      <c r="BG489" s="50"/>
      <c r="BH489" s="50"/>
      <c r="BI489" s="50"/>
      <c r="BJ489" s="50"/>
      <c r="BK489" s="50"/>
      <c r="BL489" s="50"/>
      <c r="BM489" s="50"/>
      <c r="BN489" s="50"/>
      <c r="BO489" s="50"/>
      <c r="BP489" s="50"/>
      <c r="BQ489" s="50"/>
      <c r="BR489" s="50"/>
      <c r="BS489" s="50"/>
      <c r="BT489" s="50"/>
      <c r="BU489" s="50"/>
      <c r="BV489" s="50"/>
      <c r="BW489" s="50"/>
      <c r="BX489" s="50"/>
      <c r="BY489" s="50"/>
      <c r="BZ489" s="50"/>
      <c r="CA489" s="50"/>
      <c r="CB489" s="50"/>
      <c r="CC489" s="50"/>
      <c r="CD489" s="50"/>
      <c r="CE489" s="50"/>
      <c r="CF489" s="50"/>
      <c r="CG489" s="50"/>
      <c r="CH489" s="50"/>
      <c r="CI489" s="50"/>
      <c r="CJ489" s="50"/>
      <c r="CK489" s="50"/>
      <c r="CL489" s="50"/>
      <c r="CM489" s="50"/>
      <c r="CN489" s="50"/>
      <c r="CO489" s="50"/>
      <c r="CP489" s="50"/>
      <c r="CQ489" s="50"/>
      <c r="CR489" s="50"/>
      <c r="CS489" s="50"/>
      <c r="CT489" s="50"/>
      <c r="CU489" s="50"/>
      <c r="CV489" s="50"/>
      <c r="CW489" s="50"/>
      <c r="CX489" s="50"/>
      <c r="CY489" s="50"/>
      <c r="CZ489" s="50"/>
      <c r="DA489" s="50"/>
      <c r="DB489" s="50"/>
      <c r="DC489" s="50"/>
      <c r="DD489" s="50"/>
      <c r="DE489" s="50"/>
      <c r="DF489" s="50"/>
      <c r="DG489" s="50"/>
    </row>
    <row r="490" spans="18:111" s="32" customFormat="1" x14ac:dyDescent="0.25"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  <c r="AQ490" s="50"/>
      <c r="AR490" s="50"/>
      <c r="AS490" s="50"/>
      <c r="AT490" s="50"/>
      <c r="AU490" s="50"/>
      <c r="AV490" s="50"/>
      <c r="AW490" s="50"/>
      <c r="AX490" s="50"/>
      <c r="AY490" s="50"/>
      <c r="AZ490" s="50"/>
      <c r="BA490" s="50"/>
      <c r="BB490" s="50"/>
      <c r="BC490" s="50"/>
      <c r="BD490" s="50"/>
      <c r="BE490" s="50"/>
      <c r="BF490" s="50"/>
      <c r="BG490" s="50"/>
      <c r="BH490" s="50"/>
      <c r="BI490" s="50"/>
      <c r="BJ490" s="50"/>
      <c r="BK490" s="50"/>
      <c r="BL490" s="50"/>
      <c r="BM490" s="50"/>
      <c r="BN490" s="50"/>
      <c r="BO490" s="50"/>
      <c r="BP490" s="50"/>
      <c r="BQ490" s="50"/>
      <c r="BR490" s="50"/>
      <c r="BS490" s="50"/>
      <c r="BT490" s="50"/>
      <c r="BU490" s="50"/>
      <c r="BV490" s="50"/>
      <c r="BW490" s="50"/>
      <c r="BX490" s="50"/>
      <c r="BY490" s="50"/>
      <c r="BZ490" s="50"/>
      <c r="CA490" s="50"/>
      <c r="CB490" s="50"/>
      <c r="CC490" s="50"/>
      <c r="CD490" s="50"/>
      <c r="CE490" s="50"/>
      <c r="CF490" s="50"/>
      <c r="CG490" s="50"/>
      <c r="CH490" s="50"/>
      <c r="CI490" s="50"/>
      <c r="CJ490" s="50"/>
      <c r="CK490" s="50"/>
      <c r="CL490" s="50"/>
      <c r="CM490" s="50"/>
      <c r="CN490" s="50"/>
      <c r="CO490" s="50"/>
      <c r="CP490" s="50"/>
      <c r="CQ490" s="50"/>
      <c r="CR490" s="50"/>
      <c r="CS490" s="50"/>
      <c r="CT490" s="50"/>
      <c r="CU490" s="50"/>
      <c r="CV490" s="50"/>
      <c r="CW490" s="50"/>
      <c r="CX490" s="50"/>
      <c r="CY490" s="50"/>
      <c r="CZ490" s="50"/>
      <c r="DA490" s="50"/>
      <c r="DB490" s="50"/>
      <c r="DC490" s="50"/>
      <c r="DD490" s="50"/>
      <c r="DE490" s="50"/>
      <c r="DF490" s="50"/>
      <c r="DG490" s="50"/>
    </row>
    <row r="491" spans="18:111" s="32" customFormat="1" x14ac:dyDescent="0.25"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  <c r="AS491" s="50"/>
      <c r="AT491" s="50"/>
      <c r="AU491" s="50"/>
      <c r="AV491" s="50"/>
      <c r="AW491" s="50"/>
      <c r="AX491" s="50"/>
      <c r="AY491" s="50"/>
      <c r="AZ491" s="50"/>
      <c r="BA491" s="50"/>
      <c r="BB491" s="50"/>
      <c r="BC491" s="50"/>
      <c r="BD491" s="50"/>
      <c r="BE491" s="50"/>
      <c r="BF491" s="50"/>
      <c r="BG491" s="50"/>
      <c r="BH491" s="50"/>
      <c r="BI491" s="50"/>
      <c r="BJ491" s="50"/>
      <c r="BK491" s="50"/>
      <c r="BL491" s="50"/>
      <c r="BM491" s="50"/>
      <c r="BN491" s="50"/>
      <c r="BO491" s="50"/>
      <c r="BP491" s="50"/>
      <c r="BQ491" s="50"/>
      <c r="BR491" s="50"/>
      <c r="BS491" s="50"/>
      <c r="BT491" s="50"/>
      <c r="BU491" s="50"/>
      <c r="BV491" s="50"/>
      <c r="BW491" s="50"/>
      <c r="BX491" s="50"/>
      <c r="BY491" s="50"/>
      <c r="BZ491" s="50"/>
      <c r="CA491" s="50"/>
      <c r="CB491" s="50"/>
      <c r="CC491" s="50"/>
      <c r="CD491" s="50"/>
      <c r="CE491" s="50"/>
      <c r="CF491" s="50"/>
      <c r="CG491" s="50"/>
      <c r="CH491" s="50"/>
      <c r="CI491" s="50"/>
      <c r="CJ491" s="50"/>
      <c r="CK491" s="50"/>
      <c r="CL491" s="50"/>
      <c r="CM491" s="50"/>
      <c r="CN491" s="50"/>
      <c r="CO491" s="50"/>
      <c r="CP491" s="50"/>
      <c r="CQ491" s="50"/>
      <c r="CR491" s="50"/>
      <c r="CS491" s="50"/>
      <c r="CT491" s="50"/>
      <c r="CU491" s="50"/>
      <c r="CV491" s="50"/>
      <c r="CW491" s="50"/>
      <c r="CX491" s="50"/>
      <c r="CY491" s="50"/>
      <c r="CZ491" s="50"/>
      <c r="DA491" s="50"/>
      <c r="DB491" s="50"/>
      <c r="DC491" s="50"/>
      <c r="DD491" s="50"/>
      <c r="DE491" s="50"/>
      <c r="DF491" s="50"/>
      <c r="DG491" s="50"/>
    </row>
    <row r="492" spans="18:111" s="32" customFormat="1" x14ac:dyDescent="0.25"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  <c r="AQ492" s="50"/>
      <c r="AR492" s="50"/>
      <c r="AS492" s="50"/>
      <c r="AT492" s="50"/>
      <c r="AU492" s="50"/>
      <c r="AV492" s="50"/>
      <c r="AW492" s="50"/>
      <c r="AX492" s="50"/>
      <c r="AY492" s="50"/>
      <c r="AZ492" s="50"/>
      <c r="BA492" s="50"/>
      <c r="BB492" s="50"/>
      <c r="BC492" s="50"/>
      <c r="BD492" s="50"/>
      <c r="BE492" s="50"/>
      <c r="BF492" s="50"/>
      <c r="BG492" s="50"/>
      <c r="BH492" s="50"/>
      <c r="BI492" s="50"/>
      <c r="BJ492" s="50"/>
      <c r="BK492" s="50"/>
      <c r="BL492" s="50"/>
      <c r="BM492" s="50"/>
      <c r="BN492" s="50"/>
      <c r="BO492" s="50"/>
      <c r="BP492" s="50"/>
      <c r="BQ492" s="50"/>
      <c r="BR492" s="50"/>
      <c r="BS492" s="50"/>
      <c r="BT492" s="50"/>
      <c r="BU492" s="50"/>
      <c r="BV492" s="50"/>
      <c r="BW492" s="50"/>
      <c r="BX492" s="50"/>
      <c r="BY492" s="50"/>
      <c r="BZ492" s="50"/>
      <c r="CA492" s="50"/>
      <c r="CB492" s="50"/>
      <c r="CC492" s="50"/>
      <c r="CD492" s="50"/>
      <c r="CE492" s="50"/>
      <c r="CF492" s="50"/>
      <c r="CG492" s="50"/>
      <c r="CH492" s="50"/>
      <c r="CI492" s="50"/>
      <c r="CJ492" s="50"/>
      <c r="CK492" s="50"/>
      <c r="CL492" s="50"/>
      <c r="CM492" s="50"/>
      <c r="CN492" s="50"/>
      <c r="CO492" s="50"/>
      <c r="CP492" s="50"/>
      <c r="CQ492" s="50"/>
      <c r="CR492" s="50"/>
      <c r="CS492" s="50"/>
      <c r="CT492" s="50"/>
      <c r="CU492" s="50"/>
      <c r="CV492" s="50"/>
      <c r="CW492" s="50"/>
      <c r="CX492" s="50"/>
      <c r="CY492" s="50"/>
      <c r="CZ492" s="50"/>
      <c r="DA492" s="50"/>
      <c r="DB492" s="50"/>
      <c r="DC492" s="50"/>
      <c r="DD492" s="50"/>
      <c r="DE492" s="50"/>
      <c r="DF492" s="50"/>
      <c r="DG492" s="50"/>
    </row>
    <row r="493" spans="18:111" s="32" customFormat="1" x14ac:dyDescent="0.25"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  <c r="AQ493" s="50"/>
      <c r="AR493" s="50"/>
      <c r="AS493" s="50"/>
      <c r="AT493" s="50"/>
      <c r="AU493" s="50"/>
      <c r="AV493" s="50"/>
      <c r="AW493" s="50"/>
      <c r="AX493" s="50"/>
      <c r="AY493" s="50"/>
      <c r="AZ493" s="50"/>
      <c r="BA493" s="50"/>
      <c r="BB493" s="50"/>
      <c r="BC493" s="50"/>
      <c r="BD493" s="50"/>
      <c r="BE493" s="50"/>
      <c r="BF493" s="50"/>
      <c r="BG493" s="50"/>
      <c r="BH493" s="50"/>
      <c r="BI493" s="50"/>
      <c r="BJ493" s="50"/>
      <c r="BK493" s="50"/>
      <c r="BL493" s="50"/>
      <c r="BM493" s="50"/>
      <c r="BN493" s="50"/>
      <c r="BO493" s="50"/>
      <c r="BP493" s="50"/>
      <c r="BQ493" s="50"/>
      <c r="BR493" s="50"/>
      <c r="BS493" s="50"/>
      <c r="BT493" s="50"/>
      <c r="BU493" s="50"/>
      <c r="BV493" s="50"/>
      <c r="BW493" s="50"/>
      <c r="BX493" s="50"/>
      <c r="BY493" s="50"/>
      <c r="BZ493" s="50"/>
      <c r="CA493" s="50"/>
      <c r="CB493" s="50"/>
      <c r="CC493" s="50"/>
      <c r="CD493" s="50"/>
      <c r="CE493" s="50"/>
      <c r="CF493" s="50"/>
      <c r="CG493" s="50"/>
      <c r="CH493" s="50"/>
      <c r="CI493" s="50"/>
      <c r="CJ493" s="50"/>
      <c r="CK493" s="50"/>
      <c r="CL493" s="50"/>
      <c r="CM493" s="50"/>
      <c r="CN493" s="50"/>
      <c r="CO493" s="50"/>
      <c r="CP493" s="50"/>
      <c r="CQ493" s="50"/>
      <c r="CR493" s="50"/>
      <c r="CS493" s="50"/>
      <c r="CT493" s="50"/>
      <c r="CU493" s="50"/>
      <c r="CV493" s="50"/>
      <c r="CW493" s="50"/>
      <c r="CX493" s="50"/>
      <c r="CY493" s="50"/>
      <c r="CZ493" s="50"/>
      <c r="DA493" s="50"/>
      <c r="DB493" s="50"/>
      <c r="DC493" s="50"/>
      <c r="DD493" s="50"/>
      <c r="DE493" s="50"/>
      <c r="DF493" s="50"/>
      <c r="DG493" s="50"/>
    </row>
    <row r="494" spans="18:111" s="32" customFormat="1" x14ac:dyDescent="0.25"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  <c r="AS494" s="50"/>
      <c r="AT494" s="50"/>
      <c r="AU494" s="50"/>
      <c r="AV494" s="50"/>
      <c r="AW494" s="50"/>
      <c r="AX494" s="50"/>
      <c r="AY494" s="50"/>
      <c r="AZ494" s="50"/>
      <c r="BA494" s="50"/>
      <c r="BB494" s="50"/>
      <c r="BC494" s="50"/>
      <c r="BD494" s="50"/>
      <c r="BE494" s="50"/>
      <c r="BF494" s="50"/>
      <c r="BG494" s="50"/>
      <c r="BH494" s="50"/>
      <c r="BI494" s="50"/>
      <c r="BJ494" s="50"/>
      <c r="BK494" s="50"/>
      <c r="BL494" s="50"/>
      <c r="BM494" s="50"/>
      <c r="BN494" s="50"/>
      <c r="BO494" s="50"/>
      <c r="BP494" s="50"/>
      <c r="BQ494" s="50"/>
      <c r="BR494" s="50"/>
      <c r="BS494" s="50"/>
      <c r="BT494" s="50"/>
      <c r="BU494" s="50"/>
      <c r="BV494" s="50"/>
      <c r="BW494" s="50"/>
      <c r="BX494" s="50"/>
      <c r="BY494" s="50"/>
      <c r="BZ494" s="50"/>
      <c r="CA494" s="50"/>
      <c r="CB494" s="50"/>
      <c r="CC494" s="50"/>
      <c r="CD494" s="50"/>
      <c r="CE494" s="50"/>
      <c r="CF494" s="50"/>
      <c r="CG494" s="50"/>
      <c r="CH494" s="50"/>
      <c r="CI494" s="50"/>
      <c r="CJ494" s="50"/>
      <c r="CK494" s="50"/>
      <c r="CL494" s="50"/>
      <c r="CM494" s="50"/>
      <c r="CN494" s="50"/>
      <c r="CO494" s="50"/>
      <c r="CP494" s="50"/>
      <c r="CQ494" s="50"/>
      <c r="CR494" s="50"/>
      <c r="CS494" s="50"/>
      <c r="CT494" s="50"/>
      <c r="CU494" s="50"/>
      <c r="CV494" s="50"/>
      <c r="CW494" s="50"/>
      <c r="CX494" s="50"/>
      <c r="CY494" s="50"/>
      <c r="CZ494" s="50"/>
      <c r="DA494" s="50"/>
      <c r="DB494" s="50"/>
      <c r="DC494" s="50"/>
      <c r="DD494" s="50"/>
      <c r="DE494" s="50"/>
      <c r="DF494" s="50"/>
      <c r="DG494" s="50"/>
    </row>
    <row r="495" spans="18:111" s="32" customFormat="1" x14ac:dyDescent="0.25"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/>
      <c r="AL495" s="50"/>
      <c r="AM495" s="50"/>
      <c r="AN495" s="50"/>
      <c r="AO495" s="50"/>
      <c r="AP495" s="50"/>
      <c r="AQ495" s="50"/>
      <c r="AR495" s="50"/>
      <c r="AS495" s="50"/>
      <c r="AT495" s="50"/>
      <c r="AU495" s="50"/>
      <c r="AV495" s="50"/>
      <c r="AW495" s="50"/>
      <c r="AX495" s="50"/>
      <c r="AY495" s="50"/>
      <c r="AZ495" s="50"/>
      <c r="BA495" s="50"/>
      <c r="BB495" s="50"/>
      <c r="BC495" s="50"/>
      <c r="BD495" s="50"/>
      <c r="BE495" s="50"/>
      <c r="BF495" s="50"/>
      <c r="BG495" s="50"/>
      <c r="BH495" s="50"/>
      <c r="BI495" s="50"/>
      <c r="BJ495" s="50"/>
      <c r="BK495" s="50"/>
      <c r="BL495" s="50"/>
      <c r="BM495" s="50"/>
      <c r="BN495" s="50"/>
      <c r="BO495" s="50"/>
      <c r="BP495" s="50"/>
      <c r="BQ495" s="50"/>
      <c r="BR495" s="50"/>
      <c r="BS495" s="50"/>
      <c r="BT495" s="50"/>
      <c r="BU495" s="50"/>
      <c r="BV495" s="50"/>
      <c r="BW495" s="50"/>
      <c r="BX495" s="50"/>
      <c r="BY495" s="50"/>
      <c r="BZ495" s="50"/>
      <c r="CA495" s="50"/>
      <c r="CB495" s="50"/>
      <c r="CC495" s="50"/>
      <c r="CD495" s="50"/>
      <c r="CE495" s="50"/>
      <c r="CF495" s="50"/>
      <c r="CG495" s="50"/>
      <c r="CH495" s="50"/>
      <c r="CI495" s="50"/>
      <c r="CJ495" s="50"/>
      <c r="CK495" s="50"/>
      <c r="CL495" s="50"/>
      <c r="CM495" s="50"/>
      <c r="CN495" s="50"/>
      <c r="CO495" s="50"/>
      <c r="CP495" s="50"/>
      <c r="CQ495" s="50"/>
      <c r="CR495" s="50"/>
      <c r="CS495" s="50"/>
      <c r="CT495" s="50"/>
      <c r="CU495" s="50"/>
      <c r="CV495" s="50"/>
      <c r="CW495" s="50"/>
      <c r="CX495" s="50"/>
      <c r="CY495" s="50"/>
      <c r="CZ495" s="50"/>
      <c r="DA495" s="50"/>
      <c r="DB495" s="50"/>
      <c r="DC495" s="50"/>
      <c r="DD495" s="50"/>
      <c r="DE495" s="50"/>
      <c r="DF495" s="50"/>
      <c r="DG495" s="50"/>
    </row>
    <row r="496" spans="18:111" s="32" customFormat="1" x14ac:dyDescent="0.25"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  <c r="AQ496" s="50"/>
      <c r="AR496" s="50"/>
      <c r="AS496" s="50"/>
      <c r="AT496" s="50"/>
      <c r="AU496" s="50"/>
      <c r="AV496" s="50"/>
      <c r="AW496" s="50"/>
      <c r="AX496" s="50"/>
      <c r="AY496" s="50"/>
      <c r="AZ496" s="50"/>
      <c r="BA496" s="50"/>
      <c r="BB496" s="50"/>
      <c r="BC496" s="50"/>
      <c r="BD496" s="50"/>
      <c r="BE496" s="50"/>
      <c r="BF496" s="50"/>
      <c r="BG496" s="50"/>
      <c r="BH496" s="50"/>
      <c r="BI496" s="50"/>
      <c r="BJ496" s="50"/>
      <c r="BK496" s="50"/>
      <c r="BL496" s="50"/>
      <c r="BM496" s="50"/>
      <c r="BN496" s="50"/>
      <c r="BO496" s="50"/>
      <c r="BP496" s="50"/>
      <c r="BQ496" s="50"/>
      <c r="BR496" s="50"/>
      <c r="BS496" s="50"/>
      <c r="BT496" s="50"/>
      <c r="BU496" s="50"/>
      <c r="BV496" s="50"/>
      <c r="BW496" s="50"/>
      <c r="BX496" s="50"/>
      <c r="BY496" s="50"/>
      <c r="BZ496" s="50"/>
      <c r="CA496" s="50"/>
      <c r="CB496" s="50"/>
      <c r="CC496" s="50"/>
      <c r="CD496" s="50"/>
      <c r="CE496" s="50"/>
      <c r="CF496" s="50"/>
      <c r="CG496" s="50"/>
      <c r="CH496" s="50"/>
      <c r="CI496" s="50"/>
      <c r="CJ496" s="50"/>
      <c r="CK496" s="50"/>
      <c r="CL496" s="50"/>
      <c r="CM496" s="50"/>
      <c r="CN496" s="50"/>
      <c r="CO496" s="50"/>
      <c r="CP496" s="50"/>
      <c r="CQ496" s="50"/>
      <c r="CR496" s="50"/>
      <c r="CS496" s="50"/>
      <c r="CT496" s="50"/>
      <c r="CU496" s="50"/>
      <c r="CV496" s="50"/>
      <c r="CW496" s="50"/>
      <c r="CX496" s="50"/>
      <c r="CY496" s="50"/>
      <c r="CZ496" s="50"/>
      <c r="DA496" s="50"/>
      <c r="DB496" s="50"/>
      <c r="DC496" s="50"/>
      <c r="DD496" s="50"/>
      <c r="DE496" s="50"/>
      <c r="DF496" s="50"/>
      <c r="DG496" s="50"/>
    </row>
    <row r="497" spans="18:111" s="32" customFormat="1" x14ac:dyDescent="0.25"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  <c r="AQ497" s="50"/>
      <c r="AR497" s="50"/>
      <c r="AS497" s="50"/>
      <c r="AT497" s="50"/>
      <c r="AU497" s="50"/>
      <c r="AV497" s="50"/>
      <c r="AW497" s="50"/>
      <c r="AX497" s="50"/>
      <c r="AY497" s="50"/>
      <c r="AZ497" s="50"/>
      <c r="BA497" s="50"/>
      <c r="BB497" s="50"/>
      <c r="BC497" s="50"/>
      <c r="BD497" s="50"/>
      <c r="BE497" s="50"/>
      <c r="BF497" s="50"/>
      <c r="BG497" s="50"/>
      <c r="BH497" s="50"/>
      <c r="BI497" s="50"/>
      <c r="BJ497" s="50"/>
      <c r="BK497" s="50"/>
      <c r="BL497" s="50"/>
      <c r="BM497" s="50"/>
      <c r="BN497" s="50"/>
      <c r="BO497" s="50"/>
      <c r="BP497" s="50"/>
      <c r="BQ497" s="50"/>
      <c r="BR497" s="50"/>
      <c r="BS497" s="50"/>
      <c r="BT497" s="50"/>
      <c r="BU497" s="50"/>
      <c r="BV497" s="50"/>
      <c r="BW497" s="50"/>
      <c r="BX497" s="50"/>
      <c r="BY497" s="50"/>
      <c r="BZ497" s="50"/>
      <c r="CA497" s="50"/>
      <c r="CB497" s="50"/>
      <c r="CC497" s="50"/>
      <c r="CD497" s="50"/>
      <c r="CE497" s="50"/>
      <c r="CF497" s="50"/>
      <c r="CG497" s="50"/>
      <c r="CH497" s="50"/>
      <c r="CI497" s="50"/>
      <c r="CJ497" s="50"/>
      <c r="CK497" s="50"/>
      <c r="CL497" s="50"/>
      <c r="CM497" s="50"/>
      <c r="CN497" s="50"/>
      <c r="CO497" s="50"/>
      <c r="CP497" s="50"/>
      <c r="CQ497" s="50"/>
      <c r="CR497" s="50"/>
      <c r="CS497" s="50"/>
      <c r="CT497" s="50"/>
      <c r="CU497" s="50"/>
      <c r="CV497" s="50"/>
      <c r="CW497" s="50"/>
      <c r="CX497" s="50"/>
      <c r="CY497" s="50"/>
      <c r="CZ497" s="50"/>
      <c r="DA497" s="50"/>
      <c r="DB497" s="50"/>
      <c r="DC497" s="50"/>
      <c r="DD497" s="50"/>
      <c r="DE497" s="50"/>
      <c r="DF497" s="50"/>
      <c r="DG497" s="50"/>
    </row>
    <row r="498" spans="18:111" s="32" customFormat="1" x14ac:dyDescent="0.25"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/>
      <c r="AL498" s="50"/>
      <c r="AM498" s="50"/>
      <c r="AN498" s="50"/>
      <c r="AO498" s="50"/>
      <c r="AP498" s="50"/>
      <c r="AQ498" s="50"/>
      <c r="AR498" s="50"/>
      <c r="AS498" s="50"/>
      <c r="AT498" s="50"/>
      <c r="AU498" s="50"/>
      <c r="AV498" s="50"/>
      <c r="AW498" s="50"/>
      <c r="AX498" s="50"/>
      <c r="AY498" s="50"/>
      <c r="AZ498" s="50"/>
      <c r="BA498" s="50"/>
      <c r="BB498" s="50"/>
      <c r="BC498" s="50"/>
      <c r="BD498" s="50"/>
      <c r="BE498" s="50"/>
      <c r="BF498" s="50"/>
      <c r="BG498" s="50"/>
      <c r="BH498" s="50"/>
      <c r="BI498" s="50"/>
      <c r="BJ498" s="50"/>
      <c r="BK498" s="50"/>
      <c r="BL498" s="50"/>
      <c r="BM498" s="50"/>
      <c r="BN498" s="50"/>
      <c r="BO498" s="50"/>
      <c r="BP498" s="50"/>
      <c r="BQ498" s="50"/>
      <c r="BR498" s="50"/>
      <c r="BS498" s="50"/>
      <c r="BT498" s="50"/>
      <c r="BU498" s="50"/>
      <c r="BV498" s="50"/>
      <c r="BW498" s="50"/>
      <c r="BX498" s="50"/>
      <c r="BY498" s="50"/>
      <c r="BZ498" s="50"/>
      <c r="CA498" s="50"/>
      <c r="CB498" s="50"/>
      <c r="CC498" s="50"/>
      <c r="CD498" s="50"/>
      <c r="CE498" s="50"/>
      <c r="CF498" s="50"/>
      <c r="CG498" s="50"/>
      <c r="CH498" s="50"/>
      <c r="CI498" s="50"/>
      <c r="CJ498" s="50"/>
      <c r="CK498" s="50"/>
      <c r="CL498" s="50"/>
      <c r="CM498" s="50"/>
      <c r="CN498" s="50"/>
      <c r="CO498" s="50"/>
      <c r="CP498" s="50"/>
      <c r="CQ498" s="50"/>
      <c r="CR498" s="50"/>
      <c r="CS498" s="50"/>
      <c r="CT498" s="50"/>
      <c r="CU498" s="50"/>
      <c r="CV498" s="50"/>
      <c r="CW498" s="50"/>
      <c r="CX498" s="50"/>
      <c r="CY498" s="50"/>
      <c r="CZ498" s="50"/>
      <c r="DA498" s="50"/>
      <c r="DB498" s="50"/>
      <c r="DC498" s="50"/>
      <c r="DD498" s="50"/>
      <c r="DE498" s="50"/>
      <c r="DF498" s="50"/>
      <c r="DG498" s="50"/>
    </row>
    <row r="499" spans="18:111" s="32" customFormat="1" x14ac:dyDescent="0.25"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  <c r="AQ499" s="50"/>
      <c r="AR499" s="50"/>
      <c r="AS499" s="50"/>
      <c r="AT499" s="50"/>
      <c r="AU499" s="50"/>
      <c r="AV499" s="50"/>
      <c r="AW499" s="50"/>
      <c r="AX499" s="50"/>
      <c r="AY499" s="50"/>
      <c r="AZ499" s="50"/>
      <c r="BA499" s="50"/>
      <c r="BB499" s="50"/>
      <c r="BC499" s="50"/>
      <c r="BD499" s="50"/>
      <c r="BE499" s="50"/>
      <c r="BF499" s="50"/>
      <c r="BG499" s="50"/>
      <c r="BH499" s="50"/>
      <c r="BI499" s="50"/>
      <c r="BJ499" s="50"/>
      <c r="BK499" s="50"/>
      <c r="BL499" s="50"/>
      <c r="BM499" s="50"/>
      <c r="BN499" s="50"/>
      <c r="BO499" s="50"/>
      <c r="BP499" s="50"/>
      <c r="BQ499" s="50"/>
      <c r="BR499" s="50"/>
      <c r="BS499" s="50"/>
      <c r="BT499" s="50"/>
      <c r="BU499" s="50"/>
      <c r="BV499" s="50"/>
      <c r="BW499" s="50"/>
      <c r="BX499" s="50"/>
      <c r="BY499" s="50"/>
      <c r="BZ499" s="50"/>
      <c r="CA499" s="50"/>
      <c r="CB499" s="50"/>
      <c r="CC499" s="50"/>
      <c r="CD499" s="50"/>
      <c r="CE499" s="50"/>
      <c r="CF499" s="50"/>
      <c r="CG499" s="50"/>
      <c r="CH499" s="50"/>
      <c r="CI499" s="50"/>
      <c r="CJ499" s="50"/>
      <c r="CK499" s="50"/>
      <c r="CL499" s="50"/>
      <c r="CM499" s="50"/>
      <c r="CN499" s="50"/>
      <c r="CO499" s="50"/>
      <c r="CP499" s="50"/>
      <c r="CQ499" s="50"/>
      <c r="CR499" s="50"/>
      <c r="CS499" s="50"/>
      <c r="CT499" s="50"/>
      <c r="CU499" s="50"/>
      <c r="CV499" s="50"/>
      <c r="CW499" s="50"/>
      <c r="CX499" s="50"/>
      <c r="CY499" s="50"/>
      <c r="CZ499" s="50"/>
      <c r="DA499" s="50"/>
      <c r="DB499" s="50"/>
      <c r="DC499" s="50"/>
      <c r="DD499" s="50"/>
      <c r="DE499" s="50"/>
      <c r="DF499" s="50"/>
      <c r="DG499" s="50"/>
    </row>
    <row r="500" spans="18:111" s="32" customFormat="1" x14ac:dyDescent="0.25"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  <c r="AQ500" s="50"/>
      <c r="AR500" s="50"/>
      <c r="AS500" s="50"/>
      <c r="AT500" s="50"/>
      <c r="AU500" s="50"/>
      <c r="AV500" s="50"/>
      <c r="AW500" s="50"/>
      <c r="AX500" s="50"/>
      <c r="AY500" s="50"/>
      <c r="AZ500" s="50"/>
      <c r="BA500" s="50"/>
      <c r="BB500" s="50"/>
      <c r="BC500" s="50"/>
      <c r="BD500" s="50"/>
      <c r="BE500" s="50"/>
      <c r="BF500" s="50"/>
      <c r="BG500" s="50"/>
      <c r="BH500" s="50"/>
      <c r="BI500" s="50"/>
      <c r="BJ500" s="50"/>
      <c r="BK500" s="50"/>
      <c r="BL500" s="50"/>
      <c r="BM500" s="50"/>
      <c r="BN500" s="50"/>
      <c r="BO500" s="50"/>
      <c r="BP500" s="50"/>
      <c r="BQ500" s="50"/>
      <c r="BR500" s="50"/>
      <c r="BS500" s="50"/>
      <c r="BT500" s="50"/>
      <c r="BU500" s="50"/>
      <c r="BV500" s="50"/>
      <c r="BW500" s="50"/>
      <c r="BX500" s="50"/>
      <c r="BY500" s="50"/>
      <c r="BZ500" s="50"/>
      <c r="CA500" s="50"/>
      <c r="CB500" s="50"/>
      <c r="CC500" s="50"/>
      <c r="CD500" s="50"/>
      <c r="CE500" s="50"/>
      <c r="CF500" s="50"/>
      <c r="CG500" s="50"/>
      <c r="CH500" s="50"/>
      <c r="CI500" s="50"/>
      <c r="CJ500" s="50"/>
      <c r="CK500" s="50"/>
      <c r="CL500" s="50"/>
      <c r="CM500" s="50"/>
      <c r="CN500" s="50"/>
      <c r="CO500" s="50"/>
      <c r="CP500" s="50"/>
      <c r="CQ500" s="50"/>
      <c r="CR500" s="50"/>
      <c r="CS500" s="50"/>
      <c r="CT500" s="50"/>
      <c r="CU500" s="50"/>
      <c r="CV500" s="50"/>
      <c r="CW500" s="50"/>
      <c r="CX500" s="50"/>
      <c r="CY500" s="50"/>
      <c r="CZ500" s="50"/>
      <c r="DA500" s="50"/>
      <c r="DB500" s="50"/>
      <c r="DC500" s="50"/>
      <c r="DD500" s="50"/>
      <c r="DE500" s="50"/>
      <c r="DF500" s="50"/>
      <c r="DG500" s="50"/>
    </row>
    <row r="501" spans="18:111" s="32" customFormat="1" x14ac:dyDescent="0.25"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  <c r="AQ501" s="50"/>
      <c r="AR501" s="50"/>
      <c r="AS501" s="50"/>
      <c r="AT501" s="50"/>
      <c r="AU501" s="50"/>
      <c r="AV501" s="50"/>
      <c r="AW501" s="50"/>
      <c r="AX501" s="50"/>
      <c r="AY501" s="50"/>
      <c r="AZ501" s="50"/>
      <c r="BA501" s="50"/>
      <c r="BB501" s="50"/>
      <c r="BC501" s="50"/>
      <c r="BD501" s="50"/>
      <c r="BE501" s="50"/>
      <c r="BF501" s="50"/>
      <c r="BG501" s="50"/>
      <c r="BH501" s="50"/>
      <c r="BI501" s="50"/>
      <c r="BJ501" s="50"/>
      <c r="BK501" s="50"/>
      <c r="BL501" s="50"/>
      <c r="BM501" s="50"/>
      <c r="BN501" s="50"/>
      <c r="BO501" s="50"/>
      <c r="BP501" s="50"/>
      <c r="BQ501" s="50"/>
      <c r="BR501" s="50"/>
      <c r="BS501" s="50"/>
      <c r="BT501" s="50"/>
      <c r="BU501" s="50"/>
      <c r="BV501" s="50"/>
      <c r="BW501" s="50"/>
      <c r="BX501" s="50"/>
      <c r="BY501" s="50"/>
      <c r="BZ501" s="50"/>
      <c r="CA501" s="50"/>
      <c r="CB501" s="50"/>
      <c r="CC501" s="50"/>
      <c r="CD501" s="50"/>
      <c r="CE501" s="50"/>
      <c r="CF501" s="50"/>
      <c r="CG501" s="50"/>
      <c r="CH501" s="50"/>
      <c r="CI501" s="50"/>
      <c r="CJ501" s="50"/>
      <c r="CK501" s="50"/>
      <c r="CL501" s="50"/>
      <c r="CM501" s="50"/>
      <c r="CN501" s="50"/>
      <c r="CO501" s="50"/>
      <c r="CP501" s="50"/>
      <c r="CQ501" s="50"/>
      <c r="CR501" s="50"/>
      <c r="CS501" s="50"/>
      <c r="CT501" s="50"/>
      <c r="CU501" s="50"/>
      <c r="CV501" s="50"/>
      <c r="CW501" s="50"/>
      <c r="CX501" s="50"/>
      <c r="CY501" s="50"/>
      <c r="CZ501" s="50"/>
      <c r="DA501" s="50"/>
      <c r="DB501" s="50"/>
      <c r="DC501" s="50"/>
      <c r="DD501" s="50"/>
      <c r="DE501" s="50"/>
      <c r="DF501" s="50"/>
      <c r="DG501" s="50"/>
    </row>
    <row r="502" spans="18:111" s="32" customFormat="1" x14ac:dyDescent="0.25"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  <c r="AQ502" s="50"/>
      <c r="AR502" s="50"/>
      <c r="AS502" s="50"/>
      <c r="AT502" s="50"/>
      <c r="AU502" s="50"/>
      <c r="AV502" s="50"/>
      <c r="AW502" s="50"/>
      <c r="AX502" s="50"/>
      <c r="AY502" s="50"/>
      <c r="AZ502" s="50"/>
      <c r="BA502" s="50"/>
      <c r="BB502" s="50"/>
      <c r="BC502" s="50"/>
      <c r="BD502" s="50"/>
      <c r="BE502" s="50"/>
      <c r="BF502" s="50"/>
      <c r="BG502" s="50"/>
      <c r="BH502" s="50"/>
      <c r="BI502" s="50"/>
      <c r="BJ502" s="50"/>
      <c r="BK502" s="50"/>
      <c r="BL502" s="50"/>
      <c r="BM502" s="50"/>
      <c r="BN502" s="50"/>
      <c r="BO502" s="50"/>
      <c r="BP502" s="50"/>
      <c r="BQ502" s="50"/>
      <c r="BR502" s="50"/>
      <c r="BS502" s="50"/>
      <c r="BT502" s="50"/>
      <c r="BU502" s="50"/>
      <c r="BV502" s="50"/>
      <c r="BW502" s="50"/>
      <c r="BX502" s="50"/>
      <c r="BY502" s="50"/>
      <c r="BZ502" s="50"/>
      <c r="CA502" s="50"/>
      <c r="CB502" s="50"/>
      <c r="CC502" s="50"/>
      <c r="CD502" s="50"/>
      <c r="CE502" s="50"/>
      <c r="CF502" s="50"/>
      <c r="CG502" s="50"/>
      <c r="CH502" s="50"/>
      <c r="CI502" s="50"/>
      <c r="CJ502" s="50"/>
      <c r="CK502" s="50"/>
      <c r="CL502" s="50"/>
      <c r="CM502" s="50"/>
      <c r="CN502" s="50"/>
      <c r="CO502" s="50"/>
      <c r="CP502" s="50"/>
      <c r="CQ502" s="50"/>
      <c r="CR502" s="50"/>
      <c r="CS502" s="50"/>
      <c r="CT502" s="50"/>
      <c r="CU502" s="50"/>
      <c r="CV502" s="50"/>
      <c r="CW502" s="50"/>
      <c r="CX502" s="50"/>
      <c r="CY502" s="50"/>
      <c r="CZ502" s="50"/>
      <c r="DA502" s="50"/>
      <c r="DB502" s="50"/>
      <c r="DC502" s="50"/>
      <c r="DD502" s="50"/>
      <c r="DE502" s="50"/>
      <c r="DF502" s="50"/>
      <c r="DG502" s="50"/>
    </row>
    <row r="503" spans="18:111" s="32" customFormat="1" x14ac:dyDescent="0.25"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  <c r="AQ503" s="50"/>
      <c r="AR503" s="50"/>
      <c r="AS503" s="50"/>
      <c r="AT503" s="50"/>
      <c r="AU503" s="50"/>
      <c r="AV503" s="50"/>
      <c r="AW503" s="50"/>
      <c r="AX503" s="50"/>
      <c r="AY503" s="50"/>
      <c r="AZ503" s="50"/>
      <c r="BA503" s="50"/>
      <c r="BB503" s="50"/>
      <c r="BC503" s="50"/>
      <c r="BD503" s="50"/>
      <c r="BE503" s="50"/>
      <c r="BF503" s="50"/>
      <c r="BG503" s="50"/>
      <c r="BH503" s="50"/>
      <c r="BI503" s="50"/>
      <c r="BJ503" s="50"/>
      <c r="BK503" s="50"/>
      <c r="BL503" s="50"/>
      <c r="BM503" s="50"/>
      <c r="BN503" s="50"/>
      <c r="BO503" s="50"/>
      <c r="BP503" s="50"/>
      <c r="BQ503" s="50"/>
      <c r="BR503" s="50"/>
      <c r="BS503" s="50"/>
      <c r="BT503" s="50"/>
      <c r="BU503" s="50"/>
      <c r="BV503" s="50"/>
      <c r="BW503" s="50"/>
      <c r="BX503" s="50"/>
      <c r="BY503" s="50"/>
      <c r="BZ503" s="50"/>
      <c r="CA503" s="50"/>
      <c r="CB503" s="50"/>
      <c r="CC503" s="50"/>
      <c r="CD503" s="50"/>
      <c r="CE503" s="50"/>
      <c r="CF503" s="50"/>
      <c r="CG503" s="50"/>
      <c r="CH503" s="50"/>
      <c r="CI503" s="50"/>
      <c r="CJ503" s="50"/>
      <c r="CK503" s="50"/>
      <c r="CL503" s="50"/>
      <c r="CM503" s="50"/>
      <c r="CN503" s="50"/>
      <c r="CO503" s="50"/>
      <c r="CP503" s="50"/>
      <c r="CQ503" s="50"/>
      <c r="CR503" s="50"/>
      <c r="CS503" s="50"/>
      <c r="CT503" s="50"/>
      <c r="CU503" s="50"/>
      <c r="CV503" s="50"/>
      <c r="CW503" s="50"/>
      <c r="CX503" s="50"/>
      <c r="CY503" s="50"/>
      <c r="CZ503" s="50"/>
      <c r="DA503" s="50"/>
      <c r="DB503" s="50"/>
      <c r="DC503" s="50"/>
      <c r="DD503" s="50"/>
      <c r="DE503" s="50"/>
      <c r="DF503" s="50"/>
      <c r="DG503" s="50"/>
    </row>
    <row r="504" spans="18:111" s="32" customFormat="1" x14ac:dyDescent="0.25"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/>
      <c r="AL504" s="50"/>
      <c r="AM504" s="50"/>
      <c r="AN504" s="50"/>
      <c r="AO504" s="50"/>
      <c r="AP504" s="50"/>
      <c r="AQ504" s="50"/>
      <c r="AR504" s="50"/>
      <c r="AS504" s="50"/>
      <c r="AT504" s="50"/>
      <c r="AU504" s="50"/>
      <c r="AV504" s="50"/>
      <c r="AW504" s="50"/>
      <c r="AX504" s="50"/>
      <c r="AY504" s="50"/>
      <c r="AZ504" s="50"/>
      <c r="BA504" s="50"/>
      <c r="BB504" s="50"/>
      <c r="BC504" s="50"/>
      <c r="BD504" s="50"/>
      <c r="BE504" s="50"/>
      <c r="BF504" s="50"/>
      <c r="BG504" s="50"/>
      <c r="BH504" s="50"/>
      <c r="BI504" s="50"/>
      <c r="BJ504" s="50"/>
      <c r="BK504" s="50"/>
      <c r="BL504" s="50"/>
      <c r="BM504" s="50"/>
      <c r="BN504" s="50"/>
      <c r="BO504" s="50"/>
      <c r="BP504" s="50"/>
      <c r="BQ504" s="50"/>
      <c r="BR504" s="50"/>
      <c r="BS504" s="50"/>
      <c r="BT504" s="50"/>
      <c r="BU504" s="50"/>
      <c r="BV504" s="50"/>
      <c r="BW504" s="50"/>
      <c r="BX504" s="50"/>
      <c r="BY504" s="50"/>
      <c r="BZ504" s="50"/>
      <c r="CA504" s="50"/>
      <c r="CB504" s="50"/>
      <c r="CC504" s="50"/>
      <c r="CD504" s="50"/>
      <c r="CE504" s="50"/>
      <c r="CF504" s="50"/>
      <c r="CG504" s="50"/>
      <c r="CH504" s="50"/>
      <c r="CI504" s="50"/>
      <c r="CJ504" s="50"/>
      <c r="CK504" s="50"/>
      <c r="CL504" s="50"/>
      <c r="CM504" s="50"/>
      <c r="CN504" s="50"/>
      <c r="CO504" s="50"/>
      <c r="CP504" s="50"/>
      <c r="CQ504" s="50"/>
      <c r="CR504" s="50"/>
      <c r="CS504" s="50"/>
      <c r="CT504" s="50"/>
      <c r="CU504" s="50"/>
      <c r="CV504" s="50"/>
      <c r="CW504" s="50"/>
      <c r="CX504" s="50"/>
      <c r="CY504" s="50"/>
      <c r="CZ504" s="50"/>
      <c r="DA504" s="50"/>
      <c r="DB504" s="50"/>
      <c r="DC504" s="50"/>
      <c r="DD504" s="50"/>
      <c r="DE504" s="50"/>
      <c r="DF504" s="50"/>
      <c r="DG504" s="50"/>
    </row>
    <row r="505" spans="18:111" s="32" customFormat="1" x14ac:dyDescent="0.25"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  <c r="AS505" s="50"/>
      <c r="AT505" s="50"/>
      <c r="AU505" s="50"/>
      <c r="AV505" s="50"/>
      <c r="AW505" s="50"/>
      <c r="AX505" s="50"/>
      <c r="AY505" s="50"/>
      <c r="AZ505" s="50"/>
      <c r="BA505" s="50"/>
      <c r="BB505" s="50"/>
      <c r="BC505" s="50"/>
      <c r="BD505" s="50"/>
      <c r="BE505" s="50"/>
      <c r="BF505" s="50"/>
      <c r="BG505" s="50"/>
      <c r="BH505" s="50"/>
      <c r="BI505" s="50"/>
      <c r="BJ505" s="50"/>
      <c r="BK505" s="50"/>
      <c r="BL505" s="50"/>
      <c r="BM505" s="50"/>
      <c r="BN505" s="50"/>
      <c r="BO505" s="50"/>
      <c r="BP505" s="50"/>
      <c r="BQ505" s="50"/>
      <c r="BR505" s="50"/>
      <c r="BS505" s="50"/>
      <c r="BT505" s="50"/>
      <c r="BU505" s="50"/>
      <c r="BV505" s="50"/>
      <c r="BW505" s="50"/>
      <c r="BX505" s="50"/>
      <c r="BY505" s="50"/>
      <c r="BZ505" s="50"/>
      <c r="CA505" s="50"/>
      <c r="CB505" s="50"/>
      <c r="CC505" s="50"/>
      <c r="CD505" s="50"/>
      <c r="CE505" s="50"/>
      <c r="CF505" s="50"/>
      <c r="CG505" s="50"/>
      <c r="CH505" s="50"/>
      <c r="CI505" s="50"/>
      <c r="CJ505" s="50"/>
      <c r="CK505" s="50"/>
      <c r="CL505" s="50"/>
      <c r="CM505" s="50"/>
      <c r="CN505" s="50"/>
      <c r="CO505" s="50"/>
      <c r="CP505" s="50"/>
      <c r="CQ505" s="50"/>
      <c r="CR505" s="50"/>
      <c r="CS505" s="50"/>
      <c r="CT505" s="50"/>
      <c r="CU505" s="50"/>
      <c r="CV505" s="50"/>
      <c r="CW505" s="50"/>
      <c r="CX505" s="50"/>
      <c r="CY505" s="50"/>
      <c r="CZ505" s="50"/>
      <c r="DA505" s="50"/>
      <c r="DB505" s="50"/>
      <c r="DC505" s="50"/>
      <c r="DD505" s="50"/>
      <c r="DE505" s="50"/>
      <c r="DF505" s="50"/>
      <c r="DG505" s="50"/>
    </row>
    <row r="506" spans="18:111" s="32" customFormat="1" x14ac:dyDescent="0.25"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  <c r="AQ506" s="50"/>
      <c r="AR506" s="50"/>
      <c r="AS506" s="50"/>
      <c r="AT506" s="50"/>
      <c r="AU506" s="50"/>
      <c r="AV506" s="50"/>
      <c r="AW506" s="50"/>
      <c r="AX506" s="50"/>
      <c r="AY506" s="50"/>
      <c r="AZ506" s="50"/>
      <c r="BA506" s="50"/>
      <c r="BB506" s="50"/>
      <c r="BC506" s="50"/>
      <c r="BD506" s="50"/>
      <c r="BE506" s="50"/>
      <c r="BF506" s="50"/>
      <c r="BG506" s="50"/>
      <c r="BH506" s="50"/>
      <c r="BI506" s="50"/>
      <c r="BJ506" s="50"/>
      <c r="BK506" s="50"/>
      <c r="BL506" s="50"/>
      <c r="BM506" s="50"/>
      <c r="BN506" s="50"/>
      <c r="BO506" s="50"/>
      <c r="BP506" s="50"/>
      <c r="BQ506" s="50"/>
      <c r="BR506" s="50"/>
      <c r="BS506" s="50"/>
      <c r="BT506" s="50"/>
      <c r="BU506" s="50"/>
      <c r="BV506" s="50"/>
      <c r="BW506" s="50"/>
      <c r="BX506" s="50"/>
      <c r="BY506" s="50"/>
      <c r="BZ506" s="50"/>
      <c r="CA506" s="50"/>
      <c r="CB506" s="50"/>
      <c r="CC506" s="50"/>
      <c r="CD506" s="50"/>
      <c r="CE506" s="50"/>
      <c r="CF506" s="50"/>
      <c r="CG506" s="50"/>
      <c r="CH506" s="50"/>
      <c r="CI506" s="50"/>
      <c r="CJ506" s="50"/>
      <c r="CK506" s="50"/>
      <c r="CL506" s="50"/>
      <c r="CM506" s="50"/>
      <c r="CN506" s="50"/>
      <c r="CO506" s="50"/>
      <c r="CP506" s="50"/>
      <c r="CQ506" s="50"/>
      <c r="CR506" s="50"/>
      <c r="CS506" s="50"/>
      <c r="CT506" s="50"/>
      <c r="CU506" s="50"/>
      <c r="CV506" s="50"/>
      <c r="CW506" s="50"/>
      <c r="CX506" s="50"/>
      <c r="CY506" s="50"/>
      <c r="CZ506" s="50"/>
      <c r="DA506" s="50"/>
      <c r="DB506" s="50"/>
      <c r="DC506" s="50"/>
      <c r="DD506" s="50"/>
      <c r="DE506" s="50"/>
      <c r="DF506" s="50"/>
      <c r="DG506" s="50"/>
    </row>
    <row r="507" spans="18:111" s="32" customFormat="1" x14ac:dyDescent="0.25"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/>
      <c r="AL507" s="50"/>
      <c r="AM507" s="50"/>
      <c r="AN507" s="50"/>
      <c r="AO507" s="50"/>
      <c r="AP507" s="50"/>
      <c r="AQ507" s="50"/>
      <c r="AR507" s="50"/>
      <c r="AS507" s="50"/>
      <c r="AT507" s="50"/>
      <c r="AU507" s="50"/>
      <c r="AV507" s="50"/>
      <c r="AW507" s="50"/>
      <c r="AX507" s="50"/>
      <c r="AY507" s="50"/>
      <c r="AZ507" s="50"/>
      <c r="BA507" s="50"/>
      <c r="BB507" s="50"/>
      <c r="BC507" s="50"/>
      <c r="BD507" s="50"/>
      <c r="BE507" s="50"/>
      <c r="BF507" s="50"/>
      <c r="BG507" s="50"/>
      <c r="BH507" s="50"/>
      <c r="BI507" s="50"/>
      <c r="BJ507" s="50"/>
      <c r="BK507" s="50"/>
      <c r="BL507" s="50"/>
      <c r="BM507" s="50"/>
      <c r="BN507" s="50"/>
      <c r="BO507" s="50"/>
      <c r="BP507" s="50"/>
      <c r="BQ507" s="50"/>
      <c r="BR507" s="50"/>
      <c r="BS507" s="50"/>
      <c r="BT507" s="50"/>
      <c r="BU507" s="50"/>
      <c r="BV507" s="50"/>
      <c r="BW507" s="50"/>
      <c r="BX507" s="50"/>
      <c r="BY507" s="50"/>
      <c r="BZ507" s="50"/>
      <c r="CA507" s="50"/>
      <c r="CB507" s="50"/>
      <c r="CC507" s="50"/>
      <c r="CD507" s="50"/>
      <c r="CE507" s="50"/>
      <c r="CF507" s="50"/>
      <c r="CG507" s="50"/>
      <c r="CH507" s="50"/>
      <c r="CI507" s="50"/>
      <c r="CJ507" s="50"/>
      <c r="CK507" s="50"/>
      <c r="CL507" s="50"/>
      <c r="CM507" s="50"/>
      <c r="CN507" s="50"/>
      <c r="CO507" s="50"/>
      <c r="CP507" s="50"/>
      <c r="CQ507" s="50"/>
      <c r="CR507" s="50"/>
      <c r="CS507" s="50"/>
      <c r="CT507" s="50"/>
      <c r="CU507" s="50"/>
      <c r="CV507" s="50"/>
      <c r="CW507" s="50"/>
      <c r="CX507" s="50"/>
      <c r="CY507" s="50"/>
      <c r="CZ507" s="50"/>
      <c r="DA507" s="50"/>
      <c r="DB507" s="50"/>
      <c r="DC507" s="50"/>
      <c r="DD507" s="50"/>
      <c r="DE507" s="50"/>
      <c r="DF507" s="50"/>
      <c r="DG507" s="50"/>
    </row>
    <row r="508" spans="18:111" s="32" customFormat="1" x14ac:dyDescent="0.25"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  <c r="BM508" s="50"/>
      <c r="BN508" s="50"/>
      <c r="BO508" s="50"/>
      <c r="BP508" s="50"/>
      <c r="BQ508" s="50"/>
      <c r="BR508" s="50"/>
      <c r="BS508" s="50"/>
      <c r="BT508" s="50"/>
      <c r="BU508" s="50"/>
      <c r="BV508" s="50"/>
      <c r="BW508" s="50"/>
      <c r="BX508" s="50"/>
      <c r="BY508" s="50"/>
      <c r="BZ508" s="50"/>
      <c r="CA508" s="50"/>
      <c r="CB508" s="50"/>
      <c r="CC508" s="50"/>
      <c r="CD508" s="50"/>
      <c r="CE508" s="50"/>
      <c r="CF508" s="50"/>
      <c r="CG508" s="50"/>
      <c r="CH508" s="50"/>
      <c r="CI508" s="50"/>
      <c r="CJ508" s="50"/>
      <c r="CK508" s="50"/>
      <c r="CL508" s="50"/>
      <c r="CM508" s="50"/>
      <c r="CN508" s="50"/>
      <c r="CO508" s="50"/>
      <c r="CP508" s="50"/>
      <c r="CQ508" s="50"/>
      <c r="CR508" s="50"/>
      <c r="CS508" s="50"/>
      <c r="CT508" s="50"/>
      <c r="CU508" s="50"/>
      <c r="CV508" s="50"/>
      <c r="CW508" s="50"/>
      <c r="CX508" s="50"/>
      <c r="CY508" s="50"/>
      <c r="CZ508" s="50"/>
      <c r="DA508" s="50"/>
      <c r="DB508" s="50"/>
      <c r="DC508" s="50"/>
      <c r="DD508" s="50"/>
      <c r="DE508" s="50"/>
      <c r="DF508" s="50"/>
      <c r="DG508" s="50"/>
    </row>
    <row r="509" spans="18:111" s="32" customFormat="1" x14ac:dyDescent="0.25"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  <c r="BM509" s="50"/>
      <c r="BN509" s="50"/>
      <c r="BO509" s="50"/>
      <c r="BP509" s="50"/>
      <c r="BQ509" s="50"/>
      <c r="BR509" s="50"/>
      <c r="BS509" s="50"/>
      <c r="BT509" s="50"/>
      <c r="BU509" s="50"/>
      <c r="BV509" s="50"/>
      <c r="BW509" s="50"/>
      <c r="BX509" s="50"/>
      <c r="BY509" s="50"/>
      <c r="BZ509" s="50"/>
      <c r="CA509" s="50"/>
      <c r="CB509" s="50"/>
      <c r="CC509" s="50"/>
      <c r="CD509" s="50"/>
      <c r="CE509" s="50"/>
      <c r="CF509" s="50"/>
      <c r="CG509" s="50"/>
      <c r="CH509" s="50"/>
      <c r="CI509" s="50"/>
      <c r="CJ509" s="50"/>
      <c r="CK509" s="50"/>
      <c r="CL509" s="50"/>
      <c r="CM509" s="50"/>
      <c r="CN509" s="50"/>
      <c r="CO509" s="50"/>
      <c r="CP509" s="50"/>
      <c r="CQ509" s="50"/>
      <c r="CR509" s="50"/>
      <c r="CS509" s="50"/>
      <c r="CT509" s="50"/>
      <c r="CU509" s="50"/>
      <c r="CV509" s="50"/>
      <c r="CW509" s="50"/>
      <c r="CX509" s="50"/>
      <c r="CY509" s="50"/>
      <c r="CZ509" s="50"/>
      <c r="DA509" s="50"/>
      <c r="DB509" s="50"/>
      <c r="DC509" s="50"/>
      <c r="DD509" s="50"/>
      <c r="DE509" s="50"/>
      <c r="DF509" s="50"/>
      <c r="DG509" s="50"/>
    </row>
    <row r="510" spans="18:111" s="32" customFormat="1" x14ac:dyDescent="0.25"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  <c r="BM510" s="50"/>
      <c r="BN510" s="50"/>
      <c r="BO510" s="50"/>
      <c r="BP510" s="50"/>
      <c r="BQ510" s="50"/>
      <c r="BR510" s="50"/>
      <c r="BS510" s="50"/>
      <c r="BT510" s="50"/>
      <c r="BU510" s="50"/>
      <c r="BV510" s="50"/>
      <c r="BW510" s="50"/>
      <c r="BX510" s="50"/>
      <c r="BY510" s="50"/>
      <c r="BZ510" s="50"/>
      <c r="CA510" s="50"/>
      <c r="CB510" s="50"/>
      <c r="CC510" s="50"/>
      <c r="CD510" s="50"/>
      <c r="CE510" s="50"/>
      <c r="CF510" s="50"/>
      <c r="CG510" s="50"/>
      <c r="CH510" s="50"/>
      <c r="CI510" s="50"/>
      <c r="CJ510" s="50"/>
      <c r="CK510" s="50"/>
      <c r="CL510" s="50"/>
      <c r="CM510" s="50"/>
      <c r="CN510" s="50"/>
      <c r="CO510" s="50"/>
      <c r="CP510" s="50"/>
      <c r="CQ510" s="50"/>
      <c r="CR510" s="50"/>
      <c r="CS510" s="50"/>
      <c r="CT510" s="50"/>
      <c r="CU510" s="50"/>
      <c r="CV510" s="50"/>
      <c r="CW510" s="50"/>
      <c r="CX510" s="50"/>
      <c r="CY510" s="50"/>
      <c r="CZ510" s="50"/>
      <c r="DA510" s="50"/>
      <c r="DB510" s="50"/>
      <c r="DC510" s="50"/>
      <c r="DD510" s="50"/>
      <c r="DE510" s="50"/>
      <c r="DF510" s="50"/>
      <c r="DG510" s="50"/>
    </row>
    <row r="511" spans="18:111" s="32" customFormat="1" x14ac:dyDescent="0.25"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  <c r="BM511" s="50"/>
      <c r="BN511" s="50"/>
      <c r="BO511" s="50"/>
      <c r="BP511" s="50"/>
      <c r="BQ511" s="50"/>
      <c r="BR511" s="50"/>
      <c r="BS511" s="50"/>
      <c r="BT511" s="50"/>
      <c r="BU511" s="50"/>
      <c r="BV511" s="50"/>
      <c r="BW511" s="50"/>
      <c r="BX511" s="50"/>
      <c r="BY511" s="50"/>
      <c r="BZ511" s="50"/>
      <c r="CA511" s="50"/>
      <c r="CB511" s="50"/>
      <c r="CC511" s="50"/>
      <c r="CD511" s="50"/>
      <c r="CE511" s="50"/>
      <c r="CF511" s="50"/>
      <c r="CG511" s="50"/>
      <c r="CH511" s="50"/>
      <c r="CI511" s="50"/>
      <c r="CJ511" s="50"/>
      <c r="CK511" s="50"/>
      <c r="CL511" s="50"/>
      <c r="CM511" s="50"/>
      <c r="CN511" s="50"/>
      <c r="CO511" s="50"/>
      <c r="CP511" s="50"/>
      <c r="CQ511" s="50"/>
      <c r="CR511" s="50"/>
      <c r="CS511" s="50"/>
      <c r="CT511" s="50"/>
      <c r="CU511" s="50"/>
      <c r="CV511" s="50"/>
      <c r="CW511" s="50"/>
      <c r="CX511" s="50"/>
      <c r="CY511" s="50"/>
      <c r="CZ511" s="50"/>
      <c r="DA511" s="50"/>
      <c r="DB511" s="50"/>
      <c r="DC511" s="50"/>
      <c r="DD511" s="50"/>
      <c r="DE511" s="50"/>
      <c r="DF511" s="50"/>
      <c r="DG511" s="50"/>
    </row>
    <row r="512" spans="18:111" s="32" customFormat="1" x14ac:dyDescent="0.25"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/>
      <c r="AM512" s="50"/>
      <c r="AN512" s="50"/>
      <c r="AO512" s="50"/>
      <c r="AP512" s="50"/>
      <c r="AQ512" s="50"/>
      <c r="AR512" s="50"/>
      <c r="AS512" s="50"/>
      <c r="AT512" s="50"/>
      <c r="AU512" s="50"/>
      <c r="AV512" s="50"/>
      <c r="AW512" s="50"/>
      <c r="AX512" s="50"/>
      <c r="AY512" s="50"/>
      <c r="AZ512" s="50"/>
      <c r="BA512" s="50"/>
      <c r="BB512" s="50"/>
      <c r="BC512" s="50"/>
      <c r="BD512" s="50"/>
      <c r="BE512" s="50"/>
      <c r="BF512" s="50"/>
      <c r="BG512" s="50"/>
      <c r="BH512" s="50"/>
      <c r="BI512" s="50"/>
      <c r="BJ512" s="50"/>
      <c r="BK512" s="50"/>
      <c r="BL512" s="50"/>
      <c r="BM512" s="50"/>
      <c r="BN512" s="50"/>
      <c r="BO512" s="50"/>
      <c r="BP512" s="50"/>
      <c r="BQ512" s="50"/>
      <c r="BR512" s="50"/>
      <c r="BS512" s="50"/>
      <c r="BT512" s="50"/>
      <c r="BU512" s="50"/>
      <c r="BV512" s="50"/>
      <c r="BW512" s="50"/>
      <c r="BX512" s="50"/>
      <c r="BY512" s="50"/>
      <c r="BZ512" s="50"/>
      <c r="CA512" s="50"/>
      <c r="CB512" s="50"/>
      <c r="CC512" s="50"/>
      <c r="CD512" s="50"/>
      <c r="CE512" s="50"/>
      <c r="CF512" s="50"/>
      <c r="CG512" s="50"/>
      <c r="CH512" s="50"/>
      <c r="CI512" s="50"/>
      <c r="CJ512" s="50"/>
      <c r="CK512" s="50"/>
      <c r="CL512" s="50"/>
      <c r="CM512" s="50"/>
      <c r="CN512" s="50"/>
      <c r="CO512" s="50"/>
      <c r="CP512" s="50"/>
      <c r="CQ512" s="50"/>
      <c r="CR512" s="50"/>
      <c r="CS512" s="50"/>
      <c r="CT512" s="50"/>
      <c r="CU512" s="50"/>
      <c r="CV512" s="50"/>
      <c r="CW512" s="50"/>
      <c r="CX512" s="50"/>
      <c r="CY512" s="50"/>
      <c r="CZ512" s="50"/>
      <c r="DA512" s="50"/>
      <c r="DB512" s="50"/>
      <c r="DC512" s="50"/>
      <c r="DD512" s="50"/>
      <c r="DE512" s="50"/>
      <c r="DF512" s="50"/>
      <c r="DG512" s="50"/>
    </row>
    <row r="513" spans="18:111" s="32" customFormat="1" x14ac:dyDescent="0.25"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/>
      <c r="AL513" s="50"/>
      <c r="AM513" s="50"/>
      <c r="AN513" s="50"/>
      <c r="AO513" s="50"/>
      <c r="AP513" s="50"/>
      <c r="AQ513" s="50"/>
      <c r="AR513" s="50"/>
      <c r="AS513" s="50"/>
      <c r="AT513" s="50"/>
      <c r="AU513" s="50"/>
      <c r="AV513" s="50"/>
      <c r="AW513" s="50"/>
      <c r="AX513" s="50"/>
      <c r="AY513" s="50"/>
      <c r="AZ513" s="50"/>
      <c r="BA513" s="50"/>
      <c r="BB513" s="50"/>
      <c r="BC513" s="50"/>
      <c r="BD513" s="50"/>
      <c r="BE513" s="50"/>
      <c r="BF513" s="50"/>
      <c r="BG513" s="50"/>
      <c r="BH513" s="50"/>
      <c r="BI513" s="50"/>
      <c r="BJ513" s="50"/>
      <c r="BK513" s="50"/>
      <c r="BL513" s="50"/>
      <c r="BM513" s="50"/>
      <c r="BN513" s="50"/>
      <c r="BO513" s="50"/>
      <c r="BP513" s="50"/>
      <c r="BQ513" s="50"/>
      <c r="BR513" s="50"/>
      <c r="BS513" s="50"/>
      <c r="BT513" s="50"/>
      <c r="BU513" s="50"/>
      <c r="BV513" s="50"/>
      <c r="BW513" s="50"/>
      <c r="BX513" s="50"/>
      <c r="BY513" s="50"/>
      <c r="BZ513" s="50"/>
      <c r="CA513" s="50"/>
      <c r="CB513" s="50"/>
      <c r="CC513" s="50"/>
      <c r="CD513" s="50"/>
      <c r="CE513" s="50"/>
      <c r="CF513" s="50"/>
      <c r="CG513" s="50"/>
      <c r="CH513" s="50"/>
      <c r="CI513" s="50"/>
      <c r="CJ513" s="50"/>
      <c r="CK513" s="50"/>
      <c r="CL513" s="50"/>
      <c r="CM513" s="50"/>
      <c r="CN513" s="50"/>
      <c r="CO513" s="50"/>
      <c r="CP513" s="50"/>
      <c r="CQ513" s="50"/>
      <c r="CR513" s="50"/>
      <c r="CS513" s="50"/>
      <c r="CT513" s="50"/>
      <c r="CU513" s="50"/>
      <c r="CV513" s="50"/>
      <c r="CW513" s="50"/>
      <c r="CX513" s="50"/>
      <c r="CY513" s="50"/>
      <c r="CZ513" s="50"/>
      <c r="DA513" s="50"/>
      <c r="DB513" s="50"/>
      <c r="DC513" s="50"/>
      <c r="DD513" s="50"/>
      <c r="DE513" s="50"/>
      <c r="DF513" s="50"/>
      <c r="DG513" s="50"/>
    </row>
    <row r="514" spans="18:111" s="32" customFormat="1" x14ac:dyDescent="0.25"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/>
      <c r="AL514" s="50"/>
      <c r="AM514" s="50"/>
      <c r="AN514" s="50"/>
      <c r="AO514" s="50"/>
      <c r="AP514" s="50"/>
      <c r="AQ514" s="50"/>
      <c r="AR514" s="50"/>
      <c r="AS514" s="50"/>
      <c r="AT514" s="50"/>
      <c r="AU514" s="50"/>
      <c r="AV514" s="50"/>
      <c r="AW514" s="50"/>
      <c r="AX514" s="50"/>
      <c r="AY514" s="50"/>
      <c r="AZ514" s="50"/>
      <c r="BA514" s="50"/>
      <c r="BB514" s="50"/>
      <c r="BC514" s="50"/>
      <c r="BD514" s="50"/>
      <c r="BE514" s="50"/>
      <c r="BF514" s="50"/>
      <c r="BG514" s="50"/>
      <c r="BH514" s="50"/>
      <c r="BI514" s="50"/>
      <c r="BJ514" s="50"/>
      <c r="BK514" s="50"/>
      <c r="BL514" s="50"/>
      <c r="BM514" s="50"/>
      <c r="BN514" s="50"/>
      <c r="BO514" s="50"/>
      <c r="BP514" s="50"/>
      <c r="BQ514" s="50"/>
      <c r="BR514" s="50"/>
      <c r="BS514" s="50"/>
      <c r="BT514" s="50"/>
      <c r="BU514" s="50"/>
      <c r="BV514" s="50"/>
      <c r="BW514" s="50"/>
      <c r="BX514" s="50"/>
      <c r="BY514" s="50"/>
      <c r="BZ514" s="50"/>
      <c r="CA514" s="50"/>
      <c r="CB514" s="50"/>
      <c r="CC514" s="50"/>
      <c r="CD514" s="50"/>
      <c r="CE514" s="50"/>
      <c r="CF514" s="50"/>
      <c r="CG514" s="50"/>
      <c r="CH514" s="50"/>
      <c r="CI514" s="50"/>
      <c r="CJ514" s="50"/>
      <c r="CK514" s="50"/>
      <c r="CL514" s="50"/>
      <c r="CM514" s="50"/>
      <c r="CN514" s="50"/>
      <c r="CO514" s="50"/>
      <c r="CP514" s="50"/>
      <c r="CQ514" s="50"/>
      <c r="CR514" s="50"/>
      <c r="CS514" s="50"/>
      <c r="CT514" s="50"/>
      <c r="CU514" s="50"/>
      <c r="CV514" s="50"/>
      <c r="CW514" s="50"/>
      <c r="CX514" s="50"/>
      <c r="CY514" s="50"/>
      <c r="CZ514" s="50"/>
      <c r="DA514" s="50"/>
      <c r="DB514" s="50"/>
      <c r="DC514" s="50"/>
      <c r="DD514" s="50"/>
      <c r="DE514" s="50"/>
      <c r="DF514" s="50"/>
      <c r="DG514" s="50"/>
    </row>
    <row r="515" spans="18:111" s="32" customFormat="1" x14ac:dyDescent="0.25"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/>
      <c r="AL515" s="50"/>
      <c r="AM515" s="50"/>
      <c r="AN515" s="50"/>
      <c r="AO515" s="50"/>
      <c r="AP515" s="50"/>
      <c r="AQ515" s="50"/>
      <c r="AR515" s="50"/>
      <c r="AS515" s="50"/>
      <c r="AT515" s="50"/>
      <c r="AU515" s="50"/>
      <c r="AV515" s="50"/>
      <c r="AW515" s="50"/>
      <c r="AX515" s="50"/>
      <c r="AY515" s="50"/>
      <c r="AZ515" s="50"/>
      <c r="BA515" s="50"/>
      <c r="BB515" s="50"/>
      <c r="BC515" s="50"/>
      <c r="BD515" s="50"/>
      <c r="BE515" s="50"/>
      <c r="BF515" s="50"/>
      <c r="BG515" s="50"/>
      <c r="BH515" s="50"/>
      <c r="BI515" s="50"/>
      <c r="BJ515" s="50"/>
      <c r="BK515" s="50"/>
      <c r="BL515" s="50"/>
      <c r="BM515" s="50"/>
      <c r="BN515" s="50"/>
      <c r="BO515" s="50"/>
      <c r="BP515" s="50"/>
      <c r="BQ515" s="50"/>
      <c r="BR515" s="50"/>
      <c r="BS515" s="50"/>
      <c r="BT515" s="50"/>
      <c r="BU515" s="50"/>
      <c r="BV515" s="50"/>
      <c r="BW515" s="50"/>
      <c r="BX515" s="50"/>
      <c r="BY515" s="50"/>
      <c r="BZ515" s="50"/>
      <c r="CA515" s="50"/>
      <c r="CB515" s="50"/>
      <c r="CC515" s="50"/>
      <c r="CD515" s="50"/>
      <c r="CE515" s="50"/>
      <c r="CF515" s="50"/>
      <c r="CG515" s="50"/>
      <c r="CH515" s="50"/>
      <c r="CI515" s="50"/>
      <c r="CJ515" s="50"/>
      <c r="CK515" s="50"/>
      <c r="CL515" s="50"/>
      <c r="CM515" s="50"/>
      <c r="CN515" s="50"/>
      <c r="CO515" s="50"/>
      <c r="CP515" s="50"/>
      <c r="CQ515" s="50"/>
      <c r="CR515" s="50"/>
      <c r="CS515" s="50"/>
      <c r="CT515" s="50"/>
      <c r="CU515" s="50"/>
      <c r="CV515" s="50"/>
      <c r="CW515" s="50"/>
      <c r="CX515" s="50"/>
      <c r="CY515" s="50"/>
      <c r="CZ515" s="50"/>
      <c r="DA515" s="50"/>
      <c r="DB515" s="50"/>
      <c r="DC515" s="50"/>
      <c r="DD515" s="50"/>
      <c r="DE515" s="50"/>
      <c r="DF515" s="50"/>
      <c r="DG515" s="50"/>
    </row>
    <row r="516" spans="18:111" s="32" customFormat="1" x14ac:dyDescent="0.25"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/>
      <c r="AL516" s="50"/>
      <c r="AM516" s="50"/>
      <c r="AN516" s="50"/>
      <c r="AO516" s="50"/>
      <c r="AP516" s="50"/>
      <c r="AQ516" s="50"/>
      <c r="AR516" s="50"/>
      <c r="AS516" s="50"/>
      <c r="AT516" s="50"/>
      <c r="AU516" s="50"/>
      <c r="AV516" s="50"/>
      <c r="AW516" s="50"/>
      <c r="AX516" s="50"/>
      <c r="AY516" s="50"/>
      <c r="AZ516" s="50"/>
      <c r="BA516" s="50"/>
      <c r="BB516" s="50"/>
      <c r="BC516" s="50"/>
      <c r="BD516" s="50"/>
      <c r="BE516" s="50"/>
      <c r="BF516" s="50"/>
      <c r="BG516" s="50"/>
      <c r="BH516" s="50"/>
      <c r="BI516" s="50"/>
      <c r="BJ516" s="50"/>
      <c r="BK516" s="50"/>
      <c r="BL516" s="50"/>
      <c r="BM516" s="50"/>
      <c r="BN516" s="50"/>
      <c r="BO516" s="50"/>
      <c r="BP516" s="50"/>
      <c r="BQ516" s="50"/>
      <c r="BR516" s="50"/>
      <c r="BS516" s="50"/>
      <c r="BT516" s="50"/>
      <c r="BU516" s="50"/>
      <c r="BV516" s="50"/>
      <c r="BW516" s="50"/>
      <c r="BX516" s="50"/>
      <c r="BY516" s="50"/>
      <c r="BZ516" s="50"/>
      <c r="CA516" s="50"/>
      <c r="CB516" s="50"/>
      <c r="CC516" s="50"/>
      <c r="CD516" s="50"/>
      <c r="CE516" s="50"/>
      <c r="CF516" s="50"/>
      <c r="CG516" s="50"/>
      <c r="CH516" s="50"/>
      <c r="CI516" s="50"/>
      <c r="CJ516" s="50"/>
      <c r="CK516" s="50"/>
      <c r="CL516" s="50"/>
      <c r="CM516" s="50"/>
      <c r="CN516" s="50"/>
      <c r="CO516" s="50"/>
      <c r="CP516" s="50"/>
      <c r="CQ516" s="50"/>
      <c r="CR516" s="50"/>
      <c r="CS516" s="50"/>
      <c r="CT516" s="50"/>
      <c r="CU516" s="50"/>
      <c r="CV516" s="50"/>
      <c r="CW516" s="50"/>
      <c r="CX516" s="50"/>
      <c r="CY516" s="50"/>
      <c r="CZ516" s="50"/>
      <c r="DA516" s="50"/>
      <c r="DB516" s="50"/>
      <c r="DC516" s="50"/>
      <c r="DD516" s="50"/>
      <c r="DE516" s="50"/>
      <c r="DF516" s="50"/>
      <c r="DG516" s="50"/>
    </row>
    <row r="517" spans="18:111" s="32" customFormat="1" x14ac:dyDescent="0.25"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  <c r="AQ517" s="50"/>
      <c r="AR517" s="50"/>
      <c r="AS517" s="50"/>
      <c r="AT517" s="50"/>
      <c r="AU517" s="50"/>
      <c r="AV517" s="50"/>
      <c r="AW517" s="50"/>
      <c r="AX517" s="50"/>
      <c r="AY517" s="50"/>
      <c r="AZ517" s="50"/>
      <c r="BA517" s="50"/>
      <c r="BB517" s="50"/>
      <c r="BC517" s="50"/>
      <c r="BD517" s="50"/>
      <c r="BE517" s="50"/>
      <c r="BF517" s="50"/>
      <c r="BG517" s="50"/>
      <c r="BH517" s="50"/>
      <c r="BI517" s="50"/>
      <c r="BJ517" s="50"/>
      <c r="BK517" s="50"/>
      <c r="BL517" s="50"/>
      <c r="BM517" s="50"/>
      <c r="BN517" s="50"/>
      <c r="BO517" s="50"/>
      <c r="BP517" s="50"/>
      <c r="BQ517" s="50"/>
      <c r="BR517" s="50"/>
      <c r="BS517" s="50"/>
      <c r="BT517" s="50"/>
      <c r="BU517" s="50"/>
      <c r="BV517" s="50"/>
      <c r="BW517" s="50"/>
      <c r="BX517" s="50"/>
      <c r="BY517" s="50"/>
      <c r="BZ517" s="50"/>
      <c r="CA517" s="50"/>
      <c r="CB517" s="50"/>
      <c r="CC517" s="50"/>
      <c r="CD517" s="50"/>
      <c r="CE517" s="50"/>
      <c r="CF517" s="50"/>
      <c r="CG517" s="50"/>
      <c r="CH517" s="50"/>
      <c r="CI517" s="50"/>
      <c r="CJ517" s="50"/>
      <c r="CK517" s="50"/>
      <c r="CL517" s="50"/>
      <c r="CM517" s="50"/>
      <c r="CN517" s="50"/>
      <c r="CO517" s="50"/>
      <c r="CP517" s="50"/>
      <c r="CQ517" s="50"/>
      <c r="CR517" s="50"/>
      <c r="CS517" s="50"/>
      <c r="CT517" s="50"/>
      <c r="CU517" s="50"/>
      <c r="CV517" s="50"/>
      <c r="CW517" s="50"/>
      <c r="CX517" s="50"/>
      <c r="CY517" s="50"/>
      <c r="CZ517" s="50"/>
      <c r="DA517" s="50"/>
      <c r="DB517" s="50"/>
      <c r="DC517" s="50"/>
      <c r="DD517" s="50"/>
      <c r="DE517" s="50"/>
      <c r="DF517" s="50"/>
      <c r="DG517" s="50"/>
    </row>
  </sheetData>
  <sheetProtection selectLockedCells="1"/>
  <mergeCells count="186">
    <mergeCell ref="C15:G15"/>
    <mergeCell ref="C16:G16"/>
    <mergeCell ref="L16:Q16"/>
    <mergeCell ref="L22:Q22"/>
    <mergeCell ref="L40:Q40"/>
    <mergeCell ref="L47:Q47"/>
    <mergeCell ref="B17:K17"/>
    <mergeCell ref="H18:J18"/>
    <mergeCell ref="C18:G18"/>
    <mergeCell ref="H21:J21"/>
    <mergeCell ref="C31:G31"/>
    <mergeCell ref="C35:G35"/>
    <mergeCell ref="C36:G36"/>
    <mergeCell ref="C43:G43"/>
    <mergeCell ref="C21:G21"/>
    <mergeCell ref="C22:G22"/>
    <mergeCell ref="C25:G25"/>
    <mergeCell ref="C26:G26"/>
    <mergeCell ref="C20:G20"/>
    <mergeCell ref="B23:K23"/>
    <mergeCell ref="C41:G41"/>
    <mergeCell ref="L18:Q18"/>
    <mergeCell ref="L36:Q36"/>
    <mergeCell ref="L17:Q17"/>
    <mergeCell ref="L23:Q23"/>
    <mergeCell ref="L31:Q31"/>
    <mergeCell ref="L35:Q35"/>
    <mergeCell ref="L30:Q30"/>
    <mergeCell ref="L21:Q21"/>
    <mergeCell ref="L19:Q19"/>
    <mergeCell ref="L20:Q20"/>
    <mergeCell ref="L25:Q25"/>
    <mergeCell ref="L24:Q24"/>
    <mergeCell ref="L32:Q32"/>
    <mergeCell ref="L34:Q34"/>
    <mergeCell ref="L29:Q29"/>
    <mergeCell ref="B4:B5"/>
    <mergeCell ref="C4:G5"/>
    <mergeCell ref="C7:G7"/>
    <mergeCell ref="B6:K6"/>
    <mergeCell ref="B8:K8"/>
    <mergeCell ref="C10:G10"/>
    <mergeCell ref="C11:G11"/>
    <mergeCell ref="C12:G12"/>
    <mergeCell ref="C14:G14"/>
    <mergeCell ref="C13:G13"/>
    <mergeCell ref="H4:H5"/>
    <mergeCell ref="I4:I5"/>
    <mergeCell ref="C9:G9"/>
    <mergeCell ref="L11:Q11"/>
    <mergeCell ref="L15:Q15"/>
    <mergeCell ref="L10:Q10"/>
    <mergeCell ref="L13:Q13"/>
    <mergeCell ref="L8:Q8"/>
    <mergeCell ref="L6:Q6"/>
    <mergeCell ref="L12:Q12"/>
    <mergeCell ref="L9:Q9"/>
    <mergeCell ref="L7:Q7"/>
    <mergeCell ref="L41:Q41"/>
    <mergeCell ref="C39:G39"/>
    <mergeCell ref="C40:G40"/>
    <mergeCell ref="C57:G57"/>
    <mergeCell ref="C58:G58"/>
    <mergeCell ref="L55:Q55"/>
    <mergeCell ref="C44:G44"/>
    <mergeCell ref="C46:G46"/>
    <mergeCell ref="C45:K45"/>
    <mergeCell ref="C42:K42"/>
    <mergeCell ref="L52:Q52"/>
    <mergeCell ref="L45:Q45"/>
    <mergeCell ref="L42:Q42"/>
    <mergeCell ref="C52:K52"/>
    <mergeCell ref="C49:G49"/>
    <mergeCell ref="L49:Q49"/>
    <mergeCell ref="L56:Q56"/>
    <mergeCell ref="L57:Q57"/>
    <mergeCell ref="L58:Q58"/>
    <mergeCell ref="C62:K62"/>
    <mergeCell ref="C67:K67"/>
    <mergeCell ref="L63:Q63"/>
    <mergeCell ref="L64:Q64"/>
    <mergeCell ref="L44:Q44"/>
    <mergeCell ref="L46:Q46"/>
    <mergeCell ref="L43:Q43"/>
    <mergeCell ref="L53:Q53"/>
    <mergeCell ref="C63:G63"/>
    <mergeCell ref="L65:Q65"/>
    <mergeCell ref="C64:G64"/>
    <mergeCell ref="C54:G54"/>
    <mergeCell ref="C47:G47"/>
    <mergeCell ref="C53:G53"/>
    <mergeCell ref="L54:Q54"/>
    <mergeCell ref="C55:G55"/>
    <mergeCell ref="C56:G56"/>
    <mergeCell ref="C66:G66"/>
    <mergeCell ref="C50:G50"/>
    <mergeCell ref="C51:G51"/>
    <mergeCell ref="L48:Q48"/>
    <mergeCell ref="L50:Q50"/>
    <mergeCell ref="L51:Q51"/>
    <mergeCell ref="C48:K48"/>
    <mergeCell ref="C95:G95"/>
    <mergeCell ref="L94:Q94"/>
    <mergeCell ref="L95:Q95"/>
    <mergeCell ref="L66:Q66"/>
    <mergeCell ref="C59:G59"/>
    <mergeCell ref="C60:G60"/>
    <mergeCell ref="L59:Q59"/>
    <mergeCell ref="L60:Q60"/>
    <mergeCell ref="L76:Q78"/>
    <mergeCell ref="H87:J87"/>
    <mergeCell ref="C84:G84"/>
    <mergeCell ref="C85:G85"/>
    <mergeCell ref="C79:G79"/>
    <mergeCell ref="L79:Q79"/>
    <mergeCell ref="C75:K75"/>
    <mergeCell ref="L71:Q71"/>
    <mergeCell ref="L80:Q80"/>
    <mergeCell ref="L81:Q81"/>
    <mergeCell ref="C82:G82"/>
    <mergeCell ref="L82:Q82"/>
    <mergeCell ref="H79:J79"/>
    <mergeCell ref="L75:Q75"/>
    <mergeCell ref="L92:Q92"/>
    <mergeCell ref="L93:Q93"/>
    <mergeCell ref="C94:G94"/>
    <mergeCell ref="L88:Q88"/>
    <mergeCell ref="C89:G89"/>
    <mergeCell ref="C90:G90"/>
    <mergeCell ref="C91:G91"/>
    <mergeCell ref="L83:Q83"/>
    <mergeCell ref="L84:Q84"/>
    <mergeCell ref="L85:Q85"/>
    <mergeCell ref="L86:Q86"/>
    <mergeCell ref="C87:G87"/>
    <mergeCell ref="L87:Q87"/>
    <mergeCell ref="C93:G93"/>
    <mergeCell ref="L91:Q91"/>
    <mergeCell ref="R4:Z5"/>
    <mergeCell ref="R23:Y23"/>
    <mergeCell ref="C37:G37"/>
    <mergeCell ref="C32:K32"/>
    <mergeCell ref="C33:G33"/>
    <mergeCell ref="L33:Q33"/>
    <mergeCell ref="C38:G38"/>
    <mergeCell ref="C24:G24"/>
    <mergeCell ref="L39:Q39"/>
    <mergeCell ref="C19:G19"/>
    <mergeCell ref="L26:Q26"/>
    <mergeCell ref="C27:G27"/>
    <mergeCell ref="L27:Q27"/>
    <mergeCell ref="C28:G28"/>
    <mergeCell ref="C29:G29"/>
    <mergeCell ref="L28:Q28"/>
    <mergeCell ref="B30:K30"/>
    <mergeCell ref="L38:Q38"/>
    <mergeCell ref="L37:Q37"/>
    <mergeCell ref="C34:K34"/>
    <mergeCell ref="L4:Q5"/>
    <mergeCell ref="J4:J5"/>
    <mergeCell ref="K4:K5"/>
    <mergeCell ref="L14:Q14"/>
    <mergeCell ref="L61:Q61"/>
    <mergeCell ref="C61:G61"/>
    <mergeCell ref="C65:G65"/>
    <mergeCell ref="C80:G80"/>
    <mergeCell ref="L62:Q62"/>
    <mergeCell ref="L89:Q89"/>
    <mergeCell ref="L90:Q90"/>
    <mergeCell ref="C77:G77"/>
    <mergeCell ref="C78:G78"/>
    <mergeCell ref="C72:K72"/>
    <mergeCell ref="L72:Q72"/>
    <mergeCell ref="L73:Q73"/>
    <mergeCell ref="C73:G73"/>
    <mergeCell ref="C74:G74"/>
    <mergeCell ref="L74:Q74"/>
    <mergeCell ref="L68:Q68"/>
    <mergeCell ref="C70:G70"/>
    <mergeCell ref="L70:Q70"/>
    <mergeCell ref="C76:G76"/>
    <mergeCell ref="L69:Q69"/>
    <mergeCell ref="C68:G68"/>
    <mergeCell ref="C71:G71"/>
    <mergeCell ref="C69:G69"/>
    <mergeCell ref="L67:Q67"/>
  </mergeCells>
  <conditionalFormatting sqref="H19">
    <cfRule type="expression" dxfId="7" priority="10">
      <formula>EXACT($H$18,"NO")</formula>
    </cfRule>
  </conditionalFormatting>
  <conditionalFormatting sqref="J31">
    <cfRule type="expression" dxfId="6" priority="9">
      <formula>$J$31&gt;0.92</formula>
    </cfRule>
  </conditionalFormatting>
  <conditionalFormatting sqref="I22">
    <cfRule type="expression" dxfId="5" priority="6">
      <formula>EXACT($H$21,"NO")</formula>
    </cfRule>
    <cfRule type="expression" dxfId="4" priority="7">
      <formula>EXACT($H$21,"YES")</formula>
    </cfRule>
  </conditionalFormatting>
  <conditionalFormatting sqref="J12">
    <cfRule type="expression" dxfId="3" priority="4">
      <formula>$J$12&gt;65</formula>
    </cfRule>
  </conditionalFormatting>
  <conditionalFormatting sqref="C88:J88 C87 H87 C89:C91 H89:J91">
    <cfRule type="expression" dxfId="2" priority="3">
      <formula>EXACT($H$21,"NO")</formula>
    </cfRule>
  </conditionalFormatting>
  <conditionalFormatting sqref="J7">
    <cfRule type="expression" dxfId="1" priority="2">
      <formula>$J$7&gt;65</formula>
    </cfRule>
  </conditionalFormatting>
  <conditionalFormatting sqref="I25">
    <cfRule type="expression" dxfId="0" priority="1">
      <formula>$I$25&lt;$J$12</formula>
    </cfRule>
  </conditionalFormatting>
  <dataValidations count="3">
    <dataValidation type="list" allowBlank="1" showInputMessage="1" showErrorMessage="1" sqref="H18:J18">
      <formula1>$R$18:$S$18</formula1>
    </dataValidation>
    <dataValidation type="list" allowBlank="1" showInputMessage="1" showErrorMessage="1" sqref="H21:J21">
      <formula1>$R$21:$S$21</formula1>
    </dataValidation>
    <dataValidation type="list" allowBlank="1" showInputMessage="1" showErrorMessage="1" sqref="H87">
      <formula1>$R$89:$S$89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SEPIC</vt:lpstr>
      <vt:lpstr>DELTA_VIN</vt:lpstr>
      <vt:lpstr>DMAX</vt:lpstr>
      <vt:lpstr>DMIN</vt:lpstr>
      <vt:lpstr>DTYP</vt:lpstr>
      <vt:lpstr>FSW</vt:lpstr>
      <vt:lpstr>ILEDMAX</vt:lpstr>
      <vt:lpstr>LM</vt:lpstr>
      <vt:lpstr>POBDRY</vt:lpstr>
      <vt:lpstr>POMAX</vt:lpstr>
      <vt:lpstr>RIS</vt:lpstr>
      <vt:lpstr>RRILED</vt:lpstr>
      <vt:lpstr>VINMAX</vt:lpstr>
      <vt:lpstr>VINMIN</vt:lpstr>
      <vt:lpstr>VINTYP</vt:lpstr>
      <vt:lpstr>VOMAX</vt:lpstr>
      <vt:lpstr>VOMIN</vt:lpstr>
      <vt:lpstr>VOTYP</vt:lpstr>
      <vt:lpstr>VOVHYS</vt:lpstr>
      <vt:lpstr>VOVP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Doshi, Montu</dc:creator>
  <cp:lastModifiedBy>Doshi, Montu</cp:lastModifiedBy>
  <dcterms:created xsi:type="dcterms:W3CDTF">2016-01-15T19:58:47Z</dcterms:created>
  <dcterms:modified xsi:type="dcterms:W3CDTF">2017-04-11T20:10:11Z</dcterms:modified>
</cp:coreProperties>
</file>