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ger\青暘\300W DC boost led driver\"/>
    </mc:Choice>
  </mc:AlternateContent>
  <xr:revisionPtr revIDLastSave="0" documentId="13_ncr:1_{FDAE1570-B67E-4CEB-A771-32CCE21C95E3}" xr6:coauthVersionLast="47" xr6:coauthVersionMax="47" xr10:uidLastSave="{00000000-0000-0000-0000-000000000000}"/>
  <bookViews>
    <workbookView xWindow="12710" yWindow="0" windowWidth="12980" windowHeight="15370" xr2:uid="{B63A6D1F-0C61-4D60-92D3-C504F1B00DDB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25" i="1"/>
  <c r="C50" i="1" l="1"/>
  <c r="C49" i="1"/>
  <c r="C33" i="1"/>
  <c r="C31" i="1"/>
  <c r="C15" i="1"/>
  <c r="C18" i="1" s="1"/>
  <c r="C14" i="1"/>
  <c r="C6" i="1"/>
  <c r="C11" i="1" s="1"/>
  <c r="C19" i="1" l="1"/>
  <c r="C16" i="1" s="1"/>
  <c r="C10" i="1"/>
  <c r="C8" i="1"/>
  <c r="C9" i="1"/>
  <c r="C44" i="1" s="1"/>
  <c r="C37" i="1" l="1"/>
  <c r="C45" i="1"/>
  <c r="C46" i="1" s="1"/>
  <c r="C20" i="1"/>
  <c r="C36" i="1" s="1"/>
  <c r="C38" i="1" l="1"/>
  <c r="C39" i="1" s="1"/>
  <c r="C21" i="1"/>
  <c r="C32" i="1" s="1"/>
  <c r="C35" i="1" s="1"/>
  <c r="C40" i="1" s="1"/>
  <c r="C41" i="1" s="1"/>
  <c r="C22" i="1" l="1"/>
</calcChain>
</file>

<file path=xl/sharedStrings.xml><?xml version="1.0" encoding="utf-8"?>
<sst xmlns="http://schemas.openxmlformats.org/spreadsheetml/2006/main" count="94" uniqueCount="62">
  <si>
    <t>VO</t>
    <phoneticPr fontId="2" type="noConversion"/>
  </si>
  <si>
    <t>LED N</t>
    <phoneticPr fontId="2" type="noConversion"/>
  </si>
  <si>
    <t>VLED</t>
    <phoneticPr fontId="2" type="noConversion"/>
  </si>
  <si>
    <t>Vmin</t>
    <phoneticPr fontId="2" type="noConversion"/>
  </si>
  <si>
    <t>V</t>
    <phoneticPr fontId="2" type="noConversion"/>
  </si>
  <si>
    <t>Vmax</t>
    <phoneticPr fontId="2" type="noConversion"/>
  </si>
  <si>
    <t>Dmax</t>
    <phoneticPr fontId="2" type="noConversion"/>
  </si>
  <si>
    <t>Dmin</t>
    <phoneticPr fontId="2" type="noConversion"/>
  </si>
  <si>
    <t>%</t>
    <phoneticPr fontId="2" type="noConversion"/>
  </si>
  <si>
    <t>RT</t>
    <phoneticPr fontId="2" type="noConversion"/>
  </si>
  <si>
    <t>CT</t>
    <phoneticPr fontId="2" type="noConversion"/>
  </si>
  <si>
    <t>nF</t>
    <phoneticPr fontId="2" type="noConversion"/>
  </si>
  <si>
    <t>Fsw</t>
    <phoneticPr fontId="2" type="noConversion"/>
  </si>
  <si>
    <t>k</t>
    <phoneticPr fontId="2" type="noConversion"/>
  </si>
  <si>
    <t>kHz</t>
    <phoneticPr fontId="2" type="noConversion"/>
  </si>
  <si>
    <t>k ohm</t>
    <phoneticPr fontId="2" type="noConversion"/>
  </si>
  <si>
    <t>Rsns</t>
    <phoneticPr fontId="2" type="noConversion"/>
  </si>
  <si>
    <t>IOUT</t>
    <phoneticPr fontId="2" type="noConversion"/>
  </si>
  <si>
    <t>A</t>
    <phoneticPr fontId="2" type="noConversion"/>
  </si>
  <si>
    <t>Watt</t>
    <phoneticPr fontId="2" type="noConversion"/>
  </si>
  <si>
    <t>W</t>
    <phoneticPr fontId="2" type="noConversion"/>
  </si>
  <si>
    <t>OHM</t>
    <phoneticPr fontId="2" type="noConversion"/>
  </si>
  <si>
    <t>RcsH</t>
    <phoneticPr fontId="2" type="noConversion"/>
  </si>
  <si>
    <t>RhsP</t>
    <phoneticPr fontId="2" type="noConversion"/>
  </si>
  <si>
    <t>ILED</t>
    <phoneticPr fontId="2" type="noConversion"/>
  </si>
  <si>
    <t>WRsns</t>
    <phoneticPr fontId="2" type="noConversion"/>
  </si>
  <si>
    <t>L1</t>
    <phoneticPr fontId="2" type="noConversion"/>
  </si>
  <si>
    <t>Vtyp</t>
    <phoneticPr fontId="2" type="noConversion"/>
  </si>
  <si>
    <t>Dtyp</t>
    <phoneticPr fontId="2" type="noConversion"/>
  </si>
  <si>
    <t>ilp-p</t>
    <phoneticPr fontId="2" type="noConversion"/>
  </si>
  <si>
    <t>uH</t>
    <phoneticPr fontId="2" type="noConversion"/>
  </si>
  <si>
    <t>il-rms</t>
    <phoneticPr fontId="2" type="noConversion"/>
  </si>
  <si>
    <t>rD</t>
    <phoneticPr fontId="2" type="noConversion"/>
  </si>
  <si>
    <t>N</t>
    <phoneticPr fontId="2" type="noConversion"/>
  </si>
  <si>
    <t>rLED</t>
    <phoneticPr fontId="2" type="noConversion"/>
  </si>
  <si>
    <t>10uH</t>
    <phoneticPr fontId="2" type="noConversion"/>
  </si>
  <si>
    <t>ohm</t>
    <phoneticPr fontId="2" type="noConversion"/>
  </si>
  <si>
    <t>Co</t>
    <phoneticPr fontId="2" type="noConversion"/>
  </si>
  <si>
    <t>uF</t>
    <phoneticPr fontId="2" type="noConversion"/>
  </si>
  <si>
    <t>Rlim</t>
    <phoneticPr fontId="2" type="noConversion"/>
  </si>
  <si>
    <t>wp1</t>
    <phoneticPr fontId="2" type="noConversion"/>
  </si>
  <si>
    <t>Loop Compensation</t>
  </si>
  <si>
    <t>wz1</t>
    <phoneticPr fontId="2" type="noConversion"/>
  </si>
  <si>
    <t>Tuo</t>
    <phoneticPr fontId="2" type="noConversion"/>
  </si>
  <si>
    <t>wp2</t>
    <phoneticPr fontId="2" type="noConversion"/>
  </si>
  <si>
    <t>Ccmp</t>
    <phoneticPr fontId="2" type="noConversion"/>
  </si>
  <si>
    <t>wp3</t>
    <phoneticPr fontId="2" type="noConversion"/>
  </si>
  <si>
    <t>Cfs</t>
    <phoneticPr fontId="2" type="noConversion"/>
  </si>
  <si>
    <t>MOSFET</t>
    <phoneticPr fontId="2" type="noConversion"/>
  </si>
  <si>
    <t>Imax</t>
    <phoneticPr fontId="2" type="noConversion"/>
  </si>
  <si>
    <t>Irms</t>
    <phoneticPr fontId="2" type="noConversion"/>
  </si>
  <si>
    <t>Pt</t>
    <phoneticPr fontId="2" type="noConversion"/>
  </si>
  <si>
    <t>rds on</t>
    <phoneticPr fontId="2" type="noConversion"/>
  </si>
  <si>
    <t>Diode</t>
    <phoneticPr fontId="2" type="noConversion"/>
  </si>
  <si>
    <t>Pd</t>
    <phoneticPr fontId="2" type="noConversion"/>
  </si>
  <si>
    <t>vf</t>
    <phoneticPr fontId="2" type="noConversion"/>
  </si>
  <si>
    <t>Ruv1</t>
    <phoneticPr fontId="2" type="noConversion"/>
  </si>
  <si>
    <t>Ruv2</t>
    <phoneticPr fontId="2" type="noConversion"/>
  </si>
  <si>
    <t>Vturn-on</t>
    <phoneticPr fontId="2" type="noConversion"/>
  </si>
  <si>
    <t>Rov1</t>
    <phoneticPr fontId="2" type="noConversion"/>
  </si>
  <si>
    <t>Rov2</t>
  </si>
  <si>
    <t>OVP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</si>
</sst>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_ "/>
  </numFmts>
  <fonts count="4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7"/>
      <color rgb="FF000000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180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CD63-84F2-4FE5-AE4D-A936AB82B69D}">
  <dimension ref="B1:I51"/>
  <sheetViews>
    <sheetView tabSelected="1" workbookViewId="0">
      <selection activeCell="C22" sqref="C22"/>
    </sheetView>
  </sheetViews>
  <sheetFormatPr defaultRowHeight="17" x14ac:dyDescent="0.4"/>
  <cols>
    <col min="3" max="3" width="13" bestFit="1" customWidth="1"/>
  </cols>
  <sheetData>
    <row r="1" spans="2:5" x14ac:dyDescent="0.4">
      <c r="B1" t="s">
        <v>1</v>
      </c>
      <c r="C1">
        <v>16</v>
      </c>
      <c r="D1" t="s">
        <v>4</v>
      </c>
    </row>
    <row r="2" spans="2:5" x14ac:dyDescent="0.4">
      <c r="B2" t="s">
        <v>2</v>
      </c>
      <c r="C2">
        <v>3</v>
      </c>
      <c r="D2" t="s">
        <v>4</v>
      </c>
    </row>
    <row r="3" spans="2:5" x14ac:dyDescent="0.4">
      <c r="B3" t="s">
        <v>3</v>
      </c>
      <c r="C3">
        <v>17.5</v>
      </c>
      <c r="D3" t="s">
        <v>4</v>
      </c>
    </row>
    <row r="4" spans="2:5" x14ac:dyDescent="0.4">
      <c r="B4" t="s">
        <v>27</v>
      </c>
      <c r="C4">
        <v>24</v>
      </c>
      <c r="D4" t="s">
        <v>4</v>
      </c>
    </row>
    <row r="5" spans="2:5" x14ac:dyDescent="0.4">
      <c r="B5" t="s">
        <v>5</v>
      </c>
      <c r="C5">
        <v>29.4</v>
      </c>
      <c r="D5" t="s">
        <v>4</v>
      </c>
    </row>
    <row r="6" spans="2:5" x14ac:dyDescent="0.4">
      <c r="B6" t="s">
        <v>0</v>
      </c>
      <c r="C6">
        <f>C1*C2</f>
        <v>48</v>
      </c>
      <c r="D6" t="s">
        <v>4</v>
      </c>
    </row>
    <row r="7" spans="2:5" x14ac:dyDescent="0.4">
      <c r="B7" t="s">
        <v>17</v>
      </c>
      <c r="C7">
        <v>5.9</v>
      </c>
      <c r="D7" t="s">
        <v>18</v>
      </c>
    </row>
    <row r="8" spans="2:5" x14ac:dyDescent="0.4">
      <c r="B8" t="s">
        <v>19</v>
      </c>
      <c r="C8">
        <f>C6*C7</f>
        <v>283.20000000000005</v>
      </c>
      <c r="D8" t="s">
        <v>20</v>
      </c>
    </row>
    <row r="9" spans="2:5" x14ac:dyDescent="0.4">
      <c r="B9" t="s">
        <v>6</v>
      </c>
      <c r="C9">
        <f>(C6-C3)/C6*100</f>
        <v>63.541666666666664</v>
      </c>
      <c r="D9" t="s">
        <v>8</v>
      </c>
    </row>
    <row r="10" spans="2:5" x14ac:dyDescent="0.4">
      <c r="B10" t="s">
        <v>28</v>
      </c>
      <c r="C10">
        <f>(C6-C4)/C6*100</f>
        <v>50</v>
      </c>
      <c r="D10" t="s">
        <v>8</v>
      </c>
    </row>
    <row r="11" spans="2:5" x14ac:dyDescent="0.4">
      <c r="B11" t="s">
        <v>7</v>
      </c>
      <c r="C11">
        <f>(C6-C5)/C6*100</f>
        <v>38.75</v>
      </c>
      <c r="D11" t="s">
        <v>8</v>
      </c>
    </row>
    <row r="12" spans="2:5" x14ac:dyDescent="0.4">
      <c r="B12" t="s">
        <v>12</v>
      </c>
      <c r="C12">
        <v>700</v>
      </c>
      <c r="D12" t="s">
        <v>14</v>
      </c>
    </row>
    <row r="13" spans="2:5" x14ac:dyDescent="0.4">
      <c r="B13" t="s">
        <v>10</v>
      </c>
      <c r="C13" s="4">
        <v>1</v>
      </c>
      <c r="D13" t="s">
        <v>11</v>
      </c>
    </row>
    <row r="14" spans="2:5" x14ac:dyDescent="0.4">
      <c r="B14" t="s">
        <v>9</v>
      </c>
      <c r="C14">
        <f>25/C12/C13*1000</f>
        <v>35.714285714285715</v>
      </c>
      <c r="D14" t="s">
        <v>15</v>
      </c>
    </row>
    <row r="15" spans="2:5" x14ac:dyDescent="0.4">
      <c r="B15" t="s">
        <v>16</v>
      </c>
      <c r="C15" s="4">
        <f>0.1/C7</f>
        <v>1.6949152542372881E-2</v>
      </c>
      <c r="D15" t="s">
        <v>21</v>
      </c>
    </row>
    <row r="16" spans="2:5" x14ac:dyDescent="0.4">
      <c r="B16" t="s">
        <v>25</v>
      </c>
      <c r="C16" s="5">
        <f>C19*C19*C15</f>
        <v>0.59000000000000008</v>
      </c>
      <c r="D16" t="s">
        <v>21</v>
      </c>
      <c r="E16" s="2">
        <v>2512</v>
      </c>
    </row>
    <row r="17" spans="2:9" x14ac:dyDescent="0.4">
      <c r="B17" t="s">
        <v>22</v>
      </c>
      <c r="C17" s="4">
        <v>12.4</v>
      </c>
      <c r="D17" t="s">
        <v>15</v>
      </c>
      <c r="I17" s="1"/>
    </row>
    <row r="18" spans="2:9" x14ac:dyDescent="0.4">
      <c r="B18" t="s">
        <v>23</v>
      </c>
      <c r="C18" s="4">
        <f>C7*C17*C15/1.24</f>
        <v>1.0000000000000002</v>
      </c>
      <c r="D18" t="s">
        <v>15</v>
      </c>
    </row>
    <row r="19" spans="2:9" x14ac:dyDescent="0.4">
      <c r="B19" t="s">
        <v>24</v>
      </c>
      <c r="C19">
        <f>1.24*C18/C15/C17</f>
        <v>5.9</v>
      </c>
      <c r="D19" t="s">
        <v>18</v>
      </c>
    </row>
    <row r="20" spans="2:9" x14ac:dyDescent="0.4">
      <c r="B20" t="s">
        <v>26</v>
      </c>
      <c r="C20" s="3">
        <f>C4*C10/100/1.77/C12*1000</f>
        <v>9.6852300242130731</v>
      </c>
      <c r="D20" t="s">
        <v>30</v>
      </c>
      <c r="E20" t="s">
        <v>35</v>
      </c>
    </row>
    <row r="21" spans="2:9" x14ac:dyDescent="0.4">
      <c r="B21" t="s">
        <v>29</v>
      </c>
      <c r="C21">
        <f>C4*C10/C20/C12*10</f>
        <v>1.7700000000000002</v>
      </c>
      <c r="D21" t="s">
        <v>18</v>
      </c>
    </row>
    <row r="22" spans="2:9" x14ac:dyDescent="0.4">
      <c r="B22" t="s">
        <v>31</v>
      </c>
      <c r="C22">
        <f>(C7/C10*100)*SQRT((1)+(1/12)*(C21/1000*C10/100/C7)^2)</f>
        <v>11.800000011062499</v>
      </c>
      <c r="D22" t="s">
        <v>18</v>
      </c>
    </row>
    <row r="23" spans="2:9" x14ac:dyDescent="0.4">
      <c r="B23" t="s">
        <v>56</v>
      </c>
      <c r="C23">
        <v>11.8</v>
      </c>
    </row>
    <row r="24" spans="2:9" x14ac:dyDescent="0.4">
      <c r="B24" t="s">
        <v>57</v>
      </c>
      <c r="C24">
        <v>150</v>
      </c>
      <c r="D24" t="s">
        <v>15</v>
      </c>
    </row>
    <row r="25" spans="2:9" x14ac:dyDescent="0.4">
      <c r="B25" t="s">
        <v>58</v>
      </c>
      <c r="C25">
        <f>1.24*(C23+C24)/C23</f>
        <v>17.002711864406781</v>
      </c>
    </row>
    <row r="26" spans="2:9" x14ac:dyDescent="0.4">
      <c r="B26" t="s">
        <v>59</v>
      </c>
      <c r="C26">
        <v>10.5</v>
      </c>
      <c r="D26" t="s">
        <v>15</v>
      </c>
    </row>
    <row r="27" spans="2:9" x14ac:dyDescent="0.4">
      <c r="B27" t="s">
        <v>60</v>
      </c>
      <c r="C27">
        <v>499</v>
      </c>
      <c r="D27" t="s">
        <v>15</v>
      </c>
    </row>
    <row r="28" spans="2:9" x14ac:dyDescent="0.4">
      <c r="B28" t="s">
        <v>61</v>
      </c>
      <c r="C28">
        <f>1.24*((0.5*C26)+C27)/C26</f>
        <v>59.549523809523805</v>
      </c>
      <c r="D28" t="s">
        <v>4</v>
      </c>
    </row>
    <row r="29" spans="2:9" x14ac:dyDescent="0.4">
      <c r="B29" t="s">
        <v>33</v>
      </c>
      <c r="C29">
        <v>16</v>
      </c>
    </row>
    <row r="30" spans="2:9" x14ac:dyDescent="0.4">
      <c r="B30" t="s">
        <v>34</v>
      </c>
      <c r="C30">
        <v>0.15</v>
      </c>
    </row>
    <row r="31" spans="2:9" x14ac:dyDescent="0.4">
      <c r="B31" t="s">
        <v>32</v>
      </c>
      <c r="C31">
        <f>C29*C30</f>
        <v>2.4</v>
      </c>
      <c r="D31" t="s">
        <v>36</v>
      </c>
    </row>
    <row r="32" spans="2:9" x14ac:dyDescent="0.4">
      <c r="B32" t="s">
        <v>37</v>
      </c>
      <c r="C32" s="4">
        <f>C7*C10/100/C31/(C21/10)/700*1000</f>
        <v>9.9206349206349209</v>
      </c>
      <c r="D32" t="s">
        <v>38</v>
      </c>
    </row>
    <row r="33" spans="2:5" x14ac:dyDescent="0.4">
      <c r="B33" t="s">
        <v>39</v>
      </c>
      <c r="C33" s="4">
        <f>0.245/10</f>
        <v>2.4500000000000001E-2</v>
      </c>
      <c r="D33" t="s">
        <v>21</v>
      </c>
      <c r="E33">
        <v>2512</v>
      </c>
    </row>
    <row r="34" spans="2:5" x14ac:dyDescent="0.4">
      <c r="B34" t="s">
        <v>41</v>
      </c>
    </row>
    <row r="35" spans="2:5" x14ac:dyDescent="0.4">
      <c r="B35" t="s">
        <v>40</v>
      </c>
      <c r="C35">
        <f>(1+(C10/100)/C31/C32)*1000</f>
        <v>1020.9999999999999</v>
      </c>
      <c r="D35" t="s">
        <v>13</v>
      </c>
    </row>
    <row r="36" spans="2:5" x14ac:dyDescent="0.4">
      <c r="B36" t="s">
        <v>42</v>
      </c>
      <c r="C36">
        <f>(C31*(C10/100)^2/(C10/100)/C20)*1000</f>
        <v>123.90000000000002</v>
      </c>
      <c r="D36" t="s">
        <v>13</v>
      </c>
    </row>
    <row r="37" spans="2:5" x14ac:dyDescent="0.4">
      <c r="B37" t="s">
        <v>43</v>
      </c>
      <c r="C37">
        <f>(C10/100)*620/(1+(C10/100))/C7/C33</f>
        <v>1429.7244321457395</v>
      </c>
    </row>
    <row r="38" spans="2:5" x14ac:dyDescent="0.4">
      <c r="B38" t="s">
        <v>44</v>
      </c>
      <c r="C38">
        <f>(C36/5/C37)*1000</f>
        <v>17.332011290322587</v>
      </c>
    </row>
    <row r="39" spans="2:5" x14ac:dyDescent="0.4">
      <c r="B39" t="s">
        <v>45</v>
      </c>
      <c r="C39">
        <f>(1/C38/5)*1000</f>
        <v>11.539341663807418</v>
      </c>
      <c r="D39" t="s">
        <v>11</v>
      </c>
    </row>
    <row r="40" spans="2:5" x14ac:dyDescent="0.4">
      <c r="B40" t="s">
        <v>46</v>
      </c>
      <c r="C40">
        <f>C35*10</f>
        <v>10209.999999999998</v>
      </c>
      <c r="D40" t="s">
        <v>13</v>
      </c>
    </row>
    <row r="41" spans="2:5" x14ac:dyDescent="0.4">
      <c r="B41" t="s">
        <v>47</v>
      </c>
      <c r="C41">
        <f>(1/10/C40)*1000000</f>
        <v>9.7943192948090125</v>
      </c>
      <c r="D41" t="s">
        <v>11</v>
      </c>
    </row>
    <row r="42" spans="2:5" x14ac:dyDescent="0.4">
      <c r="B42" t="s">
        <v>48</v>
      </c>
    </row>
    <row r="43" spans="2:5" x14ac:dyDescent="0.4">
      <c r="B43" t="s">
        <v>5</v>
      </c>
      <c r="C43">
        <v>78</v>
      </c>
      <c r="D43" t="s">
        <v>4</v>
      </c>
    </row>
    <row r="44" spans="2:5" x14ac:dyDescent="0.4">
      <c r="B44" t="s">
        <v>49</v>
      </c>
      <c r="C44">
        <f>((C9/100)/(1-(C9/100)))*C7</f>
        <v>10.282857142857143</v>
      </c>
      <c r="D44" t="s">
        <v>18</v>
      </c>
    </row>
    <row r="45" spans="2:5" x14ac:dyDescent="0.4">
      <c r="B45" t="s">
        <v>50</v>
      </c>
      <c r="C45">
        <f>C7/(C10/100)*SQRT((C10/100))</f>
        <v>8.3438600180012621</v>
      </c>
      <c r="D45" t="s">
        <v>18</v>
      </c>
    </row>
    <row r="46" spans="2:5" x14ac:dyDescent="0.4">
      <c r="B46" t="s">
        <v>51</v>
      </c>
      <c r="C46">
        <f>C45^2*C47</f>
        <v>0.97468000000000032</v>
      </c>
      <c r="D46" t="s">
        <v>20</v>
      </c>
    </row>
    <row r="47" spans="2:5" x14ac:dyDescent="0.4">
      <c r="B47" t="s">
        <v>52</v>
      </c>
      <c r="C47">
        <v>1.4E-2</v>
      </c>
      <c r="D47" t="s">
        <v>36</v>
      </c>
    </row>
    <row r="48" spans="2:5" x14ac:dyDescent="0.4">
      <c r="B48" t="s">
        <v>53</v>
      </c>
    </row>
    <row r="49" spans="2:4" x14ac:dyDescent="0.4">
      <c r="B49" t="s">
        <v>5</v>
      </c>
      <c r="C49">
        <f>C43</f>
        <v>78</v>
      </c>
      <c r="D49" t="s">
        <v>4</v>
      </c>
    </row>
    <row r="50" spans="2:4" x14ac:dyDescent="0.4">
      <c r="B50" t="s">
        <v>54</v>
      </c>
      <c r="C50">
        <f>C7*C51</f>
        <v>2.3600000000000003</v>
      </c>
      <c r="D50" t="s">
        <v>20</v>
      </c>
    </row>
    <row r="51" spans="2:4" x14ac:dyDescent="0.4">
      <c r="B51" t="s">
        <v>55</v>
      </c>
      <c r="C51">
        <v>0.4</v>
      </c>
      <c r="D51" t="s">
        <v>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alger sung</dc:creator>
  <cp:lastModifiedBy>alger sung</cp:lastModifiedBy>
  <dcterms:created xsi:type="dcterms:W3CDTF">2025-09-16T08:35:31Z</dcterms:created>
  <dcterms:modified xsi:type="dcterms:W3CDTF">2025-09-22T01:27:10Z</dcterms:modified>
</cp:coreProperties>
</file>