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urillo\Documents\GitHub\AUV-Board-Design\Simulations &amp; Calcs\"/>
    </mc:Choice>
  </mc:AlternateContent>
  <xr:revisionPtr revIDLastSave="0" documentId="13_ncr:1_{F840CE4F-F8C3-479F-99FE-65F841EB40D5}" xr6:coauthVersionLast="47" xr6:coauthVersionMax="47" xr10:uidLastSave="{00000000-0000-0000-0000-000000000000}"/>
  <bookViews>
    <workbookView xWindow="-95" yWindow="0" windowWidth="16750" windowHeight="18937" xr2:uid="{F389CFF9-7842-4542-9641-2FE5CF7BBC6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8" i="1" l="1"/>
  <c r="F12" i="1"/>
  <c r="C17" i="1" s="1"/>
  <c r="B17" i="1"/>
  <c r="B12" i="1" s="1"/>
  <c r="C12" i="1"/>
  <c r="E12" i="1" s="1"/>
  <c r="A17" i="1"/>
  <c r="D17" i="1" l="1"/>
  <c r="E17" i="1"/>
  <c r="D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Michael Murillo</author>
  </authors>
  <commentList>
    <comment ref="C16" authorId="0" shapeId="0" xr:uid="{C77F5E16-7E64-4FCE-A565-5844A280C594}">
      <text>
        <r>
          <rPr>
            <b/>
            <sz val="9"/>
            <color indexed="81"/>
            <rFont val="Tahoma"/>
            <charset val="1"/>
          </rPr>
          <t>Michael Murillo:</t>
        </r>
        <r>
          <rPr>
            <sz val="9"/>
            <color indexed="81"/>
            <rFont val="Tahoma"/>
            <charset val="1"/>
          </rPr>
          <t xml:space="preserve">
Equation 12:
ΔV_OUT-ESR = K_IND * I_OUT * ESR
This cell is:
ESR = ΔV_OUT-ESR / (K_IND * I_OUT)
Where ΔV_OUT-ESR is the ripple target in F12.</t>
        </r>
      </text>
    </comment>
    <comment ref="D16" authorId="0" shapeId="0" xr:uid="{B644FE84-C19B-4845-B614-58BD466CAF82}">
      <text>
        <r>
          <rPr>
            <b/>
            <sz val="9"/>
            <color indexed="81"/>
            <rFont val="Tahoma"/>
            <charset val="1"/>
          </rPr>
          <t>Michael Murillo:</t>
        </r>
        <r>
          <rPr>
            <sz val="9"/>
            <color indexed="81"/>
            <rFont val="Tahoma"/>
            <charset val="1"/>
          </rPr>
          <t xml:space="preserve">
Equation 13:
ΔV_OUT_C = K_IND * I_OUT / (8 * f_SW * C_OUT)
Solving for C_OUT:
C_OUT_MINIMUM = K_IND * I_OUT / (8 * f_SW * ΔV_OUT_C)
where ΔV_OUT_C is the ripple shown in F12.</t>
        </r>
      </text>
    </comment>
  </commentList>
</comments>
</file>

<file path=xl/sharedStrings.xml><?xml version="1.0" encoding="utf-8"?>
<sst xmlns="http://schemas.openxmlformats.org/spreadsheetml/2006/main" count="45" uniqueCount="26">
  <si>
    <t>R_FΒΤ</t>
  </si>
  <si>
    <t>f_SW</t>
  </si>
  <si>
    <t>I_OUT</t>
  </si>
  <si>
    <t>V_OUT</t>
  </si>
  <si>
    <t>V_IN-max</t>
  </si>
  <si>
    <t>V_IN-min</t>
  </si>
  <si>
    <t>K_IND</t>
  </si>
  <si>
    <t>V_OUT-ripple</t>
  </si>
  <si>
    <t>V_REF</t>
  </si>
  <si>
    <t>Input</t>
  </si>
  <si>
    <t>Constant</t>
  </si>
  <si>
    <t>Output</t>
  </si>
  <si>
    <t>I_OH</t>
  </si>
  <si>
    <t>I_OL</t>
  </si>
  <si>
    <t>ΔV_OUT-Shoot</t>
  </si>
  <si>
    <t>V_OUT-Shoot-H</t>
  </si>
  <si>
    <t>V_OUT-Shoot-L</t>
  </si>
  <si>
    <t>ΔV_OUT-shoot</t>
  </si>
  <si>
    <t>Saved Inputs:</t>
  </si>
  <si>
    <t>C_OUT-min(eq 14)</t>
  </si>
  <si>
    <t>C_OUT-min(eq 13)</t>
  </si>
  <si>
    <t>V_OUT-ripple(V)</t>
  </si>
  <si>
    <t>C_ESR (eq 12)</t>
  </si>
  <si>
    <t>L_MIN (eq 11)</t>
  </si>
  <si>
    <t>R_FBΒ (eq 9)</t>
  </si>
  <si>
    <t>Δi_L (eq 10)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</si>
</sst>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6" formatCode="0.0%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">
    <xf numFmtId="0" fontId="0" fillId="0" borderId="0" xfId="0"/>
    <xf numFmtId="11" fontId="0" fillId="0" borderId="0" xfId="0" applyNumberFormat="1"/>
    <xf numFmtId="0" fontId="0" fillId="0" borderId="0" xfId="0" applyNumberFormat="1"/>
    <xf numFmtId="9" fontId="0" fillId="0" borderId="0" xfId="1" applyFont="1"/>
    <xf numFmtId="166" fontId="0" fillId="0" borderId="0" xfId="1" applyNumberFormat="1" applyFont="1"/>
    <xf numFmtId="0" fontId="2" fillId="0" borderId="0" xfId="0" applyFont="1"/>
    <xf numFmtId="0" fontId="0" fillId="0" borderId="0" xfId="0" applyFo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810884</xdr:colOff>
      <xdr:row>22</xdr:row>
      <xdr:rowOff>77638</xdr:rowOff>
    </xdr:from>
    <xdr:to>
      <xdr:col>11</xdr:col>
      <xdr:colOff>130022</xdr:colOff>
      <xdr:row>40</xdr:row>
      <xdr:rowOff>142328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2B6EFA6-E087-1BDC-0D6A-DF381526D7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34242" y="4063042"/>
          <a:ext cx="6815492" cy="3325475"/>
        </a:xfrm>
        <a:prstGeom prst="rect">
          <a:avLst/>
        </a:prstGeom>
      </xdr:spPr>
    </xdr:pic>
    <xdr:clientData/>
  </xdr:twoCellAnchor>
  <xdr:twoCellAnchor editAs="oneCell">
    <xdr:from>
      <xdr:col>2</xdr:col>
      <xdr:colOff>819510</xdr:colOff>
      <xdr:row>41</xdr:row>
      <xdr:rowOff>146651</xdr:rowOff>
    </xdr:from>
    <xdr:to>
      <xdr:col>5</xdr:col>
      <xdr:colOff>407357</xdr:colOff>
      <xdr:row>47</xdr:row>
      <xdr:rowOff>98933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2DFB1EE-11A6-2BDD-E57F-BFA650F149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42868" y="7573994"/>
          <a:ext cx="2710609" cy="1039211"/>
        </a:xfrm>
        <a:prstGeom prst="rect">
          <a:avLst/>
        </a:prstGeom>
      </xdr:spPr>
    </xdr:pic>
    <xdr:clientData/>
  </xdr:twoCellAnchor>
  <xdr:twoCellAnchor editAs="oneCell">
    <xdr:from>
      <xdr:col>2</xdr:col>
      <xdr:colOff>715994</xdr:colOff>
      <xdr:row>48</xdr:row>
      <xdr:rowOff>51760</xdr:rowOff>
    </xdr:from>
    <xdr:to>
      <xdr:col>6</xdr:col>
      <xdr:colOff>498235</xdr:colOff>
      <xdr:row>58</xdr:row>
      <xdr:rowOff>180072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CBB983F-087B-D5D3-D4B7-56808F3071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139352" y="8747186"/>
          <a:ext cx="3897041" cy="1939860"/>
        </a:xfrm>
        <a:prstGeom prst="rect">
          <a:avLst/>
        </a:prstGeom>
      </xdr:spPr>
    </xdr:pic>
    <xdr:clientData/>
  </xdr:twoCellAnchor>
  <xdr:twoCellAnchor editAs="oneCell">
    <xdr:from>
      <xdr:col>2</xdr:col>
      <xdr:colOff>517586</xdr:colOff>
      <xdr:row>60</xdr:row>
      <xdr:rowOff>86264</xdr:rowOff>
    </xdr:from>
    <xdr:to>
      <xdr:col>6</xdr:col>
      <xdr:colOff>620251</xdr:colOff>
      <xdr:row>64</xdr:row>
      <xdr:rowOff>89093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8AE32790-6B22-DDBE-1582-7FB30B814A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940944" y="10955547"/>
          <a:ext cx="4217465" cy="727448"/>
        </a:xfrm>
        <a:prstGeom prst="rect">
          <a:avLst/>
        </a:prstGeom>
      </xdr:spPr>
    </xdr:pic>
    <xdr:clientData/>
  </xdr:twoCellAnchor>
  <xdr:twoCellAnchor editAs="oneCell">
    <xdr:from>
      <xdr:col>2</xdr:col>
      <xdr:colOff>508960</xdr:colOff>
      <xdr:row>65</xdr:row>
      <xdr:rowOff>69012</xdr:rowOff>
    </xdr:from>
    <xdr:to>
      <xdr:col>6</xdr:col>
      <xdr:colOff>611625</xdr:colOff>
      <xdr:row>70</xdr:row>
      <xdr:rowOff>167810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1F5A678-0A0C-649E-069F-44195F7EC3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932318" y="11844069"/>
          <a:ext cx="4217465" cy="1004571"/>
        </a:xfrm>
        <a:prstGeom prst="rect">
          <a:avLst/>
        </a:prstGeom>
      </xdr:spPr>
    </xdr:pic>
    <xdr:clientData/>
  </xdr:twoCellAnchor>
  <xdr:twoCellAnchor editAs="oneCell">
    <xdr:from>
      <xdr:col>2</xdr:col>
      <xdr:colOff>819510</xdr:colOff>
      <xdr:row>73</xdr:row>
      <xdr:rowOff>138023</xdr:rowOff>
    </xdr:from>
    <xdr:to>
      <xdr:col>5</xdr:col>
      <xdr:colOff>926962</xdr:colOff>
      <xdr:row>79</xdr:row>
      <xdr:rowOff>55665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CA9136FB-19AF-7AFC-6F67-C37A0E1B9B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2242868" y="13362317"/>
          <a:ext cx="3230214" cy="1004571"/>
        </a:xfrm>
        <a:prstGeom prst="rect">
          <a:avLst/>
        </a:prstGeom>
      </xdr:spPr>
    </xdr:pic>
    <xdr:clientData/>
  </xdr:twoCellAnchor>
  <xdr:twoCellAnchor editAs="oneCell">
    <xdr:from>
      <xdr:col>2</xdr:col>
      <xdr:colOff>819510</xdr:colOff>
      <xdr:row>80</xdr:row>
      <xdr:rowOff>138023</xdr:rowOff>
    </xdr:from>
    <xdr:to>
      <xdr:col>11</xdr:col>
      <xdr:colOff>311850</xdr:colOff>
      <xdr:row>87</xdr:row>
      <xdr:rowOff>142973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80EEC4D3-6AF5-C9D7-7BC7-991DCD9971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2242868" y="14630400"/>
          <a:ext cx="6988694" cy="12730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1804E4-F31E-4384-9EB6-A362DF26DACE}">
  <dimension ref="A1:J18"/>
  <sheetViews>
    <sheetView tabSelected="1" zoomScaleNormal="100" workbookViewId="0">
      <selection activeCell="I16" sqref="I16"/>
    </sheetView>
  </sheetViews>
  <sheetFormatPr defaultRowHeight="14.3" x14ac:dyDescent="0.25"/>
  <cols>
    <col min="1" max="1" width="11.875" bestFit="1" customWidth="1"/>
    <col min="2" max="2" width="12.375" bestFit="1" customWidth="1"/>
    <col min="3" max="3" width="13" bestFit="1" customWidth="1"/>
    <col min="4" max="5" width="16.125" bestFit="1" customWidth="1"/>
    <col min="6" max="6" width="14.375" bestFit="1" customWidth="1"/>
    <col min="7" max="7" width="11.875" bestFit="1" customWidth="1"/>
    <col min="8" max="8" width="8.375" bestFit="1" customWidth="1"/>
    <col min="9" max="9" width="13" bestFit="1" customWidth="1"/>
    <col min="10" max="10" width="5.875" bestFit="1" customWidth="1"/>
    <col min="11" max="11" width="9.875" bestFit="1" customWidth="1"/>
    <col min="12" max="12" width="9.875" customWidth="1"/>
    <col min="13" max="13" width="13" bestFit="1" customWidth="1"/>
    <col min="14" max="14" width="13.75" bestFit="1" customWidth="1"/>
    <col min="15" max="15" width="13.375" bestFit="1" customWidth="1"/>
    <col min="16" max="16" width="15.875" bestFit="1" customWidth="1"/>
    <col min="19" max="19" width="9.875" customWidth="1"/>
    <col min="20" max="20" width="14.375" bestFit="1" customWidth="1"/>
    <col min="21" max="22" width="16.125" bestFit="1" customWidth="1"/>
  </cols>
  <sheetData>
    <row r="1" spans="1:10" x14ac:dyDescent="0.25">
      <c r="A1" s="5" t="s">
        <v>9</v>
      </c>
      <c r="B1" s="5" t="s">
        <v>9</v>
      </c>
      <c r="C1" s="5" t="s">
        <v>9</v>
      </c>
      <c r="D1" s="5" t="s">
        <v>9</v>
      </c>
      <c r="E1" s="5" t="s">
        <v>9</v>
      </c>
      <c r="F1" s="5" t="s">
        <v>9</v>
      </c>
      <c r="G1" s="5" t="s">
        <v>9</v>
      </c>
      <c r="H1" s="5" t="s">
        <v>9</v>
      </c>
      <c r="I1" s="5" t="s">
        <v>9</v>
      </c>
      <c r="J1" s="5" t="s">
        <v>9</v>
      </c>
    </row>
    <row r="2" spans="1:10" x14ac:dyDescent="0.25">
      <c r="A2" t="s">
        <v>5</v>
      </c>
      <c r="B2" t="s">
        <v>4</v>
      </c>
      <c r="C2" t="s">
        <v>3</v>
      </c>
      <c r="D2" t="s">
        <v>2</v>
      </c>
      <c r="E2" t="s">
        <v>12</v>
      </c>
      <c r="F2" t="s">
        <v>13</v>
      </c>
      <c r="G2" t="s">
        <v>7</v>
      </c>
      <c r="H2" t="s">
        <v>0</v>
      </c>
      <c r="I2" t="s">
        <v>14</v>
      </c>
      <c r="J2" t="s">
        <v>6</v>
      </c>
    </row>
    <row r="3" spans="1:10" x14ac:dyDescent="0.25">
      <c r="A3">
        <v>6</v>
      </c>
      <c r="B3">
        <v>36</v>
      </c>
      <c r="C3">
        <v>5</v>
      </c>
      <c r="D3">
        <v>2</v>
      </c>
      <c r="E3">
        <v>1.5</v>
      </c>
      <c r="F3">
        <v>0.5</v>
      </c>
      <c r="G3" s="4">
        <v>5.0000000000000001E-3</v>
      </c>
      <c r="H3" s="1">
        <v>100000</v>
      </c>
      <c r="I3" s="3">
        <v>0.05</v>
      </c>
      <c r="J3" s="2">
        <v>0.3</v>
      </c>
    </row>
    <row r="5" spans="1:10" x14ac:dyDescent="0.25">
      <c r="A5" t="s">
        <v>18</v>
      </c>
    </row>
    <row r="6" spans="1:10" x14ac:dyDescent="0.25">
      <c r="A6">
        <v>15</v>
      </c>
      <c r="B6">
        <v>20</v>
      </c>
      <c r="C6">
        <v>3.3</v>
      </c>
      <c r="D6">
        <v>0.2</v>
      </c>
      <c r="E6">
        <v>0.3</v>
      </c>
      <c r="F6">
        <v>1.4999999999999999E-2</v>
      </c>
      <c r="G6" s="4">
        <v>5.0000000000000001E-3</v>
      </c>
      <c r="H6" s="1">
        <v>100000</v>
      </c>
      <c r="I6" s="3">
        <v>0.05</v>
      </c>
      <c r="J6" s="2">
        <v>0.3</v>
      </c>
    </row>
    <row r="7" spans="1:10" x14ac:dyDescent="0.25">
      <c r="A7">
        <v>6</v>
      </c>
      <c r="B7">
        <v>36</v>
      </c>
      <c r="C7">
        <v>5</v>
      </c>
      <c r="D7">
        <v>2</v>
      </c>
      <c r="E7">
        <v>1.5</v>
      </c>
      <c r="F7">
        <v>0.5</v>
      </c>
      <c r="G7" s="4">
        <v>5.0000000000000001E-3</v>
      </c>
      <c r="H7" s="1">
        <v>100000</v>
      </c>
      <c r="I7" s="3">
        <v>0.05</v>
      </c>
      <c r="J7" s="2">
        <v>0.3</v>
      </c>
    </row>
    <row r="10" spans="1:10" x14ac:dyDescent="0.25">
      <c r="A10" t="s">
        <v>10</v>
      </c>
      <c r="B10" t="s">
        <v>10</v>
      </c>
      <c r="C10" t="s">
        <v>10</v>
      </c>
      <c r="D10" t="s">
        <v>10</v>
      </c>
      <c r="E10" t="s">
        <v>10</v>
      </c>
      <c r="F10" t="s">
        <v>10</v>
      </c>
      <c r="G10" t="s">
        <v>10</v>
      </c>
    </row>
    <row r="11" spans="1:10" x14ac:dyDescent="0.25">
      <c r="A11" t="s">
        <v>1</v>
      </c>
      <c r="B11" t="s">
        <v>25</v>
      </c>
      <c r="C11" t="s">
        <v>17</v>
      </c>
      <c r="D11" s="6" t="s">
        <v>15</v>
      </c>
      <c r="E11" s="6" t="s">
        <v>16</v>
      </c>
      <c r="F11" t="s">
        <v>21</v>
      </c>
      <c r="G11" t="s">
        <v>8</v>
      </c>
    </row>
    <row r="12" spans="1:10" x14ac:dyDescent="0.25">
      <c r="A12" s="1">
        <v>500000</v>
      </c>
      <c r="B12" s="1">
        <f>(C3*(B3-C3))/(B3*B17*A12)</f>
        <v>0.59999999999999987</v>
      </c>
      <c r="C12" s="2">
        <f>C3*I3</f>
        <v>0.25</v>
      </c>
      <c r="D12" s="2">
        <f>C3+C12/2</f>
        <v>5.125</v>
      </c>
      <c r="E12" s="2">
        <f>C3-C12/2</f>
        <v>4.875</v>
      </c>
      <c r="F12" s="2">
        <f>G3*C3</f>
        <v>2.5000000000000001E-2</v>
      </c>
      <c r="G12">
        <v>0.6</v>
      </c>
    </row>
    <row r="15" spans="1:10" x14ac:dyDescent="0.25">
      <c r="A15" s="5" t="s">
        <v>11</v>
      </c>
      <c r="B15" s="5" t="s">
        <v>11</v>
      </c>
      <c r="C15" s="5" t="s">
        <v>11</v>
      </c>
      <c r="D15" s="5" t="s">
        <v>11</v>
      </c>
      <c r="E15" s="5" t="s">
        <v>11</v>
      </c>
    </row>
    <row r="16" spans="1:10" x14ac:dyDescent="0.25">
      <c r="A16" t="s">
        <v>24</v>
      </c>
      <c r="B16" t="s">
        <v>23</v>
      </c>
      <c r="C16" t="s">
        <v>22</v>
      </c>
      <c r="D16" t="s">
        <v>20</v>
      </c>
      <c r="E16" t="s">
        <v>19</v>
      </c>
    </row>
    <row r="17" spans="1:5" x14ac:dyDescent="0.25">
      <c r="A17">
        <f>-(G12*H3)/(G12-C3)</f>
        <v>13636.363636363636</v>
      </c>
      <c r="B17" s="1">
        <f>(B3-C3)/(D3*J3)*C3/(B3*A12)</f>
        <v>1.4351851851851855E-5</v>
      </c>
      <c r="C17" s="1">
        <f>F12/(J3*D3)</f>
        <v>4.1666666666666671E-2</v>
      </c>
      <c r="D17" s="1">
        <f>(J3*D3)/(8*A12*F12)</f>
        <v>6.0000000000000002E-6</v>
      </c>
      <c r="E17" s="1">
        <f>0.5*(8*(E3-F3))/(A12*(C12))</f>
        <v>3.1999999999999999E-5</v>
      </c>
    </row>
    <row r="18" spans="1:5" x14ac:dyDescent="0.25">
      <c r="D18" s="1">
        <f>(J3*D3)/(8*A12*0.0125)</f>
        <v>1.2E-5</v>
      </c>
    </row>
  </sheetData>
  <pageMargins left="0.7" right="0.7" top="0.75" bottom="0.75" header="0.3" footer="0.3"/>
  <pageSetup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Murillo</dc:creator>
  <cp:lastModifiedBy>Michael Murillo</cp:lastModifiedBy>
  <dcterms:created xsi:type="dcterms:W3CDTF">2023-06-08T17:39:48Z</dcterms:created>
  <dcterms:modified xsi:type="dcterms:W3CDTF">2023-06-08T21:44:21Z</dcterms:modified>
</cp:coreProperties>
</file>