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21C615B-B2E8-4AD9-809C-4B8FB6F82C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CK" sheetId="4" r:id="rId1"/>
  </sheets>
  <definedNames>
    <definedName name="FRE" localSheetId="0">BUCK!$C$5</definedName>
    <definedName name="FRE">#REF!</definedName>
    <definedName name="IOUT" localSheetId="0">BUCK!$C$4</definedName>
    <definedName name="IOUT">#REF!</definedName>
    <definedName name="Ip" localSheetId="0">BUCK!$C$15</definedName>
    <definedName name="Ip">#REF!</definedName>
    <definedName name="toff" localSheetId="0">BUCK!$C$12</definedName>
    <definedName name="toff">#REF!</definedName>
    <definedName name="ton" localSheetId="0">BUCK!$C$13</definedName>
    <definedName name="ton">#REF!</definedName>
    <definedName name="TSW" localSheetId="0">BUCK!$C$10</definedName>
    <definedName name="TSW">#REF!</definedName>
    <definedName name="VIN" localSheetId="0">BUCK!$C$2</definedName>
    <definedName name="VIN">#REF!</definedName>
    <definedName name="VOUT" localSheetId="0">BUCK!$C$3</definedName>
    <definedName name="VOUT">#REF!</definedName>
    <definedName name="Vrip" localSheetId="0">BUCK!$C$6</definedName>
    <definedName name="Vr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11" i="4"/>
  <c r="C15" i="4"/>
  <c r="C16" i="4" s="1"/>
  <c r="C18" i="4" l="1"/>
  <c r="C12" i="4"/>
  <c r="C13" i="4" s="1"/>
  <c r="C14" i="4" s="1"/>
  <c r="C20" i="4"/>
  <c r="C17" i="4" l="1"/>
  <c r="C19" i="4"/>
</calcChain>
</file>

<file path=xl/sharedStrings.xml><?xml version="1.0" encoding="utf-8"?>
<sst xmlns="http://schemas.openxmlformats.org/spreadsheetml/2006/main" count="44" uniqueCount="35">
  <si>
    <t>if using aluminum capacitor</t>
  </si>
  <si>
    <t>COUT_min(uF)</t>
  </si>
  <si>
    <t>if using ceramic capacitor, effective capacitance. The actual required capacitor could be larger because of the control method</t>
  </si>
  <si>
    <t>Input voltage ripple</t>
  </si>
  <si>
    <t>Unit</t>
  </si>
  <si>
    <t>V</t>
  </si>
  <si>
    <t>A</t>
  </si>
  <si>
    <t>Ω</t>
  </si>
  <si>
    <t>uF</t>
  </si>
  <si>
    <t>uH</t>
  </si>
  <si>
    <t>VIN</t>
  </si>
  <si>
    <t>VOUT</t>
  </si>
  <si>
    <t>Vrip_out</t>
  </si>
  <si>
    <t>Vrip_in</t>
  </si>
  <si>
    <t>ton+toff</t>
  </si>
  <si>
    <t>ton</t>
  </si>
  <si>
    <t>toff</t>
  </si>
  <si>
    <t>CT</t>
  </si>
  <si>
    <t>Ip</t>
  </si>
  <si>
    <t>Rsc</t>
  </si>
  <si>
    <t>Lmin</t>
  </si>
  <si>
    <t>COUT_min</t>
  </si>
  <si>
    <t>kHz</t>
  </si>
  <si>
    <t>Frequency</t>
  </si>
  <si>
    <t>us</t>
  </si>
  <si>
    <t>Value</t>
  </si>
  <si>
    <t>Parameter</t>
  </si>
  <si>
    <t>Duty ( ton/toff )</t>
  </si>
  <si>
    <t>pF</t>
  </si>
  <si>
    <t>Iout(max)</t>
  </si>
  <si>
    <t>Vsat</t>
  </si>
  <si>
    <t>Vf</t>
  </si>
  <si>
    <t>Output Ripple voltage</t>
  </si>
  <si>
    <t>Inputs</t>
  </si>
  <si>
    <t>Outputs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</si>
</sst>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>
      <alignment horizontal="left"/>
    </xf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zoomScale="115" zoomScaleNormal="115" workbookViewId="0">
      <selection activeCell="E9" sqref="E9"/>
    </sheetView>
  </sheetViews>
  <sheetFormatPr defaultRowHeight="14.5" x14ac:dyDescent="0.35"/>
  <cols>
    <col min="2" max="2" width="15.453125" bestFit="1" customWidth="1"/>
    <col min="3" max="4" width="20.90625" customWidth="1"/>
    <col min="5" max="5" width="106.08984375" bestFit="1" customWidth="1"/>
  </cols>
  <sheetData>
    <row r="1" spans="1:5" x14ac:dyDescent="0.35">
      <c r="B1" s="3" t="s">
        <v>26</v>
      </c>
      <c r="C1" s="3" t="s">
        <v>25</v>
      </c>
      <c r="D1" s="3" t="s">
        <v>4</v>
      </c>
    </row>
    <row r="2" spans="1:5" x14ac:dyDescent="0.35">
      <c r="A2" t="s">
        <v>33</v>
      </c>
      <c r="B2" s="3" t="s">
        <v>10</v>
      </c>
      <c r="C2" s="3">
        <v>25</v>
      </c>
      <c r="D2" s="3" t="s">
        <v>5</v>
      </c>
      <c r="E2" s="7"/>
    </row>
    <row r="3" spans="1:5" x14ac:dyDescent="0.35">
      <c r="B3" s="3" t="s">
        <v>11</v>
      </c>
      <c r="C3" s="3">
        <v>5</v>
      </c>
      <c r="D3" s="3" t="s">
        <v>5</v>
      </c>
      <c r="E3" s="7"/>
    </row>
    <row r="4" spans="1:5" x14ac:dyDescent="0.35">
      <c r="B4" s="3" t="s">
        <v>29</v>
      </c>
      <c r="C4" s="3">
        <v>0.5</v>
      </c>
      <c r="D4" s="3" t="s">
        <v>6</v>
      </c>
      <c r="E4" s="7"/>
    </row>
    <row r="5" spans="1:5" x14ac:dyDescent="0.35">
      <c r="B5" s="3" t="s">
        <v>23</v>
      </c>
      <c r="C5" s="3">
        <v>20</v>
      </c>
      <c r="D5" s="3" t="s">
        <v>22</v>
      </c>
      <c r="E5" s="9"/>
    </row>
    <row r="6" spans="1:5" x14ac:dyDescent="0.35">
      <c r="B6" s="3" t="s">
        <v>12</v>
      </c>
      <c r="C6" s="3">
        <v>0.1</v>
      </c>
      <c r="D6" s="3" t="s">
        <v>5</v>
      </c>
      <c r="E6" s="8" t="s">
        <v>32</v>
      </c>
    </row>
    <row r="7" spans="1:5" x14ac:dyDescent="0.35">
      <c r="B7" s="3" t="s">
        <v>30</v>
      </c>
      <c r="C7" s="3">
        <v>1.3</v>
      </c>
      <c r="D7" s="3" t="s">
        <v>5</v>
      </c>
    </row>
    <row r="8" spans="1:5" x14ac:dyDescent="0.35">
      <c r="B8" s="3" t="s">
        <v>31</v>
      </c>
      <c r="C8" s="3">
        <v>0.6</v>
      </c>
      <c r="D8" s="3" t="s">
        <v>5</v>
      </c>
    </row>
    <row r="9" spans="1:5" x14ac:dyDescent="0.35">
      <c r="B9" s="3"/>
      <c r="C9" s="3"/>
      <c r="D9" s="3"/>
      <c r="E9" s="7"/>
    </row>
    <row r="10" spans="1:5" x14ac:dyDescent="0.35">
      <c r="A10" t="s">
        <v>34</v>
      </c>
      <c r="B10" s="3" t="s">
        <v>14</v>
      </c>
      <c r="C10" s="3">
        <f>(1/FRE)*1000</f>
        <v>50</v>
      </c>
      <c r="D10" s="3" t="s">
        <v>24</v>
      </c>
      <c r="E10" s="7"/>
    </row>
    <row r="11" spans="1:5" x14ac:dyDescent="0.35">
      <c r="B11" s="3" t="s">
        <v>27</v>
      </c>
      <c r="C11" s="4">
        <f>(VOUT+C8)/(VIN-C7-VOUT)</f>
        <v>0.29946524064171121</v>
      </c>
      <c r="D11" s="3"/>
      <c r="E11" s="7"/>
    </row>
    <row r="12" spans="1:5" x14ac:dyDescent="0.35">
      <c r="B12" s="3" t="s">
        <v>16</v>
      </c>
      <c r="C12" s="4">
        <f>C10/(C11+1)</f>
        <v>38.477366255144034</v>
      </c>
      <c r="D12" s="3" t="s">
        <v>24</v>
      </c>
      <c r="E12" s="7"/>
    </row>
    <row r="13" spans="1:5" x14ac:dyDescent="0.35">
      <c r="B13" s="3" t="s">
        <v>15</v>
      </c>
      <c r="C13" s="4">
        <f>TSW-toff</f>
        <v>11.522633744855966</v>
      </c>
      <c r="D13" s="3" t="s">
        <v>24</v>
      </c>
      <c r="E13" s="7"/>
    </row>
    <row r="14" spans="1:5" x14ac:dyDescent="0.35">
      <c r="B14" s="3" t="s">
        <v>17</v>
      </c>
      <c r="C14" s="4">
        <f>0.4*ton</f>
        <v>4.6090534979423863</v>
      </c>
      <c r="D14" s="3" t="s">
        <v>28</v>
      </c>
      <c r="E14" s="11"/>
    </row>
    <row r="15" spans="1:5" x14ac:dyDescent="0.35">
      <c r="B15" s="3" t="s">
        <v>18</v>
      </c>
      <c r="C15" s="4">
        <f>2*IOUT</f>
        <v>1</v>
      </c>
      <c r="D15" s="3" t="s">
        <v>6</v>
      </c>
      <c r="E15" s="7"/>
    </row>
    <row r="16" spans="1:5" x14ac:dyDescent="0.35">
      <c r="B16" s="3" t="s">
        <v>19</v>
      </c>
      <c r="C16" s="4">
        <f>0.3/Ip</f>
        <v>0.3</v>
      </c>
      <c r="D16" s="5" t="s">
        <v>7</v>
      </c>
      <c r="E16" s="7"/>
    </row>
    <row r="17" spans="2:5" x14ac:dyDescent="0.35">
      <c r="B17" s="3" t="s">
        <v>20</v>
      </c>
      <c r="C17" s="6">
        <f>((VIN-C7-VOUT)/Ip)*ton</f>
        <v>215.47325102880657</v>
      </c>
      <c r="D17" s="3" t="s">
        <v>9</v>
      </c>
      <c r="E17" s="10"/>
    </row>
    <row r="18" spans="2:5" x14ac:dyDescent="0.35">
      <c r="B18" s="3" t="s">
        <v>21</v>
      </c>
      <c r="C18" s="4">
        <f>9*Ip*TSW/(8*Vrip)</f>
        <v>562.5</v>
      </c>
      <c r="D18" s="3" t="s">
        <v>8</v>
      </c>
      <c r="E18" s="7" t="s">
        <v>0</v>
      </c>
    </row>
    <row r="19" spans="2:5" x14ac:dyDescent="0.35">
      <c r="B19" s="3" t="s">
        <v>1</v>
      </c>
      <c r="C19" s="4">
        <f>Ip*TSW/(8*Vrip)</f>
        <v>62.5</v>
      </c>
      <c r="D19" s="3" t="s">
        <v>8</v>
      </c>
      <c r="E19" s="8" t="s">
        <v>2</v>
      </c>
    </row>
    <row r="20" spans="2:5" x14ac:dyDescent="0.35">
      <c r="B20" s="3" t="s">
        <v>13</v>
      </c>
      <c r="C20" s="3">
        <f>0.05*VIN</f>
        <v>1.25</v>
      </c>
      <c r="D20" s="3" t="s">
        <v>5</v>
      </c>
      <c r="E20" s="7" t="s">
        <v>3</v>
      </c>
    </row>
    <row r="21" spans="2:5" x14ac:dyDescent="0.35">
      <c r="B21" s="1"/>
      <c r="C21" s="2"/>
      <c r="D21" s="1"/>
      <c r="E21" s="7"/>
    </row>
    <row r="22" spans="2:5" x14ac:dyDescent="0.35">
      <c r="B22" s="1"/>
    </row>
    <row r="23" spans="2:5" x14ac:dyDescent="0.35">
      <c r="B23" s="1"/>
    </row>
    <row r="24" spans="2:5" x14ac:dyDescent="0.35">
      <c r="B24" s="1"/>
    </row>
    <row r="25" spans="2:5" x14ac:dyDescent="0.35">
      <c r="B2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BUCK</vt:lpstr>
      <vt:lpstr>BUCK!FRE</vt:lpstr>
      <vt:lpstr>BUCK!IOUT</vt:lpstr>
      <vt:lpstr>BUCK!Ip</vt:lpstr>
      <vt:lpstr>BUCK!toff</vt:lpstr>
      <vt:lpstr>BUCK!ton</vt:lpstr>
      <vt:lpstr>BUCK!TSW</vt:lpstr>
      <vt:lpstr>BUCK!VIN</vt:lpstr>
      <vt:lpstr>BUCK!VOUT</vt:lpstr>
      <vt:lpstr>BUCK!Vrip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2025-06-12T07:19:28Z</dcterms:modified>
</cp:coreProperties>
</file>