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OFFICE WORK\STARKENN\STARKENN PROJECT\02-RADAR USING AWR1834AOP\04-DESIGN\02-LLD\"/>
    </mc:Choice>
  </mc:AlternateContent>
  <bookViews>
    <workbookView xWindow="0" yWindow="0" windowWidth="20460" windowHeight="6990" activeTab="1"/>
  </bookViews>
  <sheets>
    <sheet name="Excel calculation" sheetId="1" r:id="rId1"/>
    <sheet name="PMIC tool calculations" sheetId="2"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9" i="1" l="1"/>
  <c r="H44" i="1" l="1"/>
  <c r="H34" i="1"/>
  <c r="H37" i="1"/>
  <c r="H36" i="1"/>
  <c r="H35" i="1"/>
  <c r="H38" i="1"/>
  <c r="H32" i="1"/>
  <c r="H31" i="1"/>
  <c r="H30" i="1"/>
  <c r="H26" i="1"/>
  <c r="H40" i="1" s="1"/>
  <c r="H33" i="1" l="1"/>
</calcChain>
</file>

<file path=xl/sharedStrings.xml><?xml version="1.0" encoding="utf-8"?>
<sst xmlns="http://schemas.openxmlformats.org/spreadsheetml/2006/main" count="103" uniqueCount="65">
  <si>
    <t xml:space="preserve">Power Dissipation Calculation : LP87524J-Q1 </t>
  </si>
  <si>
    <t xml:space="preserve">Parameter </t>
  </si>
  <si>
    <t xml:space="preserve">Input voltage: </t>
  </si>
  <si>
    <t xml:space="preserve">Output voltage: </t>
  </si>
  <si>
    <t>2.8 V to 5.5 V</t>
  </si>
  <si>
    <t>0.6 V to 3.36 V</t>
  </si>
  <si>
    <t>Device Temperature Grade 1:</t>
  </si>
  <si>
    <t>–40°C to
 +125°C Ambient Operating Temperature</t>
  </si>
  <si>
    <t>Switching Frequency:</t>
  </si>
  <si>
    <t xml:space="preserve"> 4-MHz</t>
  </si>
  <si>
    <t>The three main causes of power dissipation in a DC/DC converter are:                                                                     • Inductor conduction losses 
• MOSFETconduction losses 
• MOSFETswitching losses</t>
  </si>
  <si>
    <t>Power Dissipated in the Inductor</t>
  </si>
  <si>
    <t>The inductor conduction loss is given by:</t>
  </si>
  <si>
    <t>Where RDCR is the DC-Resistance of the inductor. The rms inductor current is given by</t>
  </si>
  <si>
    <t>Because the ripple current contributes only 0.375% of IRMS_L , it can be neglected. The power dissipated in the inductor now can be calculated as:</t>
  </si>
  <si>
    <t>Power Dissipated in the MOSFETs</t>
  </si>
  <si>
    <t>The power dissipated in the high-side MOSFET is given by:</t>
  </si>
  <si>
    <t>Where RDSON1 is the on-time drain-to-source resistance of the high-side MOSFET.  Substituting for IRMS_Q1 :</t>
  </si>
  <si>
    <t>The power dissipated in the low-side MOSFET is given by:</t>
  </si>
  <si>
    <t>Where RDSON2 is the on time drain-to-source resistance of the low-side MOSFET. SubstitutingforIRMS_Q2</t>
  </si>
  <si>
    <t>The total power dissipated in both MOSFET's is given by:</t>
  </si>
  <si>
    <t>Note that when RDSON1 =RDSON2 , the power dissipated in the MOSFETs is independent of the output voltage. the MOSFET conduction losses at any output voltage can be calculated.The other losses such as switching losses and inductor conduction losses are independent of output voltage and remain constant with changes in output voltage. Hence, PD now can be computed as:</t>
  </si>
  <si>
    <t>1. Calculate the total power loss</t>
  </si>
  <si>
    <t>Calculate the MOSFET total conduction loss.</t>
  </si>
  <si>
    <t>3. Calculate the inductor conduction loss.</t>
  </si>
  <si>
    <t xml:space="preserve"> 4. Calculate the other losses.</t>
  </si>
  <si>
    <t>Parameter</t>
  </si>
  <si>
    <t>Value</t>
  </si>
  <si>
    <t>Unit</t>
  </si>
  <si>
    <t>V</t>
  </si>
  <si>
    <t>Max. output current capability</t>
  </si>
  <si>
    <t>A</t>
  </si>
  <si>
    <t>Current consumption</t>
  </si>
  <si>
    <t>Buck0 (SW0)</t>
  </si>
  <si>
    <t>Buck1 (SW1)</t>
  </si>
  <si>
    <t>Buck2 (SW2)</t>
  </si>
  <si>
    <t>Buck3 (SW3)</t>
  </si>
  <si>
    <t>mA</t>
  </si>
  <si>
    <t xml:space="preserve">Total actual current is </t>
  </si>
  <si>
    <t>(Buck0+Buck1+buck2+buck3)</t>
  </si>
  <si>
    <t>RDS(ON) HS FET</t>
  </si>
  <si>
    <t>RDS(ON) LS FET</t>
  </si>
  <si>
    <t>ohm</t>
  </si>
  <si>
    <t xml:space="preserve">Total Power dissipation </t>
  </si>
  <si>
    <t>W</t>
  </si>
  <si>
    <t>mW</t>
  </si>
  <si>
    <t>Total Power dissipation (PFET)</t>
  </si>
  <si>
    <t>Rdson1</t>
  </si>
  <si>
    <t>Rdson2</t>
  </si>
  <si>
    <t>Inductor DCR value:</t>
  </si>
  <si>
    <t>As per inductor datasheet</t>
  </si>
  <si>
    <r>
      <t>Total Power dissipation (P</t>
    </r>
    <r>
      <rPr>
        <b/>
        <vertAlign val="subscript"/>
        <sz val="11"/>
        <color theme="1"/>
        <rFont val="Calibri"/>
        <family val="2"/>
        <scheme val="minor"/>
      </rPr>
      <t>FET</t>
    </r>
    <r>
      <rPr>
        <b/>
        <sz val="11"/>
        <color theme="1"/>
        <rFont val="Calibri"/>
        <family val="2"/>
        <scheme val="minor"/>
      </rPr>
      <t>)</t>
    </r>
  </si>
  <si>
    <r>
      <t>inductor conduction loss.(P</t>
    </r>
    <r>
      <rPr>
        <b/>
        <vertAlign val="subscript"/>
        <sz val="11"/>
        <color theme="1"/>
        <rFont val="Calibri"/>
        <family val="2"/>
        <scheme val="minor"/>
      </rPr>
      <t>L</t>
    </r>
    <r>
      <rPr>
        <b/>
        <sz val="11"/>
        <color theme="1"/>
        <rFont val="Calibri"/>
        <family val="2"/>
        <scheme val="minor"/>
      </rPr>
      <t>)</t>
    </r>
  </si>
  <si>
    <r>
      <t>Total Power dissipation (P</t>
    </r>
    <r>
      <rPr>
        <b/>
        <vertAlign val="subscript"/>
        <sz val="11"/>
        <color theme="1"/>
        <rFont val="Calibri"/>
        <family val="2"/>
        <scheme val="minor"/>
      </rPr>
      <t>d</t>
    </r>
    <r>
      <rPr>
        <b/>
        <sz val="11"/>
        <color theme="1"/>
        <rFont val="Calibri"/>
        <family val="2"/>
        <scheme val="minor"/>
      </rPr>
      <t>)</t>
    </r>
  </si>
  <si>
    <t xml:space="preserve"> RθJA  (Junction-to-ambient thermal resistance)</t>
  </si>
  <si>
    <t xml:space="preserve"> °C/W</t>
  </si>
  <si>
    <t>Worst case temp.</t>
  </si>
  <si>
    <t>degC</t>
  </si>
  <si>
    <t>Max Thermal dissipation(Tj):</t>
  </si>
  <si>
    <t>Selected buck is Okay beacause calculated thermal junction temperature 98&lt;150degC.</t>
  </si>
  <si>
    <t>System Power calculation</t>
  </si>
  <si>
    <t>Buck Switching Calculation:</t>
  </si>
  <si>
    <t>Thermal Calculation:</t>
  </si>
  <si>
    <t>So selected PMIC is okay for Radar application.</t>
  </si>
  <si>
    <t>Calculated buck converter thermal juction temperature is 84.76degC &lt; 150degC (as per datasheet)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</si>
</sst>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
    <numFmt numFmtId="165" formatCode="0.00000"/>
  </numFmts>
  <fonts count="8" x14ac:knownFonts="1">
    <font>
      <sz val="11"/>
      <color theme="1"/>
      <name val="Calibri"/>
      <family val="2"/>
      <scheme val="minor"/>
    </font>
    <font>
      <b/>
      <sz val="11"/>
      <color theme="1"/>
      <name val="Calibri"/>
      <family val="2"/>
      <scheme val="minor"/>
    </font>
    <font>
      <b/>
      <sz val="18"/>
      <color theme="1"/>
      <name val="Calibri"/>
      <family val="2"/>
      <scheme val="minor"/>
    </font>
    <font>
      <b/>
      <sz val="20"/>
      <color theme="1"/>
      <name val="Calibri"/>
      <family val="2"/>
      <scheme val="minor"/>
    </font>
    <font>
      <b/>
      <vertAlign val="subscript"/>
      <sz val="11"/>
      <color theme="1"/>
      <name val="Calibri"/>
      <family val="2"/>
      <scheme val="minor"/>
    </font>
    <font>
      <b/>
      <sz val="14"/>
      <color theme="1"/>
      <name val="Calibri"/>
      <family val="2"/>
      <scheme val="minor"/>
    </font>
    <font>
      <sz val="14"/>
      <color theme="1"/>
      <name val="Calibri"/>
      <family val="2"/>
      <scheme val="minor"/>
    </font>
    <font>
      <sz val="18"/>
      <color theme="1"/>
      <name val="Calibri"/>
      <family val="2"/>
      <scheme val="minor"/>
    </font>
  </fonts>
  <fills count="6">
    <fill>
      <patternFill patternType="none"/>
    </fill>
    <fill>
      <patternFill patternType="gray125"/>
    </fill>
    <fill>
      <patternFill patternType="solid">
        <fgColor rgb="FFFFFF00"/>
        <bgColor indexed="64"/>
      </patternFill>
    </fill>
    <fill>
      <patternFill patternType="solid">
        <fgColor rgb="FF00B050"/>
        <bgColor indexed="64"/>
      </patternFill>
    </fill>
    <fill>
      <patternFill patternType="solid">
        <fgColor theme="5"/>
        <bgColor indexed="64"/>
      </patternFill>
    </fill>
    <fill>
      <patternFill patternType="solid">
        <fgColor theme="7"/>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s>
  <cellStyleXfs count="1">
    <xf numFmtId="0" fontId="0" fillId="0" borderId="0"/>
  </cellStyleXfs>
  <cellXfs count="30">
    <xf numFmtId="0" fontId="0" fillId="0" borderId="0" xfId="0"/>
    <xf numFmtId="0" fontId="1" fillId="0" borderId="0" xfId="0" applyFont="1"/>
    <xf numFmtId="0" fontId="2" fillId="2" borderId="0" xfId="0" applyFont="1" applyFill="1"/>
    <xf numFmtId="0" fontId="0" fillId="2" borderId="0" xfId="0" applyFill="1"/>
    <xf numFmtId="0" fontId="0" fillId="0" borderId="0" xfId="0" applyAlignment="1">
      <alignment wrapText="1"/>
    </xf>
    <xf numFmtId="0" fontId="1" fillId="2" borderId="0" xfId="0" applyFont="1" applyFill="1"/>
    <xf numFmtId="0" fontId="3" fillId="2" borderId="0" xfId="0" applyFont="1" applyFill="1"/>
    <xf numFmtId="0" fontId="0" fillId="3" borderId="0" xfId="0" applyFill="1"/>
    <xf numFmtId="0" fontId="1" fillId="0" borderId="1" xfId="0" applyFont="1" applyBorder="1"/>
    <xf numFmtId="0" fontId="0" fillId="0" borderId="1" xfId="0" applyBorder="1"/>
    <xf numFmtId="0" fontId="1" fillId="0" borderId="1" xfId="0" applyFont="1" applyBorder="1" applyAlignment="1">
      <alignment wrapText="1"/>
    </xf>
    <xf numFmtId="0" fontId="1" fillId="3" borderId="1" xfId="0" applyFont="1" applyFill="1" applyBorder="1" applyAlignment="1">
      <alignment wrapText="1"/>
    </xf>
    <xf numFmtId="164" fontId="0" fillId="3" borderId="1" xfId="0" applyNumberFormat="1" applyFill="1" applyBorder="1"/>
    <xf numFmtId="0" fontId="0" fillId="3" borderId="1" xfId="0" applyFill="1" applyBorder="1"/>
    <xf numFmtId="0" fontId="1" fillId="4" borderId="1" xfId="0" applyFont="1" applyFill="1" applyBorder="1"/>
    <xf numFmtId="0" fontId="0" fillId="5" borderId="1" xfId="0" applyFill="1" applyBorder="1"/>
    <xf numFmtId="0" fontId="1" fillId="3" borderId="1" xfId="0" applyFont="1" applyFill="1" applyBorder="1"/>
    <xf numFmtId="0" fontId="0" fillId="0" borderId="2" xfId="0" applyFill="1" applyBorder="1"/>
    <xf numFmtId="165" fontId="0" fillId="3" borderId="2" xfId="0" applyNumberFormat="1" applyFill="1" applyBorder="1"/>
    <xf numFmtId="0" fontId="0" fillId="3" borderId="2" xfId="0" applyFill="1" applyBorder="1"/>
    <xf numFmtId="0" fontId="1" fillId="3" borderId="0" xfId="0" applyFont="1" applyFill="1"/>
    <xf numFmtId="0" fontId="1" fillId="5" borderId="1" xfId="0" applyFont="1" applyFill="1" applyBorder="1" applyAlignment="1">
      <alignment wrapText="1"/>
    </xf>
    <xf numFmtId="0" fontId="5" fillId="3" borderId="0" xfId="0" applyFont="1" applyFill="1"/>
    <xf numFmtId="0" fontId="6" fillId="3" borderId="0" xfId="0" applyFont="1" applyFill="1"/>
    <xf numFmtId="0" fontId="7" fillId="0" borderId="0" xfId="0" applyFont="1"/>
    <xf numFmtId="0" fontId="7" fillId="2" borderId="0" xfId="0" applyFont="1" applyFill="1"/>
    <xf numFmtId="0" fontId="7" fillId="3" borderId="0" xfId="0" applyFont="1" applyFill="1"/>
    <xf numFmtId="0" fontId="2" fillId="3" borderId="0" xfId="0" applyFont="1" applyFill="1"/>
    <xf numFmtId="0" fontId="7" fillId="0" borderId="0" xfId="0" applyFont="1" applyFill="1"/>
    <xf numFmtId="0" fontId="0" fillId="0" borderId="0" xfId="0"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13" Type="http://schemas.openxmlformats.org/officeDocument/2006/relationships/image" Target="../media/image13.png"/><Relationship Id="rId3" Type="http://schemas.openxmlformats.org/officeDocument/2006/relationships/image" Target="../media/image3.png"/><Relationship Id="rId7" Type="http://schemas.openxmlformats.org/officeDocument/2006/relationships/image" Target="../media/image7.png"/><Relationship Id="rId12" Type="http://schemas.openxmlformats.org/officeDocument/2006/relationships/image" Target="../media/image12.png"/><Relationship Id="rId17" Type="http://schemas.openxmlformats.org/officeDocument/2006/relationships/image" Target="../media/image17.png"/><Relationship Id="rId2" Type="http://schemas.openxmlformats.org/officeDocument/2006/relationships/image" Target="../media/image2.png"/><Relationship Id="rId16" Type="http://schemas.openxmlformats.org/officeDocument/2006/relationships/image" Target="../media/image16.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5" Type="http://schemas.openxmlformats.org/officeDocument/2006/relationships/image" Target="../media/image5.png"/><Relationship Id="rId15" Type="http://schemas.openxmlformats.org/officeDocument/2006/relationships/image" Target="../media/image15.pn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png"/><Relationship Id="rId14" Type="http://schemas.openxmlformats.org/officeDocument/2006/relationships/image" Target="../media/image14.png"/></Relationships>
</file>

<file path=xl/drawings/_rels/drawing2.xml.rels><?xml version="1.0" encoding="UTF-8" standalone="yes"?>
<Relationships xmlns="http://schemas.openxmlformats.org/package/2006/relationships"><Relationship Id="rId3" Type="http://schemas.openxmlformats.org/officeDocument/2006/relationships/image" Target="../media/image20.png"/><Relationship Id="rId2" Type="http://schemas.openxmlformats.org/officeDocument/2006/relationships/image" Target="../media/image19.png"/><Relationship Id="rId1" Type="http://schemas.openxmlformats.org/officeDocument/2006/relationships/image" Target="../media/image18.png"/></Relationships>
</file>

<file path=xl/drawings/drawing1.xml><?xml version="1.0" encoding="utf-8"?>
<xdr:wsDr xmlns:xdr="http://schemas.openxmlformats.org/drawingml/2006/spreadsheetDrawing" xmlns:a="http://schemas.openxmlformats.org/drawingml/2006/main">
  <xdr:twoCellAnchor editAs="oneCell">
    <xdr:from>
      <xdr:col>0</xdr:col>
      <xdr:colOff>8941</xdr:colOff>
      <xdr:row>7</xdr:row>
      <xdr:rowOff>38099</xdr:rowOff>
    </xdr:from>
    <xdr:to>
      <xdr:col>3</xdr:col>
      <xdr:colOff>204107</xdr:colOff>
      <xdr:row>18</xdr:row>
      <xdr:rowOff>93524</xdr:rowOff>
    </xdr:to>
    <xdr:pic>
      <xdr:nvPicPr>
        <xdr:cNvPr id="2" name="Picture 1"/>
        <xdr:cNvPicPr>
          <a:picLocks noChangeAspect="1"/>
        </xdr:cNvPicPr>
      </xdr:nvPicPr>
      <xdr:blipFill>
        <a:blip xmlns:r="http://schemas.openxmlformats.org/officeDocument/2006/relationships" r:embed="rId1"/>
        <a:stretch>
          <a:fillRect/>
        </a:stretch>
      </xdr:blipFill>
      <xdr:spPr>
        <a:xfrm>
          <a:off x="8941" y="1748711"/>
          <a:ext cx="5443635" cy="2193691"/>
        </a:xfrm>
        <a:prstGeom prst="rect">
          <a:avLst/>
        </a:prstGeom>
      </xdr:spPr>
    </xdr:pic>
    <xdr:clientData/>
  </xdr:twoCellAnchor>
  <xdr:twoCellAnchor editAs="oneCell">
    <xdr:from>
      <xdr:col>0</xdr:col>
      <xdr:colOff>0</xdr:colOff>
      <xdr:row>18</xdr:row>
      <xdr:rowOff>85530</xdr:rowOff>
    </xdr:from>
    <xdr:to>
      <xdr:col>3</xdr:col>
      <xdr:colOff>276225</xdr:colOff>
      <xdr:row>25</xdr:row>
      <xdr:rowOff>240620</xdr:rowOff>
    </xdr:to>
    <xdr:pic>
      <xdr:nvPicPr>
        <xdr:cNvPr id="3" name="Picture 2"/>
        <xdr:cNvPicPr>
          <a:picLocks noChangeAspect="1"/>
        </xdr:cNvPicPr>
      </xdr:nvPicPr>
      <xdr:blipFill>
        <a:blip xmlns:r="http://schemas.openxmlformats.org/officeDocument/2006/relationships" r:embed="rId2"/>
        <a:stretch>
          <a:fillRect/>
        </a:stretch>
      </xdr:blipFill>
      <xdr:spPr>
        <a:xfrm>
          <a:off x="0" y="3934408"/>
          <a:ext cx="5524694" cy="1519692"/>
        </a:xfrm>
        <a:prstGeom prst="rect">
          <a:avLst/>
        </a:prstGeom>
      </xdr:spPr>
    </xdr:pic>
    <xdr:clientData/>
  </xdr:twoCellAnchor>
  <xdr:twoCellAnchor editAs="oneCell">
    <xdr:from>
      <xdr:col>0</xdr:col>
      <xdr:colOff>1</xdr:colOff>
      <xdr:row>32</xdr:row>
      <xdr:rowOff>106913</xdr:rowOff>
    </xdr:from>
    <xdr:to>
      <xdr:col>1</xdr:col>
      <xdr:colOff>641481</xdr:colOff>
      <xdr:row>33</xdr:row>
      <xdr:rowOff>109927</xdr:rowOff>
    </xdr:to>
    <xdr:pic>
      <xdr:nvPicPr>
        <xdr:cNvPr id="4" name="Picture 3"/>
        <xdr:cNvPicPr>
          <a:picLocks noChangeAspect="1"/>
        </xdr:cNvPicPr>
      </xdr:nvPicPr>
      <xdr:blipFill>
        <a:blip xmlns:r="http://schemas.openxmlformats.org/officeDocument/2006/relationships" r:embed="rId3"/>
        <a:stretch>
          <a:fillRect/>
        </a:stretch>
      </xdr:blipFill>
      <xdr:spPr>
        <a:xfrm>
          <a:off x="1" y="7338137"/>
          <a:ext cx="2575638" cy="410839"/>
        </a:xfrm>
        <a:prstGeom prst="rect">
          <a:avLst/>
        </a:prstGeom>
      </xdr:spPr>
    </xdr:pic>
    <xdr:clientData/>
  </xdr:twoCellAnchor>
  <xdr:twoCellAnchor editAs="oneCell">
    <xdr:from>
      <xdr:col>0</xdr:col>
      <xdr:colOff>58317</xdr:colOff>
      <xdr:row>36</xdr:row>
      <xdr:rowOff>126352</xdr:rowOff>
    </xdr:from>
    <xdr:to>
      <xdr:col>4</xdr:col>
      <xdr:colOff>308610</xdr:colOff>
      <xdr:row>40</xdr:row>
      <xdr:rowOff>137237</xdr:rowOff>
    </xdr:to>
    <xdr:pic>
      <xdr:nvPicPr>
        <xdr:cNvPr id="5" name="Picture 4"/>
        <xdr:cNvPicPr>
          <a:picLocks noChangeAspect="1"/>
        </xdr:cNvPicPr>
      </xdr:nvPicPr>
      <xdr:blipFill>
        <a:blip xmlns:r="http://schemas.openxmlformats.org/officeDocument/2006/relationships" r:embed="rId4"/>
        <a:stretch>
          <a:fillRect/>
        </a:stretch>
      </xdr:blipFill>
      <xdr:spPr>
        <a:xfrm>
          <a:off x="58317" y="8135128"/>
          <a:ext cx="6111084" cy="1039974"/>
        </a:xfrm>
        <a:prstGeom prst="rect">
          <a:avLst/>
        </a:prstGeom>
      </xdr:spPr>
    </xdr:pic>
    <xdr:clientData/>
  </xdr:twoCellAnchor>
  <xdr:twoCellAnchor editAs="oneCell">
    <xdr:from>
      <xdr:col>0</xdr:col>
      <xdr:colOff>77755</xdr:colOff>
      <xdr:row>43</xdr:row>
      <xdr:rowOff>145790</xdr:rowOff>
    </xdr:from>
    <xdr:to>
      <xdr:col>1</xdr:col>
      <xdr:colOff>1244082</xdr:colOff>
      <xdr:row>46</xdr:row>
      <xdr:rowOff>83424</xdr:rowOff>
    </xdr:to>
    <xdr:pic>
      <xdr:nvPicPr>
        <xdr:cNvPr id="6" name="Picture 5"/>
        <xdr:cNvPicPr>
          <a:picLocks noChangeAspect="1"/>
        </xdr:cNvPicPr>
      </xdr:nvPicPr>
      <xdr:blipFill>
        <a:blip xmlns:r="http://schemas.openxmlformats.org/officeDocument/2006/relationships" r:embed="rId5"/>
        <a:stretch>
          <a:fillRect/>
        </a:stretch>
      </xdr:blipFill>
      <xdr:spPr>
        <a:xfrm>
          <a:off x="77755" y="9874897"/>
          <a:ext cx="3100485" cy="568423"/>
        </a:xfrm>
        <a:prstGeom prst="rect">
          <a:avLst/>
        </a:prstGeom>
      </xdr:spPr>
    </xdr:pic>
    <xdr:clientData/>
  </xdr:twoCellAnchor>
  <xdr:twoCellAnchor editAs="oneCell">
    <xdr:from>
      <xdr:col>0</xdr:col>
      <xdr:colOff>242985</xdr:colOff>
      <xdr:row>50</xdr:row>
      <xdr:rowOff>190115</xdr:rowOff>
    </xdr:from>
    <xdr:to>
      <xdr:col>1</xdr:col>
      <xdr:colOff>1259763</xdr:colOff>
      <xdr:row>53</xdr:row>
      <xdr:rowOff>68036</xdr:rowOff>
    </xdr:to>
    <xdr:pic>
      <xdr:nvPicPr>
        <xdr:cNvPr id="7" name="Picture 6"/>
        <xdr:cNvPicPr>
          <a:picLocks noChangeAspect="1"/>
        </xdr:cNvPicPr>
      </xdr:nvPicPr>
      <xdr:blipFill>
        <a:blip xmlns:r="http://schemas.openxmlformats.org/officeDocument/2006/relationships" r:embed="rId6"/>
        <a:stretch>
          <a:fillRect/>
        </a:stretch>
      </xdr:blipFill>
      <xdr:spPr>
        <a:xfrm>
          <a:off x="242985" y="11279936"/>
          <a:ext cx="2950936" cy="461084"/>
        </a:xfrm>
        <a:prstGeom prst="rect">
          <a:avLst/>
        </a:prstGeom>
      </xdr:spPr>
    </xdr:pic>
    <xdr:clientData/>
  </xdr:twoCellAnchor>
  <xdr:twoCellAnchor editAs="oneCell">
    <xdr:from>
      <xdr:col>0</xdr:col>
      <xdr:colOff>408214</xdr:colOff>
      <xdr:row>56</xdr:row>
      <xdr:rowOff>9719</xdr:rowOff>
    </xdr:from>
    <xdr:to>
      <xdr:col>1</xdr:col>
      <xdr:colOff>903270</xdr:colOff>
      <xdr:row>58</xdr:row>
      <xdr:rowOff>97259</xdr:rowOff>
    </xdr:to>
    <xdr:pic>
      <xdr:nvPicPr>
        <xdr:cNvPr id="8" name="Picture 7"/>
        <xdr:cNvPicPr>
          <a:picLocks noChangeAspect="1"/>
        </xdr:cNvPicPr>
      </xdr:nvPicPr>
      <xdr:blipFill>
        <a:blip xmlns:r="http://schemas.openxmlformats.org/officeDocument/2006/relationships" r:embed="rId7"/>
        <a:stretch>
          <a:fillRect/>
        </a:stretch>
      </xdr:blipFill>
      <xdr:spPr>
        <a:xfrm>
          <a:off x="408214" y="12265867"/>
          <a:ext cx="2429214" cy="476316"/>
        </a:xfrm>
        <a:prstGeom prst="rect">
          <a:avLst/>
        </a:prstGeom>
      </xdr:spPr>
    </xdr:pic>
    <xdr:clientData/>
  </xdr:twoCellAnchor>
  <xdr:twoCellAnchor editAs="oneCell">
    <xdr:from>
      <xdr:col>0</xdr:col>
      <xdr:colOff>320739</xdr:colOff>
      <xdr:row>60</xdr:row>
      <xdr:rowOff>78623</xdr:rowOff>
    </xdr:from>
    <xdr:to>
      <xdr:col>1</xdr:col>
      <xdr:colOff>1224642</xdr:colOff>
      <xdr:row>62</xdr:row>
      <xdr:rowOff>188017</xdr:rowOff>
    </xdr:to>
    <xdr:pic>
      <xdr:nvPicPr>
        <xdr:cNvPr id="9" name="Picture 8"/>
        <xdr:cNvPicPr>
          <a:picLocks noChangeAspect="1"/>
        </xdr:cNvPicPr>
      </xdr:nvPicPr>
      <xdr:blipFill>
        <a:blip xmlns:r="http://schemas.openxmlformats.org/officeDocument/2006/relationships" r:embed="rId8"/>
        <a:stretch>
          <a:fillRect/>
        </a:stretch>
      </xdr:blipFill>
      <xdr:spPr>
        <a:xfrm>
          <a:off x="320739" y="13112322"/>
          <a:ext cx="2838061" cy="498170"/>
        </a:xfrm>
        <a:prstGeom prst="rect">
          <a:avLst/>
        </a:prstGeom>
      </xdr:spPr>
    </xdr:pic>
    <xdr:clientData/>
  </xdr:twoCellAnchor>
  <xdr:twoCellAnchor editAs="oneCell">
    <xdr:from>
      <xdr:col>0</xdr:col>
      <xdr:colOff>194387</xdr:colOff>
      <xdr:row>64</xdr:row>
      <xdr:rowOff>165229</xdr:rowOff>
    </xdr:from>
    <xdr:to>
      <xdr:col>1</xdr:col>
      <xdr:colOff>1418120</xdr:colOff>
      <xdr:row>67</xdr:row>
      <xdr:rowOff>165229</xdr:rowOff>
    </xdr:to>
    <xdr:pic>
      <xdr:nvPicPr>
        <xdr:cNvPr id="10" name="Picture 9"/>
        <xdr:cNvPicPr>
          <a:picLocks noChangeAspect="1"/>
        </xdr:cNvPicPr>
      </xdr:nvPicPr>
      <xdr:blipFill>
        <a:blip xmlns:r="http://schemas.openxmlformats.org/officeDocument/2006/relationships" r:embed="rId9"/>
        <a:stretch>
          <a:fillRect/>
        </a:stretch>
      </xdr:blipFill>
      <xdr:spPr>
        <a:xfrm>
          <a:off x="194387" y="13976479"/>
          <a:ext cx="3157891" cy="583164"/>
        </a:xfrm>
        <a:prstGeom prst="rect">
          <a:avLst/>
        </a:prstGeom>
      </xdr:spPr>
    </xdr:pic>
    <xdr:clientData/>
  </xdr:twoCellAnchor>
  <xdr:twoCellAnchor editAs="oneCell">
    <xdr:from>
      <xdr:col>0</xdr:col>
      <xdr:colOff>437372</xdr:colOff>
      <xdr:row>69</xdr:row>
      <xdr:rowOff>59452</xdr:rowOff>
    </xdr:from>
    <xdr:to>
      <xdr:col>1</xdr:col>
      <xdr:colOff>728953</xdr:colOff>
      <xdr:row>71</xdr:row>
      <xdr:rowOff>62630</xdr:rowOff>
    </xdr:to>
    <xdr:pic>
      <xdr:nvPicPr>
        <xdr:cNvPr id="11" name="Picture 10"/>
        <xdr:cNvPicPr>
          <a:picLocks noChangeAspect="1"/>
        </xdr:cNvPicPr>
      </xdr:nvPicPr>
      <xdr:blipFill>
        <a:blip xmlns:r="http://schemas.openxmlformats.org/officeDocument/2006/relationships" r:embed="rId10"/>
        <a:stretch>
          <a:fillRect/>
        </a:stretch>
      </xdr:blipFill>
      <xdr:spPr>
        <a:xfrm>
          <a:off x="437372" y="14842641"/>
          <a:ext cx="2225739" cy="391954"/>
        </a:xfrm>
        <a:prstGeom prst="rect">
          <a:avLst/>
        </a:prstGeom>
      </xdr:spPr>
    </xdr:pic>
    <xdr:clientData/>
  </xdr:twoCellAnchor>
  <xdr:twoCellAnchor editAs="oneCell">
    <xdr:from>
      <xdr:col>0</xdr:col>
      <xdr:colOff>106914</xdr:colOff>
      <xdr:row>71</xdr:row>
      <xdr:rowOff>126352</xdr:rowOff>
    </xdr:from>
    <xdr:to>
      <xdr:col>1</xdr:col>
      <xdr:colOff>2259551</xdr:colOff>
      <xdr:row>81</xdr:row>
      <xdr:rowOff>59162</xdr:rowOff>
    </xdr:to>
    <xdr:pic>
      <xdr:nvPicPr>
        <xdr:cNvPr id="12" name="Picture 11"/>
        <xdr:cNvPicPr>
          <a:picLocks noChangeAspect="1"/>
        </xdr:cNvPicPr>
      </xdr:nvPicPr>
      <xdr:blipFill>
        <a:blip xmlns:r="http://schemas.openxmlformats.org/officeDocument/2006/relationships" r:embed="rId11"/>
        <a:stretch>
          <a:fillRect/>
        </a:stretch>
      </xdr:blipFill>
      <xdr:spPr>
        <a:xfrm>
          <a:off x="106914" y="15298316"/>
          <a:ext cx="4086795" cy="1876687"/>
        </a:xfrm>
        <a:prstGeom prst="rect">
          <a:avLst/>
        </a:prstGeom>
      </xdr:spPr>
    </xdr:pic>
    <xdr:clientData/>
  </xdr:twoCellAnchor>
  <xdr:twoCellAnchor editAs="oneCell">
    <xdr:from>
      <xdr:col>0</xdr:col>
      <xdr:colOff>223545</xdr:colOff>
      <xdr:row>83</xdr:row>
      <xdr:rowOff>68036</xdr:rowOff>
    </xdr:from>
    <xdr:to>
      <xdr:col>1</xdr:col>
      <xdr:colOff>1034471</xdr:colOff>
      <xdr:row>84</xdr:row>
      <xdr:rowOff>184668</xdr:rowOff>
    </xdr:to>
    <xdr:pic>
      <xdr:nvPicPr>
        <xdr:cNvPr id="13" name="Picture 12"/>
        <xdr:cNvPicPr>
          <a:picLocks noChangeAspect="1"/>
        </xdr:cNvPicPr>
      </xdr:nvPicPr>
      <xdr:blipFill>
        <a:blip xmlns:r="http://schemas.openxmlformats.org/officeDocument/2006/relationships" r:embed="rId12"/>
        <a:stretch>
          <a:fillRect/>
        </a:stretch>
      </xdr:blipFill>
      <xdr:spPr>
        <a:xfrm>
          <a:off x="223545" y="18447398"/>
          <a:ext cx="2745084" cy="311020"/>
        </a:xfrm>
        <a:prstGeom prst="rect">
          <a:avLst/>
        </a:prstGeom>
      </xdr:spPr>
    </xdr:pic>
    <xdr:clientData/>
  </xdr:twoCellAnchor>
  <xdr:twoCellAnchor editAs="oneCell">
    <xdr:from>
      <xdr:col>0</xdr:col>
      <xdr:colOff>145791</xdr:colOff>
      <xdr:row>88</xdr:row>
      <xdr:rowOff>77756</xdr:rowOff>
    </xdr:from>
    <xdr:to>
      <xdr:col>1</xdr:col>
      <xdr:colOff>161060</xdr:colOff>
      <xdr:row>91</xdr:row>
      <xdr:rowOff>19439</xdr:rowOff>
    </xdr:to>
    <xdr:pic>
      <xdr:nvPicPr>
        <xdr:cNvPr id="14" name="Picture 13"/>
        <xdr:cNvPicPr>
          <a:picLocks noChangeAspect="1"/>
        </xdr:cNvPicPr>
      </xdr:nvPicPr>
      <xdr:blipFill>
        <a:blip xmlns:r="http://schemas.openxmlformats.org/officeDocument/2006/relationships" r:embed="rId13"/>
        <a:stretch>
          <a:fillRect/>
        </a:stretch>
      </xdr:blipFill>
      <xdr:spPr>
        <a:xfrm>
          <a:off x="145791" y="19565128"/>
          <a:ext cx="1949427" cy="524846"/>
        </a:xfrm>
        <a:prstGeom prst="rect">
          <a:avLst/>
        </a:prstGeom>
      </xdr:spPr>
    </xdr:pic>
    <xdr:clientData/>
  </xdr:twoCellAnchor>
  <xdr:twoCellAnchor editAs="oneCell">
    <xdr:from>
      <xdr:col>0</xdr:col>
      <xdr:colOff>281861</xdr:colOff>
      <xdr:row>93</xdr:row>
      <xdr:rowOff>0</xdr:rowOff>
    </xdr:from>
    <xdr:to>
      <xdr:col>1</xdr:col>
      <xdr:colOff>2221634</xdr:colOff>
      <xdr:row>95</xdr:row>
      <xdr:rowOff>184669</xdr:rowOff>
    </xdr:to>
    <xdr:pic>
      <xdr:nvPicPr>
        <xdr:cNvPr id="15" name="Picture 14"/>
        <xdr:cNvPicPr>
          <a:picLocks noChangeAspect="1"/>
        </xdr:cNvPicPr>
      </xdr:nvPicPr>
      <xdr:blipFill>
        <a:blip xmlns:r="http://schemas.openxmlformats.org/officeDocument/2006/relationships" r:embed="rId14"/>
        <a:stretch>
          <a:fillRect/>
        </a:stretch>
      </xdr:blipFill>
      <xdr:spPr>
        <a:xfrm>
          <a:off x="281861" y="20595383"/>
          <a:ext cx="3873931" cy="573444"/>
        </a:xfrm>
        <a:prstGeom prst="rect">
          <a:avLst/>
        </a:prstGeom>
      </xdr:spPr>
    </xdr:pic>
    <xdr:clientData/>
  </xdr:twoCellAnchor>
  <xdr:twoCellAnchor editAs="oneCell">
    <xdr:from>
      <xdr:col>0</xdr:col>
      <xdr:colOff>379056</xdr:colOff>
      <xdr:row>97</xdr:row>
      <xdr:rowOff>69855</xdr:rowOff>
    </xdr:from>
    <xdr:to>
      <xdr:col>1</xdr:col>
      <xdr:colOff>573443</xdr:colOff>
      <xdr:row>100</xdr:row>
      <xdr:rowOff>33473</xdr:rowOff>
    </xdr:to>
    <xdr:pic>
      <xdr:nvPicPr>
        <xdr:cNvPr id="16" name="Picture 15"/>
        <xdr:cNvPicPr>
          <a:picLocks noChangeAspect="1"/>
        </xdr:cNvPicPr>
      </xdr:nvPicPr>
      <xdr:blipFill>
        <a:blip xmlns:r="http://schemas.openxmlformats.org/officeDocument/2006/relationships" r:embed="rId15"/>
        <a:stretch>
          <a:fillRect/>
        </a:stretch>
      </xdr:blipFill>
      <xdr:spPr>
        <a:xfrm>
          <a:off x="379056" y="21578860"/>
          <a:ext cx="2128545" cy="546782"/>
        </a:xfrm>
        <a:prstGeom prst="rect">
          <a:avLst/>
        </a:prstGeom>
      </xdr:spPr>
    </xdr:pic>
    <xdr:clientData/>
  </xdr:twoCellAnchor>
  <xdr:twoCellAnchor editAs="oneCell">
    <xdr:from>
      <xdr:col>0</xdr:col>
      <xdr:colOff>0</xdr:colOff>
      <xdr:row>103</xdr:row>
      <xdr:rowOff>0</xdr:rowOff>
    </xdr:from>
    <xdr:to>
      <xdr:col>1</xdr:col>
      <xdr:colOff>2061844</xdr:colOff>
      <xdr:row>105</xdr:row>
      <xdr:rowOff>48597</xdr:rowOff>
    </xdr:to>
    <xdr:pic>
      <xdr:nvPicPr>
        <xdr:cNvPr id="17" name="Picture 16"/>
        <xdr:cNvPicPr>
          <a:picLocks noChangeAspect="1"/>
        </xdr:cNvPicPr>
      </xdr:nvPicPr>
      <xdr:blipFill>
        <a:blip xmlns:r="http://schemas.openxmlformats.org/officeDocument/2006/relationships" r:embed="rId16"/>
        <a:stretch>
          <a:fillRect/>
        </a:stretch>
      </xdr:blipFill>
      <xdr:spPr>
        <a:xfrm>
          <a:off x="0" y="22811403"/>
          <a:ext cx="3996002" cy="437373"/>
        </a:xfrm>
        <a:prstGeom prst="rect">
          <a:avLst/>
        </a:prstGeom>
      </xdr:spPr>
    </xdr:pic>
    <xdr:clientData/>
  </xdr:twoCellAnchor>
  <xdr:twoCellAnchor editAs="oneCell">
    <xdr:from>
      <xdr:col>0</xdr:col>
      <xdr:colOff>0</xdr:colOff>
      <xdr:row>25</xdr:row>
      <xdr:rowOff>210133</xdr:rowOff>
    </xdr:from>
    <xdr:to>
      <xdr:col>3</xdr:col>
      <xdr:colOff>238360</xdr:colOff>
      <xdr:row>27</xdr:row>
      <xdr:rowOff>161925</xdr:rowOff>
    </xdr:to>
    <xdr:pic>
      <xdr:nvPicPr>
        <xdr:cNvPr id="18" name="Picture 17"/>
        <xdr:cNvPicPr>
          <a:picLocks noChangeAspect="1"/>
        </xdr:cNvPicPr>
      </xdr:nvPicPr>
      <xdr:blipFill>
        <a:blip xmlns:r="http://schemas.openxmlformats.org/officeDocument/2006/relationships" r:embed="rId17"/>
        <a:stretch>
          <a:fillRect/>
        </a:stretch>
      </xdr:blipFill>
      <xdr:spPr>
        <a:xfrm>
          <a:off x="0" y="5334583"/>
          <a:ext cx="5486635" cy="52329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3</xdr:row>
      <xdr:rowOff>0</xdr:rowOff>
    </xdr:from>
    <xdr:to>
      <xdr:col>20</xdr:col>
      <xdr:colOff>548612</xdr:colOff>
      <xdr:row>33</xdr:row>
      <xdr:rowOff>115114</xdr:rowOff>
    </xdr:to>
    <xdr:pic>
      <xdr:nvPicPr>
        <xdr:cNvPr id="5" name="Picture 4"/>
        <xdr:cNvPicPr>
          <a:picLocks noChangeAspect="1"/>
        </xdr:cNvPicPr>
      </xdr:nvPicPr>
      <xdr:blipFill>
        <a:blip xmlns:r="http://schemas.openxmlformats.org/officeDocument/2006/relationships" r:embed="rId1"/>
        <a:stretch>
          <a:fillRect/>
        </a:stretch>
      </xdr:blipFill>
      <xdr:spPr>
        <a:xfrm>
          <a:off x="0" y="672353"/>
          <a:ext cx="12650965" cy="5830114"/>
        </a:xfrm>
        <a:prstGeom prst="rect">
          <a:avLst/>
        </a:prstGeom>
      </xdr:spPr>
    </xdr:pic>
    <xdr:clientData/>
  </xdr:twoCellAnchor>
  <xdr:twoCellAnchor editAs="oneCell">
    <xdr:from>
      <xdr:col>0</xdr:col>
      <xdr:colOff>0</xdr:colOff>
      <xdr:row>35</xdr:row>
      <xdr:rowOff>78442</xdr:rowOff>
    </xdr:from>
    <xdr:to>
      <xdr:col>20</xdr:col>
      <xdr:colOff>500981</xdr:colOff>
      <xdr:row>66</xdr:row>
      <xdr:rowOff>107845</xdr:rowOff>
    </xdr:to>
    <xdr:pic>
      <xdr:nvPicPr>
        <xdr:cNvPr id="6" name="Picture 5"/>
        <xdr:cNvPicPr>
          <a:picLocks noChangeAspect="1"/>
        </xdr:cNvPicPr>
      </xdr:nvPicPr>
      <xdr:blipFill>
        <a:blip xmlns:r="http://schemas.openxmlformats.org/officeDocument/2006/relationships" r:embed="rId2"/>
        <a:stretch>
          <a:fillRect/>
        </a:stretch>
      </xdr:blipFill>
      <xdr:spPr>
        <a:xfrm>
          <a:off x="0" y="6947648"/>
          <a:ext cx="12603334" cy="5934903"/>
        </a:xfrm>
        <a:prstGeom prst="rect">
          <a:avLst/>
        </a:prstGeom>
      </xdr:spPr>
    </xdr:pic>
    <xdr:clientData/>
  </xdr:twoCellAnchor>
  <xdr:twoCellAnchor editAs="oneCell">
    <xdr:from>
      <xdr:col>0</xdr:col>
      <xdr:colOff>0</xdr:colOff>
      <xdr:row>69</xdr:row>
      <xdr:rowOff>100853</xdr:rowOff>
    </xdr:from>
    <xdr:to>
      <xdr:col>20</xdr:col>
      <xdr:colOff>491455</xdr:colOff>
      <xdr:row>100</xdr:row>
      <xdr:rowOff>187414</xdr:rowOff>
    </xdr:to>
    <xdr:pic>
      <xdr:nvPicPr>
        <xdr:cNvPr id="8" name="Picture 7"/>
        <xdr:cNvPicPr>
          <a:picLocks noChangeAspect="1"/>
        </xdr:cNvPicPr>
      </xdr:nvPicPr>
      <xdr:blipFill>
        <a:blip xmlns:r="http://schemas.openxmlformats.org/officeDocument/2006/relationships" r:embed="rId3"/>
        <a:stretch>
          <a:fillRect/>
        </a:stretch>
      </xdr:blipFill>
      <xdr:spPr>
        <a:xfrm>
          <a:off x="0" y="13547912"/>
          <a:ext cx="12593808" cy="599206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2"/>
  <sheetViews>
    <sheetView topLeftCell="B19" zoomScaleNormal="100" workbookViewId="0">
      <selection activeCell="H26" sqref="H26"/>
    </sheetView>
  </sheetViews>
  <sheetFormatPr defaultRowHeight="15" x14ac:dyDescent="0.25"/>
  <cols>
    <col min="1" max="1" width="29" customWidth="1"/>
    <col min="2" max="2" width="40.5703125" customWidth="1"/>
    <col min="5" max="5" width="9.28515625" customWidth="1"/>
    <col min="6" max="6" width="29.28515625" customWidth="1"/>
    <col min="7" max="7" width="16.140625" customWidth="1"/>
    <col min="8" max="8" width="21" customWidth="1"/>
    <col min="11" max="11" width="12" bestFit="1" customWidth="1"/>
  </cols>
  <sheetData>
    <row r="1" spans="1:9" ht="23.25" x14ac:dyDescent="0.35">
      <c r="A1" s="2" t="s">
        <v>0</v>
      </c>
      <c r="B1" s="3"/>
      <c r="C1" s="3"/>
      <c r="D1" s="3"/>
      <c r="E1" s="3"/>
    </row>
    <row r="3" spans="1:9" x14ac:dyDescent="0.25">
      <c r="A3" s="1" t="s">
        <v>1</v>
      </c>
    </row>
    <row r="4" spans="1:9" x14ac:dyDescent="0.25">
      <c r="A4" s="1" t="s">
        <v>2</v>
      </c>
      <c r="B4" t="s">
        <v>4</v>
      </c>
    </row>
    <row r="5" spans="1:9" x14ac:dyDescent="0.25">
      <c r="A5" s="1" t="s">
        <v>3</v>
      </c>
      <c r="B5" t="s">
        <v>5</v>
      </c>
    </row>
    <row r="6" spans="1:9" ht="35.25" customHeight="1" x14ac:dyDescent="0.25">
      <c r="A6" s="1" t="s">
        <v>6</v>
      </c>
      <c r="B6" s="4" t="s">
        <v>7</v>
      </c>
    </row>
    <row r="7" spans="1:9" x14ac:dyDescent="0.25">
      <c r="A7" s="1" t="s">
        <v>8</v>
      </c>
      <c r="B7" t="s">
        <v>9</v>
      </c>
    </row>
    <row r="8" spans="1:9" x14ac:dyDescent="0.25">
      <c r="A8" s="1"/>
    </row>
    <row r="9" spans="1:9" x14ac:dyDescent="0.25">
      <c r="A9" s="1"/>
    </row>
    <row r="10" spans="1:9" x14ac:dyDescent="0.25">
      <c r="A10" s="1"/>
    </row>
    <row r="11" spans="1:9" x14ac:dyDescent="0.25">
      <c r="A11" s="1"/>
    </row>
    <row r="12" spans="1:9" x14ac:dyDescent="0.25">
      <c r="A12" s="1"/>
    </row>
    <row r="15" spans="1:9" x14ac:dyDescent="0.25">
      <c r="F15" s="14" t="s">
        <v>26</v>
      </c>
      <c r="G15" s="14"/>
      <c r="H15" s="14" t="s">
        <v>27</v>
      </c>
      <c r="I15" s="14" t="s">
        <v>28</v>
      </c>
    </row>
    <row r="16" spans="1:9" x14ac:dyDescent="0.25">
      <c r="F16" s="8" t="s">
        <v>2</v>
      </c>
      <c r="G16" s="8"/>
      <c r="H16" s="15">
        <v>5</v>
      </c>
      <c r="I16" s="9" t="s">
        <v>29</v>
      </c>
    </row>
    <row r="17" spans="1:9" x14ac:dyDescent="0.25">
      <c r="F17" s="8" t="s">
        <v>3</v>
      </c>
      <c r="G17" s="8" t="s">
        <v>33</v>
      </c>
      <c r="H17" s="15">
        <v>3.3</v>
      </c>
      <c r="I17" s="9" t="s">
        <v>29</v>
      </c>
    </row>
    <row r="18" spans="1:9" x14ac:dyDescent="0.25">
      <c r="F18" s="9"/>
      <c r="G18" s="8" t="s">
        <v>34</v>
      </c>
      <c r="H18" s="15">
        <v>1.2</v>
      </c>
      <c r="I18" s="9" t="s">
        <v>29</v>
      </c>
    </row>
    <row r="19" spans="1:9" x14ac:dyDescent="0.25">
      <c r="F19" s="9"/>
      <c r="G19" s="8" t="s">
        <v>35</v>
      </c>
      <c r="H19" s="15">
        <v>1</v>
      </c>
      <c r="I19" s="9" t="s">
        <v>29</v>
      </c>
    </row>
    <row r="20" spans="1:9" x14ac:dyDescent="0.25">
      <c r="F20" s="9"/>
      <c r="G20" s="8" t="s">
        <v>36</v>
      </c>
      <c r="H20" s="15">
        <v>1.8</v>
      </c>
      <c r="I20" s="9" t="s">
        <v>29</v>
      </c>
    </row>
    <row r="21" spans="1:9" x14ac:dyDescent="0.25">
      <c r="F21" s="8" t="s">
        <v>30</v>
      </c>
      <c r="G21" s="9"/>
      <c r="H21" s="15">
        <v>10</v>
      </c>
      <c r="I21" s="9" t="s">
        <v>31</v>
      </c>
    </row>
    <row r="22" spans="1:9" x14ac:dyDescent="0.25">
      <c r="F22" s="8" t="s">
        <v>32</v>
      </c>
      <c r="G22" s="8" t="s">
        <v>33</v>
      </c>
      <c r="H22" s="15">
        <v>50</v>
      </c>
      <c r="I22" s="9" t="s">
        <v>37</v>
      </c>
    </row>
    <row r="23" spans="1:9" x14ac:dyDescent="0.25">
      <c r="F23" s="9"/>
      <c r="G23" s="8" t="s">
        <v>34</v>
      </c>
      <c r="H23" s="15">
        <v>1000</v>
      </c>
      <c r="I23" s="9" t="s">
        <v>31</v>
      </c>
    </row>
    <row r="24" spans="1:9" x14ac:dyDescent="0.25">
      <c r="F24" s="9"/>
      <c r="G24" s="8" t="s">
        <v>35</v>
      </c>
      <c r="H24" s="15">
        <v>2000</v>
      </c>
      <c r="I24" s="9" t="s">
        <v>37</v>
      </c>
    </row>
    <row r="25" spans="1:9" x14ac:dyDescent="0.25">
      <c r="F25" s="9"/>
      <c r="G25" s="8" t="s">
        <v>36</v>
      </c>
      <c r="H25" s="15">
        <v>850</v>
      </c>
      <c r="I25" s="9" t="s">
        <v>37</v>
      </c>
    </row>
    <row r="26" spans="1:9" ht="30" x14ac:dyDescent="0.25">
      <c r="F26" s="8" t="s">
        <v>38</v>
      </c>
      <c r="G26" s="10" t="s">
        <v>39</v>
      </c>
      <c r="H26" s="16">
        <f>SUM(H22+H23+H24+H25)</f>
        <v>3900</v>
      </c>
      <c r="I26" s="9" t="s">
        <v>37</v>
      </c>
    </row>
    <row r="27" spans="1:9" x14ac:dyDescent="0.25">
      <c r="F27" s="8" t="s">
        <v>40</v>
      </c>
      <c r="G27" s="10" t="s">
        <v>47</v>
      </c>
      <c r="H27" s="9">
        <v>6.5000000000000002E-2</v>
      </c>
      <c r="I27" s="9" t="s">
        <v>42</v>
      </c>
    </row>
    <row r="28" spans="1:9" ht="14.25" customHeight="1" x14ac:dyDescent="0.25">
      <c r="F28" s="8" t="s">
        <v>41</v>
      </c>
      <c r="G28" s="10" t="s">
        <v>48</v>
      </c>
      <c r="H28" s="9">
        <v>3.5000000000000003E-2</v>
      </c>
      <c r="I28" s="9" t="s">
        <v>42</v>
      </c>
    </row>
    <row r="29" spans="1:9" ht="67.5" customHeight="1" x14ac:dyDescent="0.25">
      <c r="A29" s="29" t="s">
        <v>10</v>
      </c>
      <c r="B29" s="29"/>
      <c r="C29" s="29"/>
      <c r="D29" s="29"/>
      <c r="F29" s="10" t="s">
        <v>43</v>
      </c>
      <c r="G29" s="8" t="s">
        <v>33</v>
      </c>
      <c r="H29" s="12">
        <f>H17*(H22)*((1-90%)/90%)</f>
        <v>18.333333333333329</v>
      </c>
      <c r="I29" s="9" t="s">
        <v>45</v>
      </c>
    </row>
    <row r="30" spans="1:9" x14ac:dyDescent="0.25">
      <c r="A30" s="5" t="s">
        <v>11</v>
      </c>
      <c r="B30" s="3"/>
      <c r="C30" s="3"/>
      <c r="F30" s="9"/>
      <c r="G30" s="8" t="s">
        <v>34</v>
      </c>
      <c r="H30" s="12">
        <f>H18*(H23)*((1-90%)/90%)</f>
        <v>133.33333333333329</v>
      </c>
      <c r="I30" s="9" t="s">
        <v>45</v>
      </c>
    </row>
    <row r="31" spans="1:9" x14ac:dyDescent="0.25">
      <c r="F31" s="9"/>
      <c r="G31" s="8" t="s">
        <v>35</v>
      </c>
      <c r="H31" s="12">
        <f>H19*(H24)*((1-90%)/90%)</f>
        <v>222.22222222222214</v>
      </c>
      <c r="I31" s="9" t="s">
        <v>45</v>
      </c>
    </row>
    <row r="32" spans="1:9" x14ac:dyDescent="0.25">
      <c r="A32" t="s">
        <v>12</v>
      </c>
      <c r="F32" s="9"/>
      <c r="G32" s="8" t="s">
        <v>36</v>
      </c>
      <c r="H32" s="12">
        <f>H20*(H25)*((1-90%)/90%)</f>
        <v>169.99999999999994</v>
      </c>
      <c r="I32" s="9" t="s">
        <v>45</v>
      </c>
    </row>
    <row r="33" spans="1:12" ht="31.5" x14ac:dyDescent="0.35">
      <c r="F33" s="11" t="s">
        <v>53</v>
      </c>
      <c r="G33" s="11" t="s">
        <v>39</v>
      </c>
      <c r="H33" s="12">
        <f>SUM(H29:H32)</f>
        <v>543.88888888888869</v>
      </c>
      <c r="I33" s="13" t="s">
        <v>45</v>
      </c>
    </row>
    <row r="34" spans="1:12" x14ac:dyDescent="0.25">
      <c r="F34" t="s">
        <v>46</v>
      </c>
      <c r="G34" s="8" t="s">
        <v>33</v>
      </c>
      <c r="H34" s="18">
        <f>((H22*10^-3)*(H22*10^-3)*((H17/H16)*(H27-H28)+H28))</f>
        <v>1.3700000000000002E-4</v>
      </c>
      <c r="I34" s="17" t="s">
        <v>44</v>
      </c>
    </row>
    <row r="35" spans="1:12" x14ac:dyDescent="0.25">
      <c r="F35" t="s">
        <v>46</v>
      </c>
      <c r="G35" s="8" t="s">
        <v>34</v>
      </c>
      <c r="H35" s="18">
        <f>((H23*10^-3)*(H23*10^-3)*((H18/H16)*(H27-H28)+H28))</f>
        <v>4.2200000000000001E-2</v>
      </c>
      <c r="I35" s="17" t="s">
        <v>44</v>
      </c>
    </row>
    <row r="36" spans="1:12" x14ac:dyDescent="0.25">
      <c r="A36" t="s">
        <v>13</v>
      </c>
      <c r="F36" t="s">
        <v>46</v>
      </c>
      <c r="G36" s="8" t="s">
        <v>35</v>
      </c>
      <c r="H36" s="18">
        <f>((H24*10^-3)*(H24*10^-3)*((H19/H16)*(H27-H28)+H28))</f>
        <v>0.16400000000000001</v>
      </c>
      <c r="I36" s="17" t="s">
        <v>44</v>
      </c>
    </row>
    <row r="37" spans="1:12" x14ac:dyDescent="0.25">
      <c r="F37" t="s">
        <v>46</v>
      </c>
      <c r="G37" s="8" t="s">
        <v>36</v>
      </c>
      <c r="H37" s="18">
        <f>((H25*10^-3)*(H25*10^-3)*((H20/H16)*(H27-H28)+H28))</f>
        <v>3.3090499999999995E-2</v>
      </c>
      <c r="I37" s="17" t="s">
        <v>44</v>
      </c>
    </row>
    <row r="38" spans="1:12" ht="31.5" x14ac:dyDescent="0.35">
      <c r="F38" s="20" t="s">
        <v>51</v>
      </c>
      <c r="G38" s="11" t="s">
        <v>39</v>
      </c>
      <c r="H38" s="7">
        <f>SUM(H34:H37)*10^3</f>
        <v>239.42749999999998</v>
      </c>
      <c r="I38" s="19" t="s">
        <v>45</v>
      </c>
    </row>
    <row r="39" spans="1:12" x14ac:dyDescent="0.25">
      <c r="F39" t="s">
        <v>49</v>
      </c>
      <c r="H39" s="15">
        <v>2.7E-2</v>
      </c>
      <c r="I39" s="17" t="s">
        <v>42</v>
      </c>
      <c r="J39" s="1" t="s">
        <v>50</v>
      </c>
    </row>
    <row r="40" spans="1:12" ht="18" x14ac:dyDescent="0.35">
      <c r="F40" s="20" t="s">
        <v>52</v>
      </c>
      <c r="G40" s="11"/>
      <c r="H40" s="7">
        <f>H26*H26*H39*10^-3</f>
        <v>410.67</v>
      </c>
      <c r="I40" s="19" t="s">
        <v>45</v>
      </c>
    </row>
    <row r="42" spans="1:12" ht="44.25" customHeight="1" x14ac:dyDescent="0.25">
      <c r="F42" s="21" t="s">
        <v>54</v>
      </c>
      <c r="G42" s="15"/>
      <c r="H42" s="15">
        <v>34.6</v>
      </c>
      <c r="I42" s="15"/>
      <c r="J42" s="15" t="s">
        <v>55</v>
      </c>
    </row>
    <row r="43" spans="1:12" ht="38.25" customHeight="1" x14ac:dyDescent="0.25">
      <c r="A43" s="29" t="s">
        <v>14</v>
      </c>
      <c r="B43" s="29"/>
      <c r="F43" s="1" t="s">
        <v>56</v>
      </c>
      <c r="G43" s="1"/>
      <c r="H43" s="1">
        <v>80</v>
      </c>
      <c r="I43" s="1"/>
      <c r="J43" s="1" t="s">
        <v>57</v>
      </c>
    </row>
    <row r="44" spans="1:12" x14ac:dyDescent="0.25">
      <c r="F44" s="20" t="s">
        <v>58</v>
      </c>
      <c r="G44" s="11"/>
      <c r="H44" s="20">
        <f>((H33*10^-3)*H42)+H43</f>
        <v>98.818555555555548</v>
      </c>
      <c r="I44" s="19"/>
    </row>
    <row r="46" spans="1:12" ht="18.75" x14ac:dyDescent="0.3">
      <c r="F46" s="22" t="s">
        <v>59</v>
      </c>
      <c r="G46" s="23"/>
      <c r="H46" s="23"/>
      <c r="I46" s="23"/>
      <c r="J46" s="23"/>
      <c r="K46" s="7"/>
      <c r="L46" s="7"/>
    </row>
    <row r="48" spans="1:12" x14ac:dyDescent="0.25">
      <c r="A48" s="5" t="s">
        <v>15</v>
      </c>
      <c r="B48" s="3"/>
      <c r="C48" s="3"/>
    </row>
    <row r="50" spans="1:1" x14ac:dyDescent="0.25">
      <c r="A50" t="s">
        <v>16</v>
      </c>
    </row>
    <row r="55" spans="1:1" x14ac:dyDescent="0.25">
      <c r="A55" t="s">
        <v>17</v>
      </c>
    </row>
    <row r="60" spans="1:1" x14ac:dyDescent="0.25">
      <c r="A60" t="s">
        <v>18</v>
      </c>
    </row>
    <row r="64" spans="1:1" x14ac:dyDescent="0.25">
      <c r="A64" t="s">
        <v>19</v>
      </c>
    </row>
    <row r="69" spans="1:1" x14ac:dyDescent="0.25">
      <c r="A69" t="s">
        <v>20</v>
      </c>
    </row>
    <row r="83" spans="1:3" ht="84" customHeight="1" x14ac:dyDescent="0.25">
      <c r="A83" s="29" t="s">
        <v>21</v>
      </c>
      <c r="B83" s="29"/>
    </row>
    <row r="87" spans="1:3" ht="26.25" x14ac:dyDescent="0.4">
      <c r="A87" s="6" t="s">
        <v>22</v>
      </c>
      <c r="B87" s="6"/>
      <c r="C87" s="6"/>
    </row>
    <row r="92" spans="1:3" ht="26.25" x14ac:dyDescent="0.4">
      <c r="A92" s="6" t="s">
        <v>23</v>
      </c>
      <c r="B92" s="6"/>
      <c r="C92" s="6"/>
    </row>
    <row r="97" spans="1:3" ht="26.25" x14ac:dyDescent="0.4">
      <c r="A97" s="6" t="s">
        <v>24</v>
      </c>
      <c r="B97" s="6"/>
      <c r="C97" s="6"/>
    </row>
    <row r="102" spans="1:3" ht="26.25" x14ac:dyDescent="0.4">
      <c r="A102" s="6" t="s">
        <v>25</v>
      </c>
      <c r="B102" s="6"/>
      <c r="C102" s="6"/>
    </row>
  </sheetData>
  <mergeCells count="3">
    <mergeCell ref="A29:D29"/>
    <mergeCell ref="A43:B43"/>
    <mergeCell ref="A83:B83"/>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U104"/>
  <sheetViews>
    <sheetView tabSelected="1" topLeftCell="A79" zoomScale="85" zoomScaleNormal="85" workbookViewId="0">
      <selection activeCell="N105" sqref="N105"/>
    </sheetView>
  </sheetViews>
  <sheetFormatPr defaultRowHeight="15" x14ac:dyDescent="0.25"/>
  <sheetData>
    <row r="2" spans="1:20" s="24" customFormat="1" ht="23.25" x14ac:dyDescent="0.35">
      <c r="A2" s="2" t="s">
        <v>60</v>
      </c>
      <c r="B2" s="25"/>
      <c r="C2" s="25"/>
      <c r="D2" s="25"/>
      <c r="E2" s="25"/>
      <c r="F2" s="25"/>
      <c r="G2" s="25"/>
      <c r="H2" s="25"/>
      <c r="I2" s="25"/>
      <c r="J2" s="25"/>
      <c r="K2" s="25"/>
      <c r="L2" s="25"/>
      <c r="M2" s="25"/>
      <c r="N2" s="25"/>
      <c r="O2" s="25"/>
      <c r="P2" s="25"/>
      <c r="Q2" s="25"/>
      <c r="R2" s="25"/>
      <c r="S2" s="25"/>
      <c r="T2" s="25"/>
    </row>
    <row r="35" spans="1:20" s="24" customFormat="1" ht="23.25" x14ac:dyDescent="0.35">
      <c r="A35" s="2" t="s">
        <v>61</v>
      </c>
      <c r="B35" s="25"/>
      <c r="C35" s="25"/>
      <c r="D35" s="25"/>
      <c r="E35" s="25"/>
      <c r="F35" s="25"/>
      <c r="G35" s="25"/>
      <c r="H35" s="25"/>
      <c r="I35" s="25"/>
      <c r="J35" s="25"/>
      <c r="K35" s="25"/>
      <c r="L35" s="25"/>
      <c r="M35" s="25"/>
      <c r="N35" s="25"/>
      <c r="O35" s="25"/>
      <c r="P35" s="25"/>
      <c r="Q35" s="25"/>
      <c r="R35" s="25"/>
      <c r="S35" s="25"/>
      <c r="T35" s="25"/>
    </row>
    <row r="69" spans="1:20" s="24" customFormat="1" ht="23.25" x14ac:dyDescent="0.35">
      <c r="A69" s="2" t="s">
        <v>62</v>
      </c>
      <c r="B69" s="25"/>
      <c r="C69" s="25"/>
      <c r="D69" s="25"/>
      <c r="E69" s="25"/>
      <c r="F69" s="25"/>
      <c r="G69" s="25"/>
      <c r="H69" s="25"/>
      <c r="I69" s="25"/>
      <c r="J69" s="25"/>
      <c r="K69" s="25"/>
      <c r="L69" s="25"/>
      <c r="M69" s="25"/>
      <c r="N69" s="25"/>
      <c r="O69" s="25"/>
      <c r="P69" s="25"/>
      <c r="Q69" s="25"/>
      <c r="R69" s="25"/>
      <c r="S69" s="25"/>
      <c r="T69" s="25"/>
    </row>
    <row r="103" spans="1:21" s="28" customFormat="1" ht="23.25" x14ac:dyDescent="0.35">
      <c r="A103" s="27" t="s">
        <v>64</v>
      </c>
      <c r="B103" s="26"/>
      <c r="C103" s="26"/>
      <c r="D103" s="26"/>
      <c r="E103" s="26"/>
      <c r="F103" s="26"/>
      <c r="G103" s="26"/>
      <c r="H103" s="26"/>
      <c r="I103" s="26"/>
      <c r="J103" s="26"/>
      <c r="K103" s="26"/>
      <c r="L103" s="26"/>
      <c r="M103" s="26"/>
      <c r="N103" s="26"/>
      <c r="O103" s="26"/>
      <c r="P103" s="26"/>
      <c r="Q103" s="26"/>
      <c r="R103" s="26"/>
      <c r="S103" s="26"/>
      <c r="T103" s="26"/>
      <c r="U103" s="26"/>
    </row>
    <row r="104" spans="1:21" s="28" customFormat="1" ht="23.25" x14ac:dyDescent="0.35">
      <c r="A104" s="27" t="s">
        <v>63</v>
      </c>
      <c r="B104" s="26"/>
      <c r="C104" s="26"/>
      <c r="D104" s="26"/>
      <c r="E104" s="26"/>
      <c r="F104" s="26"/>
      <c r="G104" s="26"/>
      <c r="H104" s="26"/>
      <c r="I104" s="26"/>
      <c r="J104" s="26"/>
      <c r="K104" s="26"/>
      <c r="L104" s="26"/>
      <c r="M104" s="26"/>
      <c r="N104" s="26"/>
      <c r="O104" s="26"/>
      <c r="P104" s="26"/>
      <c r="Q104" s="26"/>
      <c r="R104" s="26"/>
      <c r="S104" s="26"/>
      <c r="T104" s="26"/>
      <c r="U104" s="26"/>
    </row>
  </sheetData>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Excel calculation</vt:lpstr>
      <vt:lpstr>PMIC tool calculations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EV_PBagal</dc:creator>
  <cp:lastModifiedBy>EV_PBagal</cp:lastModifiedBy>
  <dcterms:created xsi:type="dcterms:W3CDTF">2024-04-04T10:02:34Z</dcterms:created>
  <dcterms:modified xsi:type="dcterms:W3CDTF">2024-04-05T04:22:11Z</dcterms:modified>
</cp:coreProperties>
</file>