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yar Andras\Desktop\Etheron Project\MPPT Charger\"/>
    </mc:Choice>
  </mc:AlternateContent>
  <xr:revisionPtr revIDLastSave="0" documentId="13_ncr:1_{40ECA7E0-4D2E-422A-A8E5-E6753346AA06}" xr6:coauthVersionLast="47" xr6:coauthVersionMax="47" xr10:uidLastSave="{00000000-0000-0000-0000-000000000000}"/>
  <bookViews>
    <workbookView xWindow="-28920" yWindow="-105" windowWidth="29040" windowHeight="15840" xr2:uid="{3920FBC3-ACA0-4B83-8B54-73E9A12C5D2A}"/>
  </bookViews>
  <sheets>
    <sheet name="Munk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0" i="1"/>
  <c r="B10" i="1"/>
  <c r="C10" i="1"/>
  <c r="C20" i="1"/>
  <c r="C22" i="1"/>
  <c r="E17" i="1"/>
  <c r="B17" i="1" s="1"/>
  <c r="C17" i="1"/>
  <c r="B15" i="1"/>
  <c r="B8" i="1"/>
  <c r="C4" i="1"/>
  <c r="B12" i="1" l="1"/>
</calcChain>
</file>

<file path=xl/sharedStrings.xml><?xml version="1.0" encoding="utf-8"?>
<sst xmlns="http://schemas.openxmlformats.org/spreadsheetml/2006/main" count="31" uniqueCount="27">
  <si>
    <t>Pmax (W)</t>
  </si>
  <si>
    <t>Voutmin (V)</t>
  </si>
  <si>
    <t>Dbk_min</t>
  </si>
  <si>
    <t>Vmppmax (V)</t>
  </si>
  <si>
    <t>Fswmin (Hz)</t>
  </si>
  <si>
    <t>Lmin_buck (uH)</t>
  </si>
  <si>
    <t>Dbst_max</t>
  </si>
  <si>
    <t>Voutmax (V)</t>
  </si>
  <si>
    <t>Vmppmin(V)</t>
  </si>
  <si>
    <t>Normalised Ripple Current</t>
  </si>
  <si>
    <t>Peak Current (A)</t>
  </si>
  <si>
    <t>Voutmax</t>
  </si>
  <si>
    <t>Ioutmax</t>
  </si>
  <si>
    <t>Poutmax</t>
  </si>
  <si>
    <t>Boost Mode - L</t>
  </si>
  <si>
    <t>https://hu.mouser.com/ProductDetail/Wurth-Elektronik/7443763540330?qs=u16ybLDytRbCzE%2FT9iNdVQ%3D%3D</t>
  </si>
  <si>
    <t xml:space="preserve">Buck Mode - L </t>
  </si>
  <si>
    <t>DeltaVout (V)</t>
  </si>
  <si>
    <t>DeltaVin (V)</t>
  </si>
  <si>
    <t>https://hu.mouser.com/ProductDetail/KEMET/A768MS566M1KLAE034?qs=sGAEpiMZZMs9%2FSpGH%2Fyc7Oi7G6YMoDviL5qowG7JaMOHBSMHSXT59w%3D%3D</t>
  </si>
  <si>
    <t>Selected Components</t>
  </si>
  <si>
    <t>Inductor (Wurth - 33uH/32A):</t>
  </si>
  <si>
    <t>Buck Mode - Cout (uF)</t>
  </si>
  <si>
    <t>Boost Mode - Cin (uF)</t>
  </si>
  <si>
    <t>Output Capacitor (Polymer - 56uH/80V):</t>
  </si>
  <si>
    <t>Input Capacitors</t>
  </si>
  <si>
    <t>Aluminium Electrolytic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</si>
</sst>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0E22-2312-4F04-80CA-91A1EDDCAA9F}">
  <dimension ref="A1:H24"/>
  <sheetViews>
    <sheetView tabSelected="1" workbookViewId="0">
      <selection activeCell="E29" sqref="E29"/>
    </sheetView>
  </sheetViews>
  <sheetFormatPr defaultRowHeight="15" x14ac:dyDescent="0.25"/>
  <cols>
    <col min="2" max="2" width="26.85546875" bestFit="1" customWidth="1"/>
    <col min="3" max="4" width="13.28515625" bestFit="1" customWidth="1"/>
    <col min="5" max="5" width="25" bestFit="1" customWidth="1"/>
    <col min="6" max="6" width="11.85546875" bestFit="1" customWidth="1"/>
    <col min="7" max="7" width="11.85546875" customWidth="1"/>
    <col min="8" max="8" width="144.7109375" bestFit="1" customWidth="1"/>
    <col min="9" max="9" width="11.85546875" bestFit="1" customWidth="1"/>
  </cols>
  <sheetData>
    <row r="1" spans="1:8" x14ac:dyDescent="0.25">
      <c r="G1" s="1"/>
    </row>
    <row r="2" spans="1:8" x14ac:dyDescent="0.25">
      <c r="B2" t="s">
        <v>12</v>
      </c>
      <c r="C2">
        <v>30</v>
      </c>
      <c r="G2" s="1"/>
    </row>
    <row r="3" spans="1:8" x14ac:dyDescent="0.25">
      <c r="B3" t="s">
        <v>11</v>
      </c>
      <c r="C3">
        <v>60</v>
      </c>
      <c r="G3" s="1"/>
    </row>
    <row r="4" spans="1:8" x14ac:dyDescent="0.25">
      <c r="B4" t="s">
        <v>13</v>
      </c>
      <c r="C4">
        <f>C3*C2</f>
        <v>1800</v>
      </c>
      <c r="G4" s="1"/>
    </row>
    <row r="5" spans="1:8" x14ac:dyDescent="0.25">
      <c r="G5" s="1"/>
    </row>
    <row r="6" spans="1:8" ht="18.75" x14ac:dyDescent="0.3">
      <c r="B6" s="4" t="s">
        <v>16</v>
      </c>
      <c r="C6" s="4"/>
      <c r="D6" s="4"/>
      <c r="E6" s="4"/>
      <c r="G6" s="1"/>
    </row>
    <row r="7" spans="1:8" x14ac:dyDescent="0.25">
      <c r="A7" s="1"/>
      <c r="B7" s="5" t="s">
        <v>2</v>
      </c>
      <c r="C7" s="5" t="s">
        <v>1</v>
      </c>
      <c r="D7" s="5" t="s">
        <v>3</v>
      </c>
      <c r="E7" s="1"/>
      <c r="G7" s="1"/>
    </row>
    <row r="8" spans="1:8" x14ac:dyDescent="0.25">
      <c r="A8" s="1"/>
      <c r="B8" s="1">
        <f>C8/D8</f>
        <v>0.25</v>
      </c>
      <c r="C8" s="1">
        <v>50</v>
      </c>
      <c r="D8" s="1">
        <v>200</v>
      </c>
      <c r="E8" s="1"/>
      <c r="G8" s="2" t="s">
        <v>20</v>
      </c>
      <c r="H8" s="2"/>
    </row>
    <row r="9" spans="1:8" ht="18.75" x14ac:dyDescent="0.3">
      <c r="A9" s="3">
        <v>1</v>
      </c>
      <c r="B9" s="3" t="s">
        <v>5</v>
      </c>
      <c r="C9" s="5" t="s">
        <v>0</v>
      </c>
      <c r="D9" s="5" t="s">
        <v>4</v>
      </c>
      <c r="E9" s="5" t="s">
        <v>9</v>
      </c>
      <c r="G9" s="1">
        <v>1</v>
      </c>
      <c r="H9" t="s">
        <v>21</v>
      </c>
    </row>
    <row r="10" spans="1:8" x14ac:dyDescent="0.25">
      <c r="A10" s="1"/>
      <c r="B10" s="6">
        <f>(((C8^2)/(E10*C10))*((1-B8)/D10))*10^6</f>
        <v>32.150205761316876</v>
      </c>
      <c r="C10" s="1">
        <f>C4</f>
        <v>1800</v>
      </c>
      <c r="D10" s="1">
        <v>180000</v>
      </c>
      <c r="E10" s="1">
        <v>0.18</v>
      </c>
      <c r="G10" s="1"/>
      <c r="H10" t="s">
        <v>15</v>
      </c>
    </row>
    <row r="11" spans="1:8" x14ac:dyDescent="0.25">
      <c r="A11" s="1"/>
      <c r="B11" s="1" t="s">
        <v>10</v>
      </c>
      <c r="C11" s="1"/>
      <c r="D11" s="1"/>
      <c r="E11" s="1"/>
      <c r="G11" s="1">
        <v>2</v>
      </c>
      <c r="H11" t="s">
        <v>24</v>
      </c>
    </row>
    <row r="12" spans="1:8" x14ac:dyDescent="0.25">
      <c r="A12" s="1"/>
      <c r="B12" s="1">
        <f>(C10/C8)+(C8/(2*B10*10^-6))*((1-B8)/D10)</f>
        <v>39.24</v>
      </c>
      <c r="C12" s="1"/>
      <c r="D12" s="1"/>
      <c r="E12" s="1"/>
      <c r="G12" s="1"/>
      <c r="H12" t="s">
        <v>19</v>
      </c>
    </row>
    <row r="13" spans="1:8" ht="18.75" x14ac:dyDescent="0.3">
      <c r="A13" s="1"/>
      <c r="B13" s="4" t="s">
        <v>14</v>
      </c>
      <c r="C13" s="4"/>
      <c r="D13" s="4"/>
      <c r="E13" s="4"/>
      <c r="G13" s="1">
        <v>3</v>
      </c>
      <c r="H13" t="s">
        <v>25</v>
      </c>
    </row>
    <row r="14" spans="1:8" x14ac:dyDescent="0.25">
      <c r="A14" s="1"/>
      <c r="B14" s="5" t="s">
        <v>6</v>
      </c>
      <c r="C14" s="5" t="s">
        <v>7</v>
      </c>
      <c r="D14" s="5" t="s">
        <v>8</v>
      </c>
      <c r="E14" s="1"/>
      <c r="G14" s="1"/>
      <c r="H14" t="s">
        <v>26</v>
      </c>
    </row>
    <row r="15" spans="1:8" x14ac:dyDescent="0.25">
      <c r="A15" s="1"/>
      <c r="B15" s="1">
        <f>(C15-D15)/C15</f>
        <v>0.66666666666666663</v>
      </c>
      <c r="C15" s="1">
        <v>60</v>
      </c>
      <c r="D15" s="1">
        <v>20</v>
      </c>
      <c r="E15" s="1"/>
      <c r="G15" s="1"/>
    </row>
    <row r="16" spans="1:8" ht="18.75" x14ac:dyDescent="0.3">
      <c r="A16" s="3">
        <v>2</v>
      </c>
      <c r="B16" s="3" t="s">
        <v>5</v>
      </c>
      <c r="C16" s="5" t="s">
        <v>0</v>
      </c>
      <c r="D16" s="5" t="s">
        <v>4</v>
      </c>
      <c r="E16" s="5" t="s">
        <v>9</v>
      </c>
      <c r="G16" s="1"/>
    </row>
    <row r="17" spans="1:7" x14ac:dyDescent="0.25">
      <c r="A17" s="1"/>
      <c r="B17" s="6">
        <f>(((D15^2)/(E17*C17))*((B15)/D17))*10^6</f>
        <v>4.5724737082761768</v>
      </c>
      <c r="C17" s="1">
        <f>C4</f>
        <v>1800</v>
      </c>
      <c r="D17" s="1">
        <v>180000</v>
      </c>
      <c r="E17" s="1">
        <f>E10</f>
        <v>0.18</v>
      </c>
      <c r="G17" s="1"/>
    </row>
    <row r="18" spans="1:7" x14ac:dyDescent="0.25">
      <c r="A18" s="1"/>
      <c r="B18" s="1"/>
      <c r="C18" s="1"/>
      <c r="D18" s="1"/>
      <c r="E18" s="1"/>
      <c r="G18" s="1"/>
    </row>
    <row r="19" spans="1:7" ht="18.75" x14ac:dyDescent="0.3">
      <c r="A19" s="3">
        <v>3</v>
      </c>
      <c r="B19" s="3" t="s">
        <v>22</v>
      </c>
      <c r="C19" s="5" t="s">
        <v>17</v>
      </c>
      <c r="D19" s="1"/>
      <c r="E19" s="1"/>
      <c r="G19" s="1"/>
    </row>
    <row r="20" spans="1:7" x14ac:dyDescent="0.25">
      <c r="A20" s="1"/>
      <c r="B20" s="1">
        <f>(((D8-C8)*C8)/(8*D10^2*B10*10^-6*C20))*10^6</f>
        <v>600</v>
      </c>
      <c r="C20" s="1">
        <f>C8*0.03</f>
        <v>1.5</v>
      </c>
      <c r="D20" s="1"/>
      <c r="E20" s="1"/>
      <c r="G20" s="1"/>
    </row>
    <row r="21" spans="1:7" ht="18.75" x14ac:dyDescent="0.3">
      <c r="A21" s="3">
        <v>4</v>
      </c>
      <c r="B21" s="3" t="s">
        <v>23</v>
      </c>
      <c r="C21" s="5" t="s">
        <v>18</v>
      </c>
      <c r="D21" s="1"/>
      <c r="E21" s="1"/>
    </row>
    <row r="22" spans="1:7" x14ac:dyDescent="0.25">
      <c r="A22" s="1"/>
      <c r="B22" s="1">
        <f>((C15-D15)/(8*D17^2*B10*10^-6*C22))*10^6</f>
        <v>23.999999999999996</v>
      </c>
      <c r="C22" s="1">
        <f>D8*0.001</f>
        <v>0.2</v>
      </c>
      <c r="D22" s="1"/>
      <c r="E22" s="1"/>
    </row>
    <row r="23" spans="1:7" x14ac:dyDescent="0.25">
      <c r="A23" s="1"/>
      <c r="B23" s="1"/>
      <c r="C23" s="1"/>
      <c r="D23" s="1"/>
      <c r="E23" s="1"/>
    </row>
    <row r="24" spans="1:7" x14ac:dyDescent="0.25">
      <c r="A24" s="1"/>
      <c r="B24" s="1"/>
      <c r="C24" s="1"/>
      <c r="D24" s="1"/>
      <c r="E24" s="1"/>
    </row>
  </sheetData>
  <mergeCells count="3">
    <mergeCell ref="G8:H8"/>
    <mergeCell ref="B6:E6"/>
    <mergeCell ref="B13:E13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Andras Tamas Magyar</dc:creator>
  <cp:lastModifiedBy>Andras Tamas Magyar</cp:lastModifiedBy>
  <dcterms:created xsi:type="dcterms:W3CDTF">2022-12-17T14:36:05Z</dcterms:created>
  <dcterms:modified xsi:type="dcterms:W3CDTF">2022-12-20T15:00:26Z</dcterms:modified>
</cp:coreProperties>
</file>