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7581\Documents\TPS1HC100\"/>
    </mc:Choice>
  </mc:AlternateContent>
  <xr:revisionPtr revIDLastSave="0" documentId="8_{A8FD9060-2172-4873-913D-584A6B586FEA}" xr6:coauthVersionLast="36" xr6:coauthVersionMax="36" xr10:uidLastSave="{00000000-0000-0000-0000-000000000000}"/>
  <bookViews>
    <workbookView xWindow="-120" yWindow="-120" windowWidth="25440" windowHeight="15390" xr2:uid="{09384AA6-3D5C-4300-8217-5EA0C34FEB2E}"/>
  </bookViews>
  <sheets>
    <sheet name="TPS1HC100" sheetId="2" r:id="rId1"/>
  </sheets>
  <externalReferences>
    <externalReference r:id="rId2"/>
  </externalReferences>
  <definedNames>
    <definedName name="AMBIENT_TEMP">'[1]Global variables'!$C$3</definedName>
    <definedName name="MODULE_RISE">'[1]Global variables'!$C$4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D8" i="2" l="1"/>
  <c r="C8" i="2"/>
  <c r="Q24" i="2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23" i="2"/>
  <c r="Q88" i="2" l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Q150" i="2" s="1"/>
  <c r="Q151" i="2" s="1"/>
  <c r="Q152" i="2" s="1"/>
  <c r="Z24" i="2" s="1"/>
  <c r="AA23" i="2"/>
  <c r="T51" i="2" s="1"/>
  <c r="Z23" i="2"/>
  <c r="S47" i="2" s="1"/>
  <c r="Y23" i="2"/>
  <c r="R45" i="2" s="1"/>
  <c r="D16" i="2" l="1"/>
  <c r="D17" i="2" s="1"/>
  <c r="AA24" i="2"/>
  <c r="Y24" i="2"/>
  <c r="R136" i="2" s="1"/>
  <c r="E20" i="2"/>
  <c r="E21" i="2" s="1"/>
  <c r="R40" i="2"/>
  <c r="T30" i="2"/>
  <c r="T44" i="2"/>
  <c r="T29" i="2"/>
  <c r="T53" i="2"/>
  <c r="T43" i="2"/>
  <c r="S51" i="2"/>
  <c r="T49" i="2"/>
  <c r="T28" i="2"/>
  <c r="T52" i="2"/>
  <c r="S44" i="2"/>
  <c r="S50" i="2"/>
  <c r="T32" i="2"/>
  <c r="T42" i="2"/>
  <c r="S54" i="2"/>
  <c r="S46" i="2"/>
  <c r="T25" i="2"/>
  <c r="S34" i="2"/>
  <c r="T31" i="2"/>
  <c r="T34" i="2"/>
  <c r="S43" i="2"/>
  <c r="T35" i="2"/>
  <c r="S56" i="2"/>
  <c r="S31" i="2"/>
  <c r="T38" i="2"/>
  <c r="R28" i="2"/>
  <c r="S53" i="2"/>
  <c r="S45" i="2"/>
  <c r="S57" i="2"/>
  <c r="R30" i="2"/>
  <c r="R35" i="2"/>
  <c r="S33" i="2"/>
  <c r="S37" i="2"/>
  <c r="S29" i="2"/>
  <c r="S41" i="2"/>
  <c r="R25" i="2"/>
  <c r="S48" i="2"/>
  <c r="R26" i="2"/>
  <c r="S40" i="2"/>
  <c r="S28" i="2"/>
  <c r="S36" i="2"/>
  <c r="S55" i="2"/>
  <c r="S52" i="2"/>
  <c r="R27" i="2"/>
  <c r="S32" i="2"/>
  <c r="S24" i="2"/>
  <c r="S58" i="2"/>
  <c r="S39" i="2"/>
  <c r="R37" i="2"/>
  <c r="S38" i="2"/>
  <c r="S27" i="2"/>
  <c r="S26" i="2"/>
  <c r="T41" i="2"/>
  <c r="T54" i="2"/>
  <c r="T45" i="2"/>
  <c r="T58" i="2"/>
  <c r="T33" i="2"/>
  <c r="T46" i="2"/>
  <c r="T37" i="2"/>
  <c r="T50" i="2"/>
  <c r="T56" i="2"/>
  <c r="T40" i="2"/>
  <c r="T36" i="2"/>
  <c r="T26" i="2"/>
  <c r="T27" i="2"/>
  <c r="T48" i="2"/>
  <c r="T55" i="2"/>
  <c r="T24" i="2"/>
  <c r="R39" i="2"/>
  <c r="T57" i="2"/>
  <c r="T47" i="2"/>
  <c r="T39" i="2"/>
  <c r="R49" i="2"/>
  <c r="R32" i="2"/>
  <c r="R29" i="2"/>
  <c r="R50" i="2"/>
  <c r="R33" i="2"/>
  <c r="R34" i="2"/>
  <c r="R54" i="2"/>
  <c r="R52" i="2"/>
  <c r="R46" i="2"/>
  <c r="R55" i="2"/>
  <c r="R57" i="2"/>
  <c r="R44" i="2"/>
  <c r="R51" i="2"/>
  <c r="R47" i="2"/>
  <c r="R41" i="2"/>
  <c r="R38" i="2"/>
  <c r="R36" i="2"/>
  <c r="S25" i="2"/>
  <c r="R58" i="2"/>
  <c r="R31" i="2"/>
  <c r="R56" i="2"/>
  <c r="R53" i="2"/>
  <c r="R24" i="2"/>
  <c r="R42" i="2"/>
  <c r="R43" i="2"/>
  <c r="R48" i="2"/>
  <c r="S49" i="2"/>
  <c r="S30" i="2"/>
  <c r="S35" i="2"/>
  <c r="S42" i="2"/>
  <c r="R108" i="2"/>
  <c r="R63" i="2"/>
  <c r="R71" i="2"/>
  <c r="R137" i="2"/>
  <c r="R109" i="2"/>
  <c r="R117" i="2"/>
  <c r="R130" i="2"/>
  <c r="R102" i="2"/>
  <c r="R110" i="2"/>
  <c r="R73" i="2"/>
  <c r="R97" i="2"/>
  <c r="R141" i="2"/>
  <c r="R131" i="2"/>
  <c r="R103" i="2"/>
  <c r="R111" i="2"/>
  <c r="R74" i="2"/>
  <c r="R98" i="2"/>
  <c r="R133" i="2"/>
  <c r="R92" i="2"/>
  <c r="C16" i="2" s="1"/>
  <c r="C17" i="2" s="1"/>
  <c r="R62" i="2"/>
  <c r="R86" i="2"/>
  <c r="R148" i="2"/>
  <c r="R120" i="2"/>
  <c r="R128" i="2"/>
  <c r="R91" i="2"/>
  <c r="R121" i="2"/>
  <c r="R68" i="2"/>
  <c r="R80" i="2"/>
  <c r="R150" i="2"/>
  <c r="R106" i="2"/>
  <c r="R69" i="2"/>
  <c r="R93" i="2"/>
  <c r="C12" i="2" s="1"/>
  <c r="C13" i="2" s="1"/>
  <c r="R143" i="2"/>
  <c r="R96" i="2"/>
  <c r="S63" i="2"/>
  <c r="S71" i="2"/>
  <c r="S79" i="2"/>
  <c r="S87" i="2"/>
  <c r="S95" i="2"/>
  <c r="S103" i="2"/>
  <c r="S111" i="2"/>
  <c r="S119" i="2"/>
  <c r="S127" i="2"/>
  <c r="S135" i="2"/>
  <c r="S143" i="2"/>
  <c r="S151" i="2"/>
  <c r="S64" i="2"/>
  <c r="S72" i="2"/>
  <c r="S80" i="2"/>
  <c r="S88" i="2"/>
  <c r="S96" i="2"/>
  <c r="S104" i="2"/>
  <c r="S112" i="2"/>
  <c r="S120" i="2"/>
  <c r="S128" i="2"/>
  <c r="S136" i="2"/>
  <c r="S144" i="2"/>
  <c r="S60" i="2"/>
  <c r="S65" i="2"/>
  <c r="S73" i="2"/>
  <c r="S81" i="2"/>
  <c r="S89" i="2"/>
  <c r="S97" i="2"/>
  <c r="S105" i="2"/>
  <c r="S113" i="2"/>
  <c r="S121" i="2"/>
  <c r="S129" i="2"/>
  <c r="S137" i="2"/>
  <c r="S145" i="2"/>
  <c r="S68" i="2"/>
  <c r="S100" i="2"/>
  <c r="S124" i="2"/>
  <c r="S140" i="2"/>
  <c r="S118" i="2"/>
  <c r="S66" i="2"/>
  <c r="S74" i="2"/>
  <c r="S82" i="2"/>
  <c r="S90" i="2"/>
  <c r="S98" i="2"/>
  <c r="S106" i="2"/>
  <c r="S114" i="2"/>
  <c r="S122" i="2"/>
  <c r="S130" i="2"/>
  <c r="S138" i="2"/>
  <c r="S146" i="2"/>
  <c r="S76" i="2"/>
  <c r="S92" i="2"/>
  <c r="S108" i="2"/>
  <c r="S132" i="2"/>
  <c r="S94" i="2"/>
  <c r="D20" i="2" s="1"/>
  <c r="D21" i="2" s="1"/>
  <c r="S142" i="2"/>
  <c r="S67" i="2"/>
  <c r="S75" i="2"/>
  <c r="S83" i="2"/>
  <c r="S91" i="2"/>
  <c r="S99" i="2"/>
  <c r="S107" i="2"/>
  <c r="S115" i="2"/>
  <c r="S123" i="2"/>
  <c r="S131" i="2"/>
  <c r="S139" i="2"/>
  <c r="S147" i="2"/>
  <c r="S84" i="2"/>
  <c r="S116" i="2"/>
  <c r="S148" i="2"/>
  <c r="S102" i="2"/>
  <c r="S61" i="2"/>
  <c r="S69" i="2"/>
  <c r="S77" i="2"/>
  <c r="S85" i="2"/>
  <c r="S93" i="2"/>
  <c r="D12" i="2" s="1"/>
  <c r="D13" i="2" s="1"/>
  <c r="S101" i="2"/>
  <c r="S109" i="2"/>
  <c r="S117" i="2"/>
  <c r="S125" i="2"/>
  <c r="S133" i="2"/>
  <c r="S141" i="2"/>
  <c r="S149" i="2"/>
  <c r="S62" i="2"/>
  <c r="S70" i="2"/>
  <c r="S78" i="2"/>
  <c r="S86" i="2"/>
  <c r="S110" i="2"/>
  <c r="S126" i="2"/>
  <c r="S134" i="2"/>
  <c r="S150" i="2"/>
  <c r="T67" i="2"/>
  <c r="T75" i="2"/>
  <c r="T83" i="2"/>
  <c r="T91" i="2"/>
  <c r="T99" i="2"/>
  <c r="T107" i="2"/>
  <c r="T115" i="2"/>
  <c r="T123" i="2"/>
  <c r="T131" i="2"/>
  <c r="T139" i="2"/>
  <c r="T147" i="2"/>
  <c r="T68" i="2"/>
  <c r="T76" i="2"/>
  <c r="T84" i="2"/>
  <c r="T92" i="2"/>
  <c r="E16" i="2" s="1"/>
  <c r="E17" i="2" s="1"/>
  <c r="I13" i="2" s="1"/>
  <c r="T100" i="2"/>
  <c r="T108" i="2"/>
  <c r="T116" i="2"/>
  <c r="T124" i="2"/>
  <c r="T132" i="2"/>
  <c r="T140" i="2"/>
  <c r="T148" i="2"/>
  <c r="T61" i="2"/>
  <c r="T69" i="2"/>
  <c r="T77" i="2"/>
  <c r="T85" i="2"/>
  <c r="T93" i="2"/>
  <c r="E12" i="2" s="1"/>
  <c r="E13" i="2" s="1"/>
  <c r="T101" i="2"/>
  <c r="T109" i="2"/>
  <c r="T117" i="2"/>
  <c r="T125" i="2"/>
  <c r="T133" i="2"/>
  <c r="T141" i="2"/>
  <c r="T149" i="2"/>
  <c r="T72" i="2"/>
  <c r="T120" i="2"/>
  <c r="T62" i="2"/>
  <c r="T70" i="2"/>
  <c r="T78" i="2"/>
  <c r="T86" i="2"/>
  <c r="T94" i="2"/>
  <c r="T102" i="2"/>
  <c r="T110" i="2"/>
  <c r="T118" i="2"/>
  <c r="T126" i="2"/>
  <c r="T134" i="2"/>
  <c r="T142" i="2"/>
  <c r="T150" i="2"/>
  <c r="T64" i="2"/>
  <c r="T80" i="2"/>
  <c r="T88" i="2"/>
  <c r="T96" i="2"/>
  <c r="T104" i="2"/>
  <c r="T112" i="2"/>
  <c r="T128" i="2"/>
  <c r="T144" i="2"/>
  <c r="T60" i="2"/>
  <c r="T63" i="2"/>
  <c r="T71" i="2"/>
  <c r="T79" i="2"/>
  <c r="T87" i="2"/>
  <c r="T95" i="2"/>
  <c r="T103" i="2"/>
  <c r="T111" i="2"/>
  <c r="T119" i="2"/>
  <c r="T127" i="2"/>
  <c r="T135" i="2"/>
  <c r="T143" i="2"/>
  <c r="T151" i="2"/>
  <c r="T136" i="2"/>
  <c r="T65" i="2"/>
  <c r="T73" i="2"/>
  <c r="T81" i="2"/>
  <c r="T89" i="2"/>
  <c r="T97" i="2"/>
  <c r="T105" i="2"/>
  <c r="T113" i="2"/>
  <c r="T121" i="2"/>
  <c r="T129" i="2"/>
  <c r="T137" i="2"/>
  <c r="T145" i="2"/>
  <c r="T66" i="2"/>
  <c r="T74" i="2"/>
  <c r="T82" i="2"/>
  <c r="T90" i="2"/>
  <c r="T98" i="2"/>
  <c r="T106" i="2"/>
  <c r="T114" i="2"/>
  <c r="T122" i="2"/>
  <c r="T130" i="2"/>
  <c r="T138" i="2"/>
  <c r="T146" i="2"/>
  <c r="R85" i="2" l="1"/>
  <c r="R142" i="2"/>
  <c r="R149" i="2"/>
  <c r="R112" i="2"/>
  <c r="R107" i="2"/>
  <c r="R90" i="2"/>
  <c r="R147" i="2"/>
  <c r="R89" i="2"/>
  <c r="R146" i="2"/>
  <c r="R101" i="2"/>
  <c r="R124" i="2"/>
  <c r="R77" i="2"/>
  <c r="R134" i="2"/>
  <c r="R99" i="2"/>
  <c r="R104" i="2"/>
  <c r="R135" i="2"/>
  <c r="R82" i="2"/>
  <c r="R139" i="2"/>
  <c r="R81" i="2"/>
  <c r="R138" i="2"/>
  <c r="R145" i="2"/>
  <c r="R116" i="2"/>
  <c r="R94" i="2"/>
  <c r="C20" i="2" s="1"/>
  <c r="C21" i="2" s="1"/>
  <c r="I11" i="2" s="1"/>
  <c r="R61" i="2"/>
  <c r="R78" i="2"/>
  <c r="R83" i="2"/>
  <c r="R140" i="2"/>
  <c r="R84" i="2"/>
  <c r="R66" i="2"/>
  <c r="R115" i="2"/>
  <c r="R65" i="2"/>
  <c r="R72" i="2"/>
  <c r="R95" i="2"/>
  <c r="R100" i="2"/>
  <c r="R70" i="2"/>
  <c r="R122" i="2"/>
  <c r="R151" i="2"/>
  <c r="R75" i="2"/>
  <c r="R132" i="2"/>
  <c r="R129" i="2"/>
  <c r="R127" i="2"/>
  <c r="R76" i="2"/>
  <c r="R126" i="2"/>
  <c r="R64" i="2"/>
  <c r="R87" i="2"/>
  <c r="R144" i="2"/>
  <c r="R123" i="2"/>
  <c r="R114" i="2"/>
  <c r="R60" i="2"/>
  <c r="R67" i="2"/>
  <c r="R88" i="2"/>
  <c r="R105" i="2"/>
  <c r="R119" i="2"/>
  <c r="R113" i="2"/>
  <c r="R118" i="2"/>
  <c r="R125" i="2"/>
  <c r="R79" i="2"/>
</calcChain>
</file>

<file path=xl/sharedStrings.xml><?xml version="1.0" encoding="utf-8"?>
<sst xmlns="http://schemas.openxmlformats.org/spreadsheetml/2006/main" count="45" uniqueCount="35">
  <si>
    <t>Rlim (Ohms)</t>
  </si>
  <si>
    <t>Min KCL</t>
  </si>
  <si>
    <t>TYP KCL</t>
  </si>
  <si>
    <t>MAX</t>
  </si>
  <si>
    <t>Min Slope</t>
  </si>
  <si>
    <t>Typ Slope</t>
  </si>
  <si>
    <t>Max Slope</t>
  </si>
  <si>
    <t>A</t>
  </si>
  <si>
    <t>Section</t>
  </si>
  <si>
    <t>7.15 to 25</t>
  </si>
  <si>
    <t>25 to 71.5</t>
  </si>
  <si>
    <t>ILIM Resistor</t>
  </si>
  <si>
    <t>Resistor Variation</t>
  </si>
  <si>
    <t>Resitor Tolerance</t>
  </si>
  <si>
    <t>KCL without variation</t>
  </si>
  <si>
    <t>ILIM without variation</t>
  </si>
  <si>
    <t>TPS1HC100</t>
  </si>
  <si>
    <t>Ohm</t>
  </si>
  <si>
    <t>%</t>
  </si>
  <si>
    <t>Only modify the highlighted cells</t>
  </si>
  <si>
    <t>Min</t>
  </si>
  <si>
    <t>Typ</t>
  </si>
  <si>
    <t>Max</t>
  </si>
  <si>
    <t>Unit</t>
  </si>
  <si>
    <t>A*kOhm</t>
  </si>
  <si>
    <t>Item</t>
  </si>
  <si>
    <t>(negative, positive)</t>
  </si>
  <si>
    <t>KCL limits with negative tolerance</t>
  </si>
  <si>
    <t>ILIM edge limits with negative tolerance</t>
  </si>
  <si>
    <t>KCL limits with positive tolerance</t>
  </si>
  <si>
    <t>ILIM edge limits with positive tolerance</t>
  </si>
  <si>
    <t>Datasheet Specifications</t>
  </si>
  <si>
    <t>Final Current Limit Values</t>
  </si>
  <si>
    <t xml:space="preserve">The above values are the worst case limits taking into account all the variation. </t>
  </si>
  <si>
    <r>
      <t xml:space="preserve">To use this calculator, please input your current limit resistor value and the percent variation of the resistor. The calculator uses linear interpolation to provide a KCL and an ILIM value from the datasheet parameters. </t>
    </r>
    <r>
      <rPr>
        <b/>
        <sz val="10"/>
        <color rgb="FFFF0000"/>
        <rFont val="Arial"/>
        <family val="2"/>
      </rPr>
      <t>Note that these values are for design reference only and are not guaranteed by 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</si>
</sst>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9" xfId="0" applyBorder="1"/>
    <xf numFmtId="0" fontId="1" fillId="0" borderId="6" xfId="0" applyFont="1" applyBorder="1"/>
    <xf numFmtId="0" fontId="1" fillId="0" borderId="9" xfId="0" applyFont="1" applyBorder="1"/>
    <xf numFmtId="0" fontId="2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15" xfId="0" applyBorder="1"/>
    <xf numFmtId="0" fontId="0" fillId="2" borderId="13" xfId="0" applyFill="1" applyBorder="1"/>
    <xf numFmtId="0" fontId="0" fillId="2" borderId="15" xfId="0" applyFill="1" applyBorder="1"/>
    <xf numFmtId="2" fontId="0" fillId="0" borderId="0" xfId="0" applyNumberFormat="1" applyFont="1"/>
    <xf numFmtId="2" fontId="1" fillId="0" borderId="0" xfId="0" applyNumberFormat="1" applyFont="1" applyBorder="1"/>
    <xf numFmtId="0" fontId="1" fillId="0" borderId="7" xfId="0" applyFont="1" applyBorder="1" applyAlignment="1">
      <alignment horizontal="center"/>
    </xf>
    <xf numFmtId="2" fontId="1" fillId="0" borderId="8" xfId="0" applyNumberFormat="1" applyFont="1" applyBorder="1"/>
    <xf numFmtId="0" fontId="3" fillId="0" borderId="0" xfId="0" applyFont="1" applyFill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25</xdr:row>
      <xdr:rowOff>76199</xdr:rowOff>
    </xdr:from>
    <xdr:to>
      <xdr:col>9</xdr:col>
      <xdr:colOff>581024</xdr:colOff>
      <xdr:row>36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6C218-BFAE-4A4D-8EF5-410B559FB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4229099"/>
          <a:ext cx="7553324" cy="1838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ync\Power\Phoenix%20Power%20Rev%203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variables"/>
      <sheetName val="Phoenix Mid_High Peak Current"/>
      <sheetName val="Phoenix Mid_High High Use Case"/>
      <sheetName val="Power model - worst case Pho MH"/>
      <sheetName val="Power model - measured"/>
      <sheetName val="Power model - high case Pho MH"/>
      <sheetName val="Power model - custom case MH"/>
      <sheetName val="Power model - high case Pho LOW"/>
      <sheetName val="Power model - sentinel mode"/>
      <sheetName val="Power model - suspend to RAM"/>
      <sheetName val="Power model - &quot;Realistic&quot; Phoen"/>
      <sheetName val="Power model - worst  Sync 4.x"/>
      <sheetName val="Power model - android case 4AD"/>
      <sheetName val="Module Thermal Study -Sync High"/>
      <sheetName val="TPS25840-Q1"/>
      <sheetName val="TPS7B4254-Q1 (9V ANC)"/>
      <sheetName val="Front end"/>
      <sheetName val="Front End Filter"/>
      <sheetName val="LM5176_Enable Circuit"/>
      <sheetName val="LM74501-Q1"/>
      <sheetName val="TPS22918-Q1"/>
      <sheetName val="LM5176"/>
      <sheetName val="LM5176 FETS"/>
      <sheetName val="LM5141 3.3V"/>
      <sheetName val="LM5141 FET_LOSS"/>
      <sheetName val="VIP (Traveo)"/>
      <sheetName val="LMR43610 (3P3VBAT)"/>
      <sheetName val="Cable Calculator"/>
      <sheetName val="TPS254900 (USB Switch)"/>
      <sheetName val="TPS2594A - Camera Pwr Switch"/>
      <sheetName val="TPS25940 (Sync 4.2 reference)"/>
      <sheetName val="LM62435-Q1_VCC_5V_SW"/>
      <sheetName val="LM62435 (5V)"/>
      <sheetName val="Fuel Sender"/>
      <sheetName val="LM62435-9.8V (8 cameras)"/>
      <sheetName val="LMR43610-9.8V (1 camera)"/>
      <sheetName val="Current Sense Amplifiers"/>
      <sheetName val="FPDLink Supplies"/>
      <sheetName val="MCM power connection"/>
      <sheetName val="TPS1HC100 MCM - New"/>
      <sheetName val="TPS1H100 MCM  switch"/>
      <sheetName val="Bulk Storage"/>
      <sheetName val="Vehicle operating hours"/>
    </sheetNames>
    <sheetDataSet>
      <sheetData sheetId="0">
        <row r="3">
          <cell r="C3">
            <v>70</v>
          </cell>
        </row>
        <row r="4">
          <cell r="C4">
            <v>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6">
          <cell r="F26">
            <v>2.81</v>
          </cell>
        </row>
      </sheetData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639E-4F58-4135-8B48-04FB2CC4927F}">
  <dimension ref="B1:AA152"/>
  <sheetViews>
    <sheetView tabSelected="1" workbookViewId="0">
      <selection activeCell="G22" sqref="G22"/>
    </sheetView>
  </sheetViews>
  <sheetFormatPr defaultRowHeight="12.75" x14ac:dyDescent="0.2"/>
  <cols>
    <col min="2" max="2" width="39.5703125" customWidth="1"/>
    <col min="3" max="3" width="10.5703125" customWidth="1"/>
    <col min="17" max="17" width="11.42578125" hidden="1" customWidth="1"/>
    <col min="18" max="20" width="0" hidden="1" customWidth="1"/>
    <col min="24" max="24" width="0" hidden="1" customWidth="1"/>
    <col min="25" max="26" width="9.28515625" hidden="1" customWidth="1"/>
    <col min="27" max="27" width="9.85546875" hidden="1" customWidth="1"/>
  </cols>
  <sheetData>
    <row r="1" spans="2:10" ht="13.5" thickBot="1" x14ac:dyDescent="0.25">
      <c r="B1" s="5" t="s">
        <v>16</v>
      </c>
    </row>
    <row r="2" spans="2:10" ht="13.5" thickBot="1" x14ac:dyDescent="0.25">
      <c r="B2" s="58" t="s">
        <v>19</v>
      </c>
      <c r="C2" s="59"/>
    </row>
    <row r="3" spans="2:10" ht="12.75" customHeight="1" x14ac:dyDescent="0.2">
      <c r="B3" s="60" t="s">
        <v>34</v>
      </c>
      <c r="C3" s="60"/>
      <c r="D3" s="60"/>
      <c r="E3" s="60"/>
      <c r="F3" s="60"/>
      <c r="G3" s="60"/>
      <c r="H3" s="60"/>
      <c r="I3" s="60"/>
      <c r="J3" s="60"/>
    </row>
    <row r="4" spans="2:10" x14ac:dyDescent="0.2">
      <c r="B4" s="60"/>
      <c r="C4" s="60"/>
      <c r="D4" s="60"/>
      <c r="E4" s="60"/>
      <c r="F4" s="60"/>
      <c r="G4" s="60"/>
      <c r="H4" s="60"/>
      <c r="I4" s="60"/>
      <c r="J4" s="60"/>
    </row>
    <row r="5" spans="2:10" ht="13.5" thickBot="1" x14ac:dyDescent="0.25">
      <c r="B5" s="60"/>
      <c r="C5" s="60"/>
      <c r="D5" s="60"/>
      <c r="E5" s="60"/>
      <c r="F5" s="60"/>
      <c r="G5" s="60"/>
      <c r="H5" s="60"/>
      <c r="I5" s="60"/>
      <c r="J5" s="60"/>
    </row>
    <row r="6" spans="2:10" x14ac:dyDescent="0.2">
      <c r="B6" t="s">
        <v>11</v>
      </c>
      <c r="C6" s="27">
        <v>25000</v>
      </c>
      <c r="D6" s="1" t="s">
        <v>17</v>
      </c>
    </row>
    <row r="7" spans="2:10" ht="13.5" thickBot="1" x14ac:dyDescent="0.25">
      <c r="B7" t="s">
        <v>12</v>
      </c>
      <c r="C7" s="28">
        <v>0</v>
      </c>
      <c r="D7" s="1" t="s">
        <v>18</v>
      </c>
    </row>
    <row r="8" spans="2:10" x14ac:dyDescent="0.2">
      <c r="B8" t="s">
        <v>13</v>
      </c>
      <c r="C8" s="29">
        <f>((1-($C$7/100))*$C$6)</f>
        <v>25000</v>
      </c>
      <c r="D8" s="29">
        <f>((1+($C$7/100))*$C$6)</f>
        <v>25000</v>
      </c>
      <c r="E8" t="s">
        <v>26</v>
      </c>
    </row>
    <row r="9" spans="2:10" ht="13.5" thickBot="1" x14ac:dyDescent="0.25"/>
    <row r="10" spans="2:10" ht="13.5" thickBot="1" x14ac:dyDescent="0.25">
      <c r="B10" s="12" t="s">
        <v>25</v>
      </c>
      <c r="C10" s="6" t="s">
        <v>20</v>
      </c>
      <c r="D10" s="6" t="s">
        <v>21</v>
      </c>
      <c r="E10" s="6" t="s">
        <v>22</v>
      </c>
      <c r="F10" s="7" t="s">
        <v>23</v>
      </c>
      <c r="H10" s="46" t="s">
        <v>32</v>
      </c>
      <c r="I10" s="47"/>
      <c r="J10" s="48"/>
    </row>
    <row r="11" spans="2:10" x14ac:dyDescent="0.2">
      <c r="B11" s="16"/>
      <c r="C11" s="19"/>
      <c r="D11" s="19"/>
      <c r="E11" s="19"/>
      <c r="F11" s="20"/>
      <c r="H11" s="17" t="s">
        <v>20</v>
      </c>
      <c r="I11" s="30">
        <f>C21</f>
        <v>1.8</v>
      </c>
      <c r="J11" s="3" t="s">
        <v>7</v>
      </c>
    </row>
    <row r="12" spans="2:10" x14ac:dyDescent="0.2">
      <c r="B12" s="18" t="s">
        <v>14</v>
      </c>
      <c r="C12" s="8">
        <f>VLOOKUP($C$6,Q23:T152,2)</f>
        <v>45</v>
      </c>
      <c r="D12" s="8">
        <f>VLOOKUP($C$6,$Q$23:$T$152,3)</f>
        <v>48.5</v>
      </c>
      <c r="E12" s="8">
        <f>VLOOKUP($C$6,$Q$23:$T$152,4)</f>
        <v>57.25</v>
      </c>
      <c r="F12" s="10" t="s">
        <v>24</v>
      </c>
      <c r="H12" s="17" t="s">
        <v>21</v>
      </c>
      <c r="I12" s="30">
        <f>D13</f>
        <v>1.94</v>
      </c>
      <c r="J12" s="3" t="s">
        <v>7</v>
      </c>
    </row>
    <row r="13" spans="2:10" ht="13.5" thickBot="1" x14ac:dyDescent="0.25">
      <c r="B13" s="18" t="s">
        <v>15</v>
      </c>
      <c r="C13" s="8">
        <f>(C12/($C$6/1000))</f>
        <v>1.8</v>
      </c>
      <c r="D13" s="8">
        <f>(D12/($C$6/1000))</f>
        <v>1.94</v>
      </c>
      <c r="E13" s="8">
        <f>(E12/($C$6/1000))</f>
        <v>2.29</v>
      </c>
      <c r="F13" s="10" t="s">
        <v>7</v>
      </c>
      <c r="H13" s="31" t="s">
        <v>22</v>
      </c>
      <c r="I13" s="32">
        <f>E17</f>
        <v>2.29</v>
      </c>
      <c r="J13" s="4" t="s">
        <v>7</v>
      </c>
    </row>
    <row r="14" spans="2:10" ht="13.5" thickBot="1" x14ac:dyDescent="0.25">
      <c r="B14" s="15"/>
      <c r="C14" s="21"/>
      <c r="D14" s="21"/>
      <c r="E14" s="21"/>
      <c r="F14" s="22"/>
    </row>
    <row r="15" spans="2:10" ht="12.75" customHeight="1" x14ac:dyDescent="0.2">
      <c r="B15" s="13"/>
      <c r="C15" s="23"/>
      <c r="D15" s="23"/>
      <c r="E15" s="23"/>
      <c r="F15" s="24"/>
      <c r="H15" s="49" t="s">
        <v>33</v>
      </c>
      <c r="I15" s="50"/>
      <c r="J15" s="51"/>
    </row>
    <row r="16" spans="2:10" x14ac:dyDescent="0.2">
      <c r="B16" s="18" t="s">
        <v>27</v>
      </c>
      <c r="C16" s="8">
        <f>VLOOKUP($C$8,Q23:T152,2)</f>
        <v>45</v>
      </c>
      <c r="D16" s="8">
        <f>VLOOKUP($C$8,Q23:T152,3)</f>
        <v>48.5</v>
      </c>
      <c r="E16" s="8">
        <f>VLOOKUP($C$8,Q23:T152,4)</f>
        <v>57.25</v>
      </c>
      <c r="F16" s="10" t="s">
        <v>24</v>
      </c>
      <c r="H16" s="52"/>
      <c r="I16" s="53"/>
      <c r="J16" s="54"/>
    </row>
    <row r="17" spans="2:27" ht="13.5" thickBot="1" x14ac:dyDescent="0.25">
      <c r="B17" s="18" t="s">
        <v>28</v>
      </c>
      <c r="C17" s="8">
        <f>(C16/($C$8/1000))</f>
        <v>1.8</v>
      </c>
      <c r="D17" s="8">
        <f t="shared" ref="D17:E17" si="0">(D16/($C$8/1000))</f>
        <v>1.94</v>
      </c>
      <c r="E17" s="8">
        <f t="shared" si="0"/>
        <v>2.29</v>
      </c>
      <c r="F17" s="10" t="s">
        <v>7</v>
      </c>
      <c r="H17" s="55"/>
      <c r="I17" s="56"/>
      <c r="J17" s="57"/>
    </row>
    <row r="18" spans="2:27" ht="13.5" thickBot="1" x14ac:dyDescent="0.25">
      <c r="B18" s="14"/>
      <c r="C18" s="11"/>
      <c r="D18" s="11"/>
      <c r="E18" s="11"/>
      <c r="F18" s="9"/>
      <c r="H18" s="33"/>
      <c r="I18" s="33"/>
      <c r="J18" s="33"/>
    </row>
    <row r="19" spans="2:27" x14ac:dyDescent="0.2">
      <c r="B19" s="13"/>
      <c r="C19" s="23"/>
      <c r="D19" s="23"/>
      <c r="E19" s="23"/>
      <c r="F19" s="24"/>
      <c r="H19" s="33"/>
      <c r="I19" s="33"/>
      <c r="J19" s="33"/>
    </row>
    <row r="20" spans="2:27" x14ac:dyDescent="0.2">
      <c r="B20" s="18" t="s">
        <v>29</v>
      </c>
      <c r="C20" s="8">
        <f>VLOOKUP($D$8,Q23:T152,2)</f>
        <v>45</v>
      </c>
      <c r="D20" s="8">
        <f>VLOOKUP($D$8,Q23:T152,3)</f>
        <v>48.5</v>
      </c>
      <c r="E20" s="8">
        <f>VLOOKUP($D$8,Q23:T152,4)</f>
        <v>57.25</v>
      </c>
      <c r="F20" s="10" t="s">
        <v>24</v>
      </c>
    </row>
    <row r="21" spans="2:27" x14ac:dyDescent="0.2">
      <c r="B21" s="18" t="s">
        <v>30</v>
      </c>
      <c r="C21" s="8">
        <f>(C20/($D$8/1000))</f>
        <v>1.8</v>
      </c>
      <c r="D21" s="8">
        <f t="shared" ref="D21:E21" si="1">(D20/($D$8/1000))</f>
        <v>1.94</v>
      </c>
      <c r="E21" s="8">
        <f t="shared" si="1"/>
        <v>2.29</v>
      </c>
      <c r="F21" s="10" t="s">
        <v>7</v>
      </c>
    </row>
    <row r="22" spans="2:27" ht="13.5" thickBot="1" x14ac:dyDescent="0.25">
      <c r="B22" s="26"/>
      <c r="C22" s="25"/>
      <c r="D22" s="25"/>
      <c r="E22" s="25"/>
      <c r="F22" s="2"/>
      <c r="Q22" t="s">
        <v>0</v>
      </c>
      <c r="R22" t="s">
        <v>1</v>
      </c>
      <c r="S22" t="s">
        <v>2</v>
      </c>
      <c r="T22" t="s">
        <v>3</v>
      </c>
      <c r="X22" t="s">
        <v>8</v>
      </c>
      <c r="Y22" t="s">
        <v>4</v>
      </c>
      <c r="Z22" t="s">
        <v>5</v>
      </c>
      <c r="AA22" t="s">
        <v>6</v>
      </c>
    </row>
    <row r="23" spans="2:27" x14ac:dyDescent="0.2">
      <c r="Q23" s="1">
        <f>7.15*1000</f>
        <v>7150</v>
      </c>
      <c r="R23" s="1">
        <v>36.340000000000003</v>
      </c>
      <c r="S23" s="1">
        <v>44.3</v>
      </c>
      <c r="T23" s="1">
        <v>55.41</v>
      </c>
      <c r="X23" t="s">
        <v>9</v>
      </c>
      <c r="Y23">
        <f>(R59-R23)/(Q59-Q23)</f>
        <v>4.8515406162464968E-4</v>
      </c>
      <c r="Z23">
        <f>(S59-S23)/(Q59-Q23)</f>
        <v>2.3529411764705899E-4</v>
      </c>
      <c r="AA23">
        <f>(T59-T23)/(Q59-Q23)</f>
        <v>1.0308123249299739E-4</v>
      </c>
    </row>
    <row r="24" spans="2:27" ht="13.5" thickBot="1" x14ac:dyDescent="0.25">
      <c r="Q24">
        <f>7500</f>
        <v>7500</v>
      </c>
      <c r="R24">
        <f>($Y$23*(Q24-$Q$23))+$R$23</f>
        <v>36.509803921568633</v>
      </c>
      <c r="S24">
        <f>($Z$23*(Q24-$Q$23))+$S$23</f>
        <v>44.382352941176471</v>
      </c>
      <c r="T24">
        <f>($AA$23*(Q24-$Q$23))+$T$23</f>
        <v>55.446078431372548</v>
      </c>
      <c r="X24" t="s">
        <v>10</v>
      </c>
      <c r="Y24">
        <f>(R152-R59)/(Q152-Q59)</f>
        <v>-1.7741935483870969E-4</v>
      </c>
      <c r="Z24">
        <f>(S152-S59)/(Q152-Q59)</f>
        <v>1.075268817204301E-5</v>
      </c>
      <c r="AA24">
        <f>(T152-T59)/(Q152-Q59)</f>
        <v>8.6236559139784907E-5</v>
      </c>
    </row>
    <row r="25" spans="2:27" ht="13.5" thickBot="1" x14ac:dyDescent="0.25">
      <c r="B25" s="34" t="s">
        <v>31</v>
      </c>
      <c r="C25" s="35"/>
      <c r="D25" s="35"/>
      <c r="E25" s="35"/>
      <c r="F25" s="35"/>
      <c r="G25" s="35"/>
      <c r="H25" s="35"/>
      <c r="I25" s="35"/>
      <c r="J25" s="36"/>
      <c r="Q25">
        <f>Q24+500</f>
        <v>8000</v>
      </c>
      <c r="R25">
        <f t="shared" ref="R25:R58" si="2">($Y$23*(Q25-$Q$23))+$R$23</f>
        <v>36.752380952380953</v>
      </c>
      <c r="S25">
        <f t="shared" ref="S25:S58" si="3">($Z$23*(Q25-$Q$23))+$S$23</f>
        <v>44.5</v>
      </c>
      <c r="T25">
        <f t="shared" ref="T25:T58" si="4">($AA$23*(Q25-$Q$23))+$T$23</f>
        <v>55.497619047619047</v>
      </c>
    </row>
    <row r="26" spans="2:27" x14ac:dyDescent="0.2">
      <c r="B26" s="37"/>
      <c r="C26" s="38"/>
      <c r="D26" s="38"/>
      <c r="E26" s="38"/>
      <c r="F26" s="38"/>
      <c r="G26" s="38"/>
      <c r="H26" s="38"/>
      <c r="I26" s="38"/>
      <c r="J26" s="39"/>
      <c r="Q26">
        <f>Q25+500</f>
        <v>8500</v>
      </c>
      <c r="R26">
        <f t="shared" si="2"/>
        <v>36.994957983193281</v>
      </c>
      <c r="S26">
        <f t="shared" si="3"/>
        <v>44.617647058823529</v>
      </c>
      <c r="T26">
        <f t="shared" si="4"/>
        <v>55.549159663865545</v>
      </c>
    </row>
    <row r="27" spans="2:27" x14ac:dyDescent="0.2">
      <c r="B27" s="40"/>
      <c r="C27" s="41"/>
      <c r="D27" s="41"/>
      <c r="E27" s="41"/>
      <c r="F27" s="41"/>
      <c r="G27" s="41"/>
      <c r="H27" s="41"/>
      <c r="I27" s="41"/>
      <c r="J27" s="42"/>
      <c r="Q27">
        <f>Q26+500</f>
        <v>9000</v>
      </c>
      <c r="R27">
        <f>($Y$23*(Q27-$Q$23))+$R$23</f>
        <v>37.237535014005609</v>
      </c>
      <c r="S27">
        <f t="shared" si="3"/>
        <v>44.735294117647058</v>
      </c>
      <c r="T27">
        <f t="shared" si="4"/>
        <v>55.600700280112044</v>
      </c>
    </row>
    <row r="28" spans="2:27" x14ac:dyDescent="0.2">
      <c r="B28" s="40"/>
      <c r="C28" s="41"/>
      <c r="D28" s="41"/>
      <c r="E28" s="41"/>
      <c r="F28" s="41"/>
      <c r="G28" s="41"/>
      <c r="H28" s="41"/>
      <c r="I28" s="41"/>
      <c r="J28" s="42"/>
      <c r="Q28">
        <f t="shared" ref="Q28:Q91" si="5">Q27+500</f>
        <v>9500</v>
      </c>
      <c r="R28">
        <f t="shared" si="2"/>
        <v>37.480112044817929</v>
      </c>
      <c r="S28">
        <f t="shared" si="3"/>
        <v>44.852941176470587</v>
      </c>
      <c r="T28">
        <f t="shared" si="4"/>
        <v>55.652240896358542</v>
      </c>
    </row>
    <row r="29" spans="2:27" x14ac:dyDescent="0.2">
      <c r="B29" s="40"/>
      <c r="C29" s="41"/>
      <c r="D29" s="41"/>
      <c r="E29" s="41"/>
      <c r="F29" s="41"/>
      <c r="G29" s="41"/>
      <c r="H29" s="41"/>
      <c r="I29" s="41"/>
      <c r="J29" s="42"/>
      <c r="Q29">
        <f t="shared" si="5"/>
        <v>10000</v>
      </c>
      <c r="R29">
        <f t="shared" si="2"/>
        <v>37.722689075630257</v>
      </c>
      <c r="S29">
        <f t="shared" si="3"/>
        <v>44.970588235294116</v>
      </c>
      <c r="T29">
        <f t="shared" si="4"/>
        <v>55.70378151260504</v>
      </c>
    </row>
    <row r="30" spans="2:27" x14ac:dyDescent="0.2">
      <c r="B30" s="40"/>
      <c r="C30" s="41"/>
      <c r="D30" s="41"/>
      <c r="E30" s="41"/>
      <c r="F30" s="41"/>
      <c r="G30" s="41"/>
      <c r="H30" s="41"/>
      <c r="I30" s="41"/>
      <c r="J30" s="42"/>
      <c r="Q30">
        <f t="shared" si="5"/>
        <v>10500</v>
      </c>
      <c r="R30">
        <f t="shared" si="2"/>
        <v>37.965266106442577</v>
      </c>
      <c r="S30">
        <f t="shared" si="3"/>
        <v>45.088235294117645</v>
      </c>
      <c r="T30">
        <f t="shared" si="4"/>
        <v>55.755322128851539</v>
      </c>
    </row>
    <row r="31" spans="2:27" x14ac:dyDescent="0.2">
      <c r="B31" s="40"/>
      <c r="C31" s="41"/>
      <c r="D31" s="41"/>
      <c r="E31" s="41"/>
      <c r="F31" s="41"/>
      <c r="G31" s="41"/>
      <c r="H31" s="41"/>
      <c r="I31" s="41"/>
      <c r="J31" s="42"/>
      <c r="Q31">
        <f t="shared" si="5"/>
        <v>11000</v>
      </c>
      <c r="R31">
        <f t="shared" si="2"/>
        <v>38.207843137254905</v>
      </c>
      <c r="S31">
        <f t="shared" si="3"/>
        <v>45.205882352941174</v>
      </c>
      <c r="T31">
        <f t="shared" si="4"/>
        <v>55.806862745098037</v>
      </c>
    </row>
    <row r="32" spans="2:27" x14ac:dyDescent="0.2">
      <c r="B32" s="40"/>
      <c r="C32" s="41"/>
      <c r="D32" s="41"/>
      <c r="E32" s="41"/>
      <c r="F32" s="41"/>
      <c r="G32" s="41"/>
      <c r="H32" s="41"/>
      <c r="I32" s="41"/>
      <c r="J32" s="42"/>
      <c r="Q32">
        <f t="shared" si="5"/>
        <v>11500</v>
      </c>
      <c r="R32">
        <f t="shared" si="2"/>
        <v>38.450420168067232</v>
      </c>
      <c r="S32">
        <f t="shared" si="3"/>
        <v>45.323529411764703</v>
      </c>
      <c r="T32">
        <f t="shared" si="4"/>
        <v>55.858403361344536</v>
      </c>
    </row>
    <row r="33" spans="2:20" x14ac:dyDescent="0.2">
      <c r="B33" s="40"/>
      <c r="C33" s="41"/>
      <c r="D33" s="41"/>
      <c r="E33" s="41"/>
      <c r="F33" s="41"/>
      <c r="G33" s="41"/>
      <c r="H33" s="41"/>
      <c r="I33" s="41"/>
      <c r="J33" s="42"/>
      <c r="Q33">
        <f t="shared" si="5"/>
        <v>12000</v>
      </c>
      <c r="R33">
        <f t="shared" si="2"/>
        <v>38.692997198879553</v>
      </c>
      <c r="S33">
        <f t="shared" si="3"/>
        <v>45.441176470588232</v>
      </c>
      <c r="T33">
        <f t="shared" si="4"/>
        <v>55.909943977591034</v>
      </c>
    </row>
    <row r="34" spans="2:20" x14ac:dyDescent="0.2">
      <c r="B34" s="40"/>
      <c r="C34" s="41"/>
      <c r="D34" s="41"/>
      <c r="E34" s="41"/>
      <c r="F34" s="41"/>
      <c r="G34" s="41"/>
      <c r="H34" s="41"/>
      <c r="I34" s="41"/>
      <c r="J34" s="42"/>
      <c r="Q34">
        <f t="shared" si="5"/>
        <v>12500</v>
      </c>
      <c r="R34">
        <f t="shared" si="2"/>
        <v>38.935574229691881</v>
      </c>
      <c r="S34">
        <f t="shared" si="3"/>
        <v>45.558823529411761</v>
      </c>
      <c r="T34">
        <f t="shared" si="4"/>
        <v>55.961484593837532</v>
      </c>
    </row>
    <row r="35" spans="2:20" x14ac:dyDescent="0.2">
      <c r="B35" s="40"/>
      <c r="C35" s="41"/>
      <c r="D35" s="41"/>
      <c r="E35" s="41"/>
      <c r="F35" s="41"/>
      <c r="G35" s="41"/>
      <c r="H35" s="41"/>
      <c r="I35" s="41"/>
      <c r="J35" s="42"/>
      <c r="Q35">
        <f t="shared" si="5"/>
        <v>13000</v>
      </c>
      <c r="R35">
        <f t="shared" si="2"/>
        <v>39.178151260504201</v>
      </c>
      <c r="S35">
        <f t="shared" si="3"/>
        <v>45.67647058823529</v>
      </c>
      <c r="T35">
        <f t="shared" si="4"/>
        <v>56.013025210084031</v>
      </c>
    </row>
    <row r="36" spans="2:20" x14ac:dyDescent="0.2">
      <c r="B36" s="40"/>
      <c r="C36" s="41"/>
      <c r="D36" s="41"/>
      <c r="E36" s="41"/>
      <c r="F36" s="41"/>
      <c r="G36" s="41"/>
      <c r="H36" s="41"/>
      <c r="I36" s="41"/>
      <c r="J36" s="42"/>
      <c r="Q36">
        <f t="shared" si="5"/>
        <v>13500</v>
      </c>
      <c r="R36">
        <f t="shared" si="2"/>
        <v>39.420728291316529</v>
      </c>
      <c r="S36">
        <f t="shared" si="3"/>
        <v>45.794117647058819</v>
      </c>
      <c r="T36">
        <f t="shared" si="4"/>
        <v>56.064565826330529</v>
      </c>
    </row>
    <row r="37" spans="2:20" ht="13.5" thickBot="1" x14ac:dyDescent="0.25">
      <c r="B37" s="43"/>
      <c r="C37" s="44"/>
      <c r="D37" s="44"/>
      <c r="E37" s="44"/>
      <c r="F37" s="44"/>
      <c r="G37" s="44"/>
      <c r="H37" s="44"/>
      <c r="I37" s="44"/>
      <c r="J37" s="45"/>
      <c r="Q37">
        <f t="shared" si="5"/>
        <v>14000</v>
      </c>
      <c r="R37">
        <f t="shared" si="2"/>
        <v>39.663305322128856</v>
      </c>
      <c r="S37">
        <f t="shared" si="3"/>
        <v>45.911764705882348</v>
      </c>
      <c r="T37">
        <f t="shared" si="4"/>
        <v>56.116106442577028</v>
      </c>
    </row>
    <row r="38" spans="2:20" x14ac:dyDescent="0.2">
      <c r="Q38">
        <f t="shared" si="5"/>
        <v>14500</v>
      </c>
      <c r="R38">
        <f t="shared" si="2"/>
        <v>39.905882352941177</v>
      </c>
      <c r="S38">
        <f t="shared" si="3"/>
        <v>46.029411764705884</v>
      </c>
      <c r="T38">
        <f t="shared" si="4"/>
        <v>56.167647058823526</v>
      </c>
    </row>
    <row r="39" spans="2:20" x14ac:dyDescent="0.2">
      <c r="Q39">
        <f t="shared" si="5"/>
        <v>15000</v>
      </c>
      <c r="R39">
        <f t="shared" si="2"/>
        <v>40.148459383753504</v>
      </c>
      <c r="S39">
        <f t="shared" si="3"/>
        <v>46.147058823529413</v>
      </c>
      <c r="T39">
        <f t="shared" si="4"/>
        <v>56.219187675070025</v>
      </c>
    </row>
    <row r="40" spans="2:20" x14ac:dyDescent="0.2">
      <c r="Q40">
        <f t="shared" si="5"/>
        <v>15500</v>
      </c>
      <c r="R40">
        <f t="shared" si="2"/>
        <v>40.391036414565832</v>
      </c>
      <c r="S40">
        <f t="shared" si="3"/>
        <v>46.264705882352942</v>
      </c>
      <c r="T40">
        <f t="shared" si="4"/>
        <v>56.270728291316523</v>
      </c>
    </row>
    <row r="41" spans="2:20" x14ac:dyDescent="0.2">
      <c r="Q41">
        <f t="shared" si="5"/>
        <v>16000</v>
      </c>
      <c r="R41">
        <f t="shared" si="2"/>
        <v>40.633613445378153</v>
      </c>
      <c r="S41">
        <f t="shared" si="3"/>
        <v>46.382352941176471</v>
      </c>
      <c r="T41">
        <f t="shared" si="4"/>
        <v>56.322268907563021</v>
      </c>
    </row>
    <row r="42" spans="2:20" x14ac:dyDescent="0.2">
      <c r="Q42">
        <f t="shared" si="5"/>
        <v>16500</v>
      </c>
      <c r="R42">
        <f t="shared" si="2"/>
        <v>40.87619047619048</v>
      </c>
      <c r="S42">
        <f t="shared" si="3"/>
        <v>46.5</v>
      </c>
      <c r="T42">
        <f t="shared" si="4"/>
        <v>56.37380952380952</v>
      </c>
    </row>
    <row r="43" spans="2:20" x14ac:dyDescent="0.2">
      <c r="Q43">
        <f t="shared" si="5"/>
        <v>17000</v>
      </c>
      <c r="R43">
        <f t="shared" si="2"/>
        <v>41.118767507002801</v>
      </c>
      <c r="S43">
        <f t="shared" si="3"/>
        <v>46.617647058823529</v>
      </c>
      <c r="T43">
        <f t="shared" si="4"/>
        <v>56.425350140056018</v>
      </c>
    </row>
    <row r="44" spans="2:20" x14ac:dyDescent="0.2">
      <c r="Q44">
        <f t="shared" si="5"/>
        <v>17500</v>
      </c>
      <c r="R44">
        <f t="shared" si="2"/>
        <v>41.361344537815128</v>
      </c>
      <c r="S44">
        <f t="shared" si="3"/>
        <v>46.735294117647058</v>
      </c>
      <c r="T44">
        <f t="shared" si="4"/>
        <v>56.476890756302517</v>
      </c>
    </row>
    <row r="45" spans="2:20" x14ac:dyDescent="0.2">
      <c r="Q45">
        <f t="shared" si="5"/>
        <v>18000</v>
      </c>
      <c r="R45">
        <f t="shared" si="2"/>
        <v>41.603921568627456</v>
      </c>
      <c r="S45">
        <f t="shared" si="3"/>
        <v>46.852941176470587</v>
      </c>
      <c r="T45">
        <f t="shared" si="4"/>
        <v>56.528431372549015</v>
      </c>
    </row>
    <row r="46" spans="2:20" x14ac:dyDescent="0.2">
      <c r="Q46">
        <f t="shared" si="5"/>
        <v>18500</v>
      </c>
      <c r="R46">
        <f t="shared" si="2"/>
        <v>41.846498599439776</v>
      </c>
      <c r="S46">
        <f t="shared" si="3"/>
        <v>46.970588235294116</v>
      </c>
      <c r="T46">
        <f t="shared" si="4"/>
        <v>56.579971988795513</v>
      </c>
    </row>
    <row r="47" spans="2:20" x14ac:dyDescent="0.2">
      <c r="Q47">
        <f t="shared" si="5"/>
        <v>19000</v>
      </c>
      <c r="R47">
        <f t="shared" si="2"/>
        <v>42.089075630252104</v>
      </c>
      <c r="S47">
        <f t="shared" si="3"/>
        <v>47.088235294117645</v>
      </c>
      <c r="T47">
        <f t="shared" si="4"/>
        <v>56.631512605042019</v>
      </c>
    </row>
    <row r="48" spans="2:20" x14ac:dyDescent="0.2">
      <c r="Q48">
        <f t="shared" si="5"/>
        <v>19500</v>
      </c>
      <c r="R48">
        <f t="shared" si="2"/>
        <v>42.331652661064425</v>
      </c>
      <c r="S48">
        <f t="shared" si="3"/>
        <v>47.205882352941174</v>
      </c>
      <c r="T48">
        <f t="shared" si="4"/>
        <v>56.683053221288517</v>
      </c>
    </row>
    <row r="49" spans="17:20" x14ac:dyDescent="0.2">
      <c r="Q49">
        <f t="shared" si="5"/>
        <v>20000</v>
      </c>
      <c r="R49">
        <f t="shared" si="2"/>
        <v>42.574229691876752</v>
      </c>
      <c r="S49">
        <f t="shared" si="3"/>
        <v>47.323529411764703</v>
      </c>
      <c r="T49">
        <f t="shared" si="4"/>
        <v>56.734593837535016</v>
      </c>
    </row>
    <row r="50" spans="17:20" x14ac:dyDescent="0.2">
      <c r="Q50">
        <f t="shared" si="5"/>
        <v>20500</v>
      </c>
      <c r="R50">
        <f t="shared" si="2"/>
        <v>42.81680672268908</v>
      </c>
      <c r="S50">
        <f t="shared" si="3"/>
        <v>47.441176470588232</v>
      </c>
      <c r="T50">
        <f t="shared" si="4"/>
        <v>56.786134453781514</v>
      </c>
    </row>
    <row r="51" spans="17:20" x14ac:dyDescent="0.2">
      <c r="Q51">
        <f t="shared" si="5"/>
        <v>21000</v>
      </c>
      <c r="R51">
        <f t="shared" si="2"/>
        <v>43.0593837535014</v>
      </c>
      <c r="S51">
        <f t="shared" si="3"/>
        <v>47.558823529411761</v>
      </c>
      <c r="T51">
        <f t="shared" si="4"/>
        <v>56.837675070028013</v>
      </c>
    </row>
    <row r="52" spans="17:20" x14ac:dyDescent="0.2">
      <c r="Q52">
        <f t="shared" si="5"/>
        <v>21500</v>
      </c>
      <c r="R52">
        <f t="shared" si="2"/>
        <v>43.301960784313728</v>
      </c>
      <c r="S52">
        <f t="shared" si="3"/>
        <v>47.67647058823529</v>
      </c>
      <c r="T52">
        <f t="shared" si="4"/>
        <v>56.889215686274511</v>
      </c>
    </row>
    <row r="53" spans="17:20" x14ac:dyDescent="0.2">
      <c r="Q53">
        <f t="shared" si="5"/>
        <v>22000</v>
      </c>
      <c r="R53">
        <f t="shared" si="2"/>
        <v>43.544537815126048</v>
      </c>
      <c r="S53">
        <f t="shared" si="3"/>
        <v>47.794117647058826</v>
      </c>
      <c r="T53">
        <f t="shared" si="4"/>
        <v>56.94075630252101</v>
      </c>
    </row>
    <row r="54" spans="17:20" x14ac:dyDescent="0.2">
      <c r="Q54">
        <f t="shared" si="5"/>
        <v>22500</v>
      </c>
      <c r="R54">
        <f t="shared" si="2"/>
        <v>43.787114845938376</v>
      </c>
      <c r="S54">
        <f t="shared" si="3"/>
        <v>47.911764705882355</v>
      </c>
      <c r="T54">
        <f t="shared" si="4"/>
        <v>56.992296918767508</v>
      </c>
    </row>
    <row r="55" spans="17:20" x14ac:dyDescent="0.2">
      <c r="Q55">
        <f t="shared" si="5"/>
        <v>23000</v>
      </c>
      <c r="R55">
        <f t="shared" si="2"/>
        <v>44.029691876750704</v>
      </c>
      <c r="S55">
        <f t="shared" si="3"/>
        <v>48.029411764705884</v>
      </c>
      <c r="T55">
        <f t="shared" si="4"/>
        <v>57.043837535014006</v>
      </c>
    </row>
    <row r="56" spans="17:20" x14ac:dyDescent="0.2">
      <c r="Q56">
        <f t="shared" si="5"/>
        <v>23500</v>
      </c>
      <c r="R56">
        <f t="shared" si="2"/>
        <v>44.272268907563024</v>
      </c>
      <c r="S56">
        <f t="shared" si="3"/>
        <v>48.147058823529413</v>
      </c>
      <c r="T56">
        <f t="shared" si="4"/>
        <v>57.095378151260505</v>
      </c>
    </row>
    <row r="57" spans="17:20" x14ac:dyDescent="0.2">
      <c r="Q57">
        <f t="shared" si="5"/>
        <v>24000</v>
      </c>
      <c r="R57">
        <f t="shared" si="2"/>
        <v>44.514845938375352</v>
      </c>
      <c r="S57">
        <f t="shared" si="3"/>
        <v>48.264705882352942</v>
      </c>
      <c r="T57">
        <f t="shared" si="4"/>
        <v>57.146918767507003</v>
      </c>
    </row>
    <row r="58" spans="17:20" x14ac:dyDescent="0.2">
      <c r="Q58">
        <f t="shared" si="5"/>
        <v>24500</v>
      </c>
      <c r="R58">
        <f t="shared" si="2"/>
        <v>44.757422969187672</v>
      </c>
      <c r="S58">
        <f t="shared" si="3"/>
        <v>48.382352941176471</v>
      </c>
      <c r="T58">
        <f t="shared" si="4"/>
        <v>57.198459383753502</v>
      </c>
    </row>
    <row r="59" spans="17:20" x14ac:dyDescent="0.2">
      <c r="Q59" s="1">
        <f>Q58+500</f>
        <v>25000</v>
      </c>
      <c r="R59" s="1">
        <v>45</v>
      </c>
      <c r="S59" s="1">
        <v>48.5</v>
      </c>
      <c r="T59" s="1">
        <v>57.25</v>
      </c>
    </row>
    <row r="60" spans="17:20" x14ac:dyDescent="0.2">
      <c r="Q60">
        <f t="shared" si="5"/>
        <v>25500</v>
      </c>
      <c r="R60">
        <f>($Y$24*(Q60-$Q$59))+$R$59</f>
        <v>44.911290322580648</v>
      </c>
      <c r="S60">
        <f>($Z$24*(Q60-$Q$59))+$S$59</f>
        <v>48.505376344086024</v>
      </c>
      <c r="T60">
        <f>($AA$24*(Q60-$Q$59))+$T$59</f>
        <v>57.293118279569896</v>
      </c>
    </row>
    <row r="61" spans="17:20" x14ac:dyDescent="0.2">
      <c r="Q61">
        <f t="shared" si="5"/>
        <v>26000</v>
      </c>
      <c r="R61">
        <f t="shared" ref="R61:R124" si="6">($Y$24*(Q61-$Q$59))+$R$59</f>
        <v>44.822580645161288</v>
      </c>
      <c r="S61">
        <f t="shared" ref="S61:S124" si="7">($Z$24*(Q61-$Q$59))+$S$59</f>
        <v>48.51075268817204</v>
      </c>
      <c r="T61">
        <f t="shared" ref="T61:T124" si="8">($AA$24*(Q61-$Q$59))+$T$59</f>
        <v>57.336236559139785</v>
      </c>
    </row>
    <row r="62" spans="17:20" x14ac:dyDescent="0.2">
      <c r="Q62">
        <f t="shared" si="5"/>
        <v>26500</v>
      </c>
      <c r="R62">
        <f t="shared" si="6"/>
        <v>44.733870967741936</v>
      </c>
      <c r="S62">
        <f t="shared" si="7"/>
        <v>48.516129032258064</v>
      </c>
      <c r="T62">
        <f t="shared" si="8"/>
        <v>57.379354838709681</v>
      </c>
    </row>
    <row r="63" spans="17:20" x14ac:dyDescent="0.2">
      <c r="Q63">
        <f t="shared" si="5"/>
        <v>27000</v>
      </c>
      <c r="R63">
        <f t="shared" si="6"/>
        <v>44.645161290322584</v>
      </c>
      <c r="S63">
        <f t="shared" si="7"/>
        <v>48.521505376344088</v>
      </c>
      <c r="T63">
        <f t="shared" si="8"/>
        <v>57.422473118279569</v>
      </c>
    </row>
    <row r="64" spans="17:20" x14ac:dyDescent="0.2">
      <c r="Q64">
        <f t="shared" si="5"/>
        <v>27500</v>
      </c>
      <c r="R64">
        <f t="shared" si="6"/>
        <v>44.556451612903224</v>
      </c>
      <c r="S64">
        <f t="shared" si="7"/>
        <v>48.526881720430104</v>
      </c>
      <c r="T64">
        <f t="shared" si="8"/>
        <v>57.465591397849465</v>
      </c>
    </row>
    <row r="65" spans="17:20" x14ac:dyDescent="0.2">
      <c r="Q65">
        <f t="shared" si="5"/>
        <v>28000</v>
      </c>
      <c r="R65">
        <f t="shared" si="6"/>
        <v>44.467741935483872</v>
      </c>
      <c r="S65">
        <f t="shared" si="7"/>
        <v>48.532258064516128</v>
      </c>
      <c r="T65">
        <f t="shared" si="8"/>
        <v>57.508709677419354</v>
      </c>
    </row>
    <row r="66" spans="17:20" x14ac:dyDescent="0.2">
      <c r="Q66">
        <f t="shared" si="5"/>
        <v>28500</v>
      </c>
      <c r="R66">
        <f t="shared" si="6"/>
        <v>44.37903225806452</v>
      </c>
      <c r="S66">
        <f t="shared" si="7"/>
        <v>48.537634408602152</v>
      </c>
      <c r="T66">
        <f t="shared" si="8"/>
        <v>57.55182795698925</v>
      </c>
    </row>
    <row r="67" spans="17:20" x14ac:dyDescent="0.2">
      <c r="Q67">
        <f t="shared" si="5"/>
        <v>29000</v>
      </c>
      <c r="R67">
        <f t="shared" si="6"/>
        <v>44.29032258064516</v>
      </c>
      <c r="S67">
        <f t="shared" si="7"/>
        <v>48.543010752688176</v>
      </c>
      <c r="T67">
        <f t="shared" si="8"/>
        <v>57.594946236559139</v>
      </c>
    </row>
    <row r="68" spans="17:20" x14ac:dyDescent="0.2">
      <c r="Q68">
        <f t="shared" si="5"/>
        <v>29500</v>
      </c>
      <c r="R68">
        <f t="shared" si="6"/>
        <v>44.201612903225808</v>
      </c>
      <c r="S68">
        <f t="shared" si="7"/>
        <v>48.548387096774192</v>
      </c>
      <c r="T68">
        <f t="shared" si="8"/>
        <v>57.638064516129035</v>
      </c>
    </row>
    <row r="69" spans="17:20" x14ac:dyDescent="0.2">
      <c r="Q69">
        <f t="shared" si="5"/>
        <v>30000</v>
      </c>
      <c r="R69">
        <f t="shared" si="6"/>
        <v>44.112903225806448</v>
      </c>
      <c r="S69">
        <f t="shared" si="7"/>
        <v>48.553763440860216</v>
      </c>
      <c r="T69">
        <f t="shared" si="8"/>
        <v>57.681182795698923</v>
      </c>
    </row>
    <row r="70" spans="17:20" x14ac:dyDescent="0.2">
      <c r="Q70">
        <f t="shared" si="5"/>
        <v>30500</v>
      </c>
      <c r="R70">
        <f t="shared" si="6"/>
        <v>44.024193548387096</v>
      </c>
      <c r="S70">
        <f t="shared" si="7"/>
        <v>48.55913978494624</v>
      </c>
      <c r="T70">
        <f t="shared" si="8"/>
        <v>57.724301075268819</v>
      </c>
    </row>
    <row r="71" spans="17:20" x14ac:dyDescent="0.2">
      <c r="Q71">
        <f t="shared" si="5"/>
        <v>31000</v>
      </c>
      <c r="R71">
        <f t="shared" si="6"/>
        <v>43.935483870967744</v>
      </c>
      <c r="S71">
        <f t="shared" si="7"/>
        <v>48.564516129032256</v>
      </c>
      <c r="T71">
        <f t="shared" si="8"/>
        <v>57.767419354838708</v>
      </c>
    </row>
    <row r="72" spans="17:20" x14ac:dyDescent="0.2">
      <c r="Q72">
        <f t="shared" si="5"/>
        <v>31500</v>
      </c>
      <c r="R72">
        <f t="shared" si="6"/>
        <v>43.846774193548384</v>
      </c>
      <c r="S72">
        <f t="shared" si="7"/>
        <v>48.56989247311828</v>
      </c>
      <c r="T72">
        <f t="shared" si="8"/>
        <v>57.810537634408604</v>
      </c>
    </row>
    <row r="73" spans="17:20" x14ac:dyDescent="0.2">
      <c r="Q73">
        <f t="shared" si="5"/>
        <v>32000</v>
      </c>
      <c r="R73">
        <f t="shared" si="6"/>
        <v>43.758064516129032</v>
      </c>
      <c r="S73">
        <f t="shared" si="7"/>
        <v>48.575268817204304</v>
      </c>
      <c r="T73">
        <f t="shared" si="8"/>
        <v>57.853655913978493</v>
      </c>
    </row>
    <row r="74" spans="17:20" x14ac:dyDescent="0.2">
      <c r="Q74">
        <f t="shared" si="5"/>
        <v>32500</v>
      </c>
      <c r="R74">
        <f t="shared" si="6"/>
        <v>43.66935483870968</v>
      </c>
      <c r="S74">
        <f t="shared" si="7"/>
        <v>48.58064516129032</v>
      </c>
      <c r="T74">
        <f t="shared" si="8"/>
        <v>57.896774193548389</v>
      </c>
    </row>
    <row r="75" spans="17:20" x14ac:dyDescent="0.2">
      <c r="Q75">
        <f t="shared" si="5"/>
        <v>33000</v>
      </c>
      <c r="R75">
        <f t="shared" si="6"/>
        <v>43.58064516129032</v>
      </c>
      <c r="S75">
        <f t="shared" si="7"/>
        <v>48.586021505376344</v>
      </c>
      <c r="T75">
        <f t="shared" si="8"/>
        <v>57.939892473118277</v>
      </c>
    </row>
    <row r="76" spans="17:20" x14ac:dyDescent="0.2">
      <c r="Q76">
        <f t="shared" si="5"/>
        <v>33500</v>
      </c>
      <c r="R76">
        <f t="shared" si="6"/>
        <v>43.491935483870968</v>
      </c>
      <c r="S76">
        <f t="shared" si="7"/>
        <v>48.591397849462368</v>
      </c>
      <c r="T76">
        <f t="shared" si="8"/>
        <v>57.983010752688173</v>
      </c>
    </row>
    <row r="77" spans="17:20" x14ac:dyDescent="0.2">
      <c r="Q77">
        <f t="shared" si="5"/>
        <v>34000</v>
      </c>
      <c r="R77">
        <f t="shared" si="6"/>
        <v>43.403225806451616</v>
      </c>
      <c r="S77">
        <f t="shared" si="7"/>
        <v>48.596774193548384</v>
      </c>
      <c r="T77">
        <f t="shared" si="8"/>
        <v>58.026129032258062</v>
      </c>
    </row>
    <row r="78" spans="17:20" x14ac:dyDescent="0.2">
      <c r="Q78">
        <f t="shared" si="5"/>
        <v>34500</v>
      </c>
      <c r="R78">
        <f t="shared" si="6"/>
        <v>43.314516129032256</v>
      </c>
      <c r="S78">
        <f t="shared" si="7"/>
        <v>48.602150537634408</v>
      </c>
      <c r="T78">
        <f t="shared" si="8"/>
        <v>58.069247311827958</v>
      </c>
    </row>
    <row r="79" spans="17:20" x14ac:dyDescent="0.2">
      <c r="Q79">
        <f t="shared" si="5"/>
        <v>35000</v>
      </c>
      <c r="R79">
        <f t="shared" si="6"/>
        <v>43.225806451612904</v>
      </c>
      <c r="S79">
        <f t="shared" si="7"/>
        <v>48.607526881720432</v>
      </c>
      <c r="T79">
        <f t="shared" si="8"/>
        <v>58.112365591397847</v>
      </c>
    </row>
    <row r="80" spans="17:20" x14ac:dyDescent="0.2">
      <c r="Q80">
        <f t="shared" si="5"/>
        <v>35500</v>
      </c>
      <c r="R80">
        <f t="shared" si="6"/>
        <v>43.137096774193552</v>
      </c>
      <c r="S80">
        <f t="shared" si="7"/>
        <v>48.612903225806448</v>
      </c>
      <c r="T80">
        <f t="shared" si="8"/>
        <v>58.155483870967743</v>
      </c>
    </row>
    <row r="81" spans="17:20" x14ac:dyDescent="0.2">
      <c r="Q81">
        <f t="shared" si="5"/>
        <v>36000</v>
      </c>
      <c r="R81">
        <f t="shared" si="6"/>
        <v>43.048387096774192</v>
      </c>
      <c r="S81">
        <f t="shared" si="7"/>
        <v>48.618279569892472</v>
      </c>
      <c r="T81">
        <f t="shared" si="8"/>
        <v>58.198602150537631</v>
      </c>
    </row>
    <row r="82" spans="17:20" x14ac:dyDescent="0.2">
      <c r="Q82">
        <f t="shared" si="5"/>
        <v>36500</v>
      </c>
      <c r="R82">
        <f t="shared" si="6"/>
        <v>42.95967741935484</v>
      </c>
      <c r="S82">
        <f t="shared" si="7"/>
        <v>48.623655913978496</v>
      </c>
      <c r="T82">
        <f t="shared" si="8"/>
        <v>58.241720430107527</v>
      </c>
    </row>
    <row r="83" spans="17:20" x14ac:dyDescent="0.2">
      <c r="Q83">
        <f t="shared" si="5"/>
        <v>37000</v>
      </c>
      <c r="R83">
        <f t="shared" si="6"/>
        <v>42.87096774193548</v>
      </c>
      <c r="S83">
        <f t="shared" si="7"/>
        <v>48.62903225806452</v>
      </c>
      <c r="T83">
        <f t="shared" si="8"/>
        <v>58.284838709677416</v>
      </c>
    </row>
    <row r="84" spans="17:20" x14ac:dyDescent="0.2">
      <c r="Q84">
        <f t="shared" si="5"/>
        <v>37500</v>
      </c>
      <c r="R84">
        <f t="shared" si="6"/>
        <v>42.782258064516128</v>
      </c>
      <c r="S84">
        <f t="shared" si="7"/>
        <v>48.634408602150536</v>
      </c>
      <c r="T84">
        <f t="shared" si="8"/>
        <v>58.327956989247312</v>
      </c>
    </row>
    <row r="85" spans="17:20" x14ac:dyDescent="0.2">
      <c r="Q85">
        <f t="shared" si="5"/>
        <v>38000</v>
      </c>
      <c r="R85">
        <f t="shared" si="6"/>
        <v>42.693548387096776</v>
      </c>
      <c r="S85">
        <f t="shared" si="7"/>
        <v>48.63978494623656</v>
      </c>
      <c r="T85">
        <f t="shared" si="8"/>
        <v>58.371075268817201</v>
      </c>
    </row>
    <row r="86" spans="17:20" x14ac:dyDescent="0.2">
      <c r="Q86">
        <f t="shared" si="5"/>
        <v>38500</v>
      </c>
      <c r="R86">
        <f t="shared" si="6"/>
        <v>42.604838709677416</v>
      </c>
      <c r="S86">
        <f t="shared" si="7"/>
        <v>48.645161290322584</v>
      </c>
      <c r="T86">
        <f t="shared" si="8"/>
        <v>58.414193548387097</v>
      </c>
    </row>
    <row r="87" spans="17:20" x14ac:dyDescent="0.2">
      <c r="Q87">
        <f t="shared" si="5"/>
        <v>39000</v>
      </c>
      <c r="R87">
        <f t="shared" si="6"/>
        <v>42.516129032258064</v>
      </c>
      <c r="S87">
        <f t="shared" si="7"/>
        <v>48.6505376344086</v>
      </c>
      <c r="T87">
        <f t="shared" si="8"/>
        <v>58.457311827956985</v>
      </c>
    </row>
    <row r="88" spans="17:20" x14ac:dyDescent="0.2">
      <c r="Q88">
        <f t="shared" si="5"/>
        <v>39500</v>
      </c>
      <c r="R88">
        <f t="shared" si="6"/>
        <v>42.427419354838712</v>
      </c>
      <c r="S88">
        <f t="shared" si="7"/>
        <v>48.655913978494624</v>
      </c>
      <c r="T88">
        <f t="shared" si="8"/>
        <v>58.500430107526881</v>
      </c>
    </row>
    <row r="89" spans="17:20" x14ac:dyDescent="0.2">
      <c r="Q89">
        <f t="shared" si="5"/>
        <v>40000</v>
      </c>
      <c r="R89">
        <f t="shared" si="6"/>
        <v>42.338709677419352</v>
      </c>
      <c r="S89">
        <f t="shared" si="7"/>
        <v>48.661290322580648</v>
      </c>
      <c r="T89">
        <f t="shared" si="8"/>
        <v>58.543548387096777</v>
      </c>
    </row>
    <row r="90" spans="17:20" x14ac:dyDescent="0.2">
      <c r="Q90">
        <f t="shared" si="5"/>
        <v>40500</v>
      </c>
      <c r="R90">
        <f t="shared" si="6"/>
        <v>42.25</v>
      </c>
      <c r="S90">
        <f t="shared" si="7"/>
        <v>48.666666666666664</v>
      </c>
      <c r="T90">
        <f t="shared" si="8"/>
        <v>58.586666666666666</v>
      </c>
    </row>
    <row r="91" spans="17:20" x14ac:dyDescent="0.2">
      <c r="Q91">
        <f t="shared" si="5"/>
        <v>41000</v>
      </c>
      <c r="R91">
        <f t="shared" si="6"/>
        <v>42.161290322580648</v>
      </c>
      <c r="S91">
        <f t="shared" si="7"/>
        <v>48.672043010752688</v>
      </c>
      <c r="T91">
        <f t="shared" si="8"/>
        <v>58.629784946236562</v>
      </c>
    </row>
    <row r="92" spans="17:20" x14ac:dyDescent="0.2">
      <c r="Q92">
        <f t="shared" ref="Q92:Q152" si="9">Q91+500</f>
        <v>41500</v>
      </c>
      <c r="R92">
        <f t="shared" si="6"/>
        <v>42.072580645161288</v>
      </c>
      <c r="S92">
        <f t="shared" si="7"/>
        <v>48.677419354838712</v>
      </c>
      <c r="T92">
        <f t="shared" si="8"/>
        <v>58.672903225806451</v>
      </c>
    </row>
    <row r="93" spans="17:20" x14ac:dyDescent="0.2">
      <c r="Q93">
        <f t="shared" si="9"/>
        <v>42000</v>
      </c>
      <c r="R93">
        <f t="shared" si="6"/>
        <v>41.983870967741936</v>
      </c>
      <c r="S93">
        <f t="shared" si="7"/>
        <v>48.682795698924728</v>
      </c>
      <c r="T93">
        <f t="shared" si="8"/>
        <v>58.716021505376347</v>
      </c>
    </row>
    <row r="94" spans="17:20" x14ac:dyDescent="0.2">
      <c r="Q94">
        <f t="shared" si="9"/>
        <v>42500</v>
      </c>
      <c r="R94">
        <f t="shared" si="6"/>
        <v>41.895161290322584</v>
      </c>
      <c r="S94">
        <f t="shared" si="7"/>
        <v>48.688172043010752</v>
      </c>
      <c r="T94">
        <f t="shared" si="8"/>
        <v>58.759139784946235</v>
      </c>
    </row>
    <row r="95" spans="17:20" x14ac:dyDescent="0.2">
      <c r="Q95">
        <f t="shared" si="9"/>
        <v>43000</v>
      </c>
      <c r="R95">
        <f t="shared" si="6"/>
        <v>41.806451612903224</v>
      </c>
      <c r="S95">
        <f t="shared" si="7"/>
        <v>48.693548387096776</v>
      </c>
      <c r="T95">
        <f t="shared" si="8"/>
        <v>58.802258064516131</v>
      </c>
    </row>
    <row r="96" spans="17:20" x14ac:dyDescent="0.2">
      <c r="Q96">
        <f t="shared" si="9"/>
        <v>43500</v>
      </c>
      <c r="R96">
        <f t="shared" si="6"/>
        <v>41.717741935483872</v>
      </c>
      <c r="S96">
        <f t="shared" si="7"/>
        <v>48.698924731182792</v>
      </c>
      <c r="T96">
        <f t="shared" si="8"/>
        <v>58.84537634408602</v>
      </c>
    </row>
    <row r="97" spans="17:20" x14ac:dyDescent="0.2">
      <c r="Q97">
        <f t="shared" si="9"/>
        <v>44000</v>
      </c>
      <c r="R97">
        <f t="shared" si="6"/>
        <v>41.629032258064512</v>
      </c>
      <c r="S97">
        <f t="shared" si="7"/>
        <v>48.704301075268816</v>
      </c>
      <c r="T97">
        <f t="shared" si="8"/>
        <v>58.888494623655916</v>
      </c>
    </row>
    <row r="98" spans="17:20" x14ac:dyDescent="0.2">
      <c r="Q98">
        <f t="shared" si="9"/>
        <v>44500</v>
      </c>
      <c r="R98">
        <f t="shared" si="6"/>
        <v>41.54032258064516</v>
      </c>
      <c r="S98">
        <f t="shared" si="7"/>
        <v>48.70967741935484</v>
      </c>
      <c r="T98">
        <f t="shared" si="8"/>
        <v>58.931612903225805</v>
      </c>
    </row>
    <row r="99" spans="17:20" x14ac:dyDescent="0.2">
      <c r="Q99">
        <f t="shared" si="9"/>
        <v>45000</v>
      </c>
      <c r="R99">
        <f t="shared" si="6"/>
        <v>41.451612903225808</v>
      </c>
      <c r="S99">
        <f t="shared" si="7"/>
        <v>48.715053763440864</v>
      </c>
      <c r="T99">
        <f t="shared" si="8"/>
        <v>58.974731182795701</v>
      </c>
    </row>
    <row r="100" spans="17:20" x14ac:dyDescent="0.2">
      <c r="Q100">
        <f t="shared" si="9"/>
        <v>45500</v>
      </c>
      <c r="R100">
        <f>($Y$24*(Q100-$Q$59))+$R$59</f>
        <v>41.362903225806448</v>
      </c>
      <c r="S100">
        <f t="shared" si="7"/>
        <v>48.72043010752688</v>
      </c>
      <c r="T100">
        <f t="shared" si="8"/>
        <v>59.017849462365589</v>
      </c>
    </row>
    <row r="101" spans="17:20" x14ac:dyDescent="0.2">
      <c r="Q101">
        <f t="shared" si="9"/>
        <v>46000</v>
      </c>
      <c r="R101">
        <f t="shared" si="6"/>
        <v>41.274193548387096</v>
      </c>
      <c r="S101">
        <f t="shared" si="7"/>
        <v>48.725806451612904</v>
      </c>
      <c r="T101">
        <f t="shared" si="8"/>
        <v>59.060967741935485</v>
      </c>
    </row>
    <row r="102" spans="17:20" x14ac:dyDescent="0.2">
      <c r="Q102">
        <f t="shared" si="9"/>
        <v>46500</v>
      </c>
      <c r="R102">
        <f t="shared" si="6"/>
        <v>41.185483870967744</v>
      </c>
      <c r="S102">
        <f t="shared" si="7"/>
        <v>48.731182795698928</v>
      </c>
      <c r="T102">
        <f t="shared" si="8"/>
        <v>59.104086021505374</v>
      </c>
    </row>
    <row r="103" spans="17:20" x14ac:dyDescent="0.2">
      <c r="Q103">
        <f t="shared" si="9"/>
        <v>47000</v>
      </c>
      <c r="R103">
        <f t="shared" si="6"/>
        <v>41.096774193548384</v>
      </c>
      <c r="S103">
        <f t="shared" si="7"/>
        <v>48.736559139784944</v>
      </c>
      <c r="T103">
        <f t="shared" si="8"/>
        <v>59.14720430107527</v>
      </c>
    </row>
    <row r="104" spans="17:20" x14ac:dyDescent="0.2">
      <c r="Q104">
        <f t="shared" si="9"/>
        <v>47500</v>
      </c>
      <c r="R104">
        <f t="shared" si="6"/>
        <v>41.008064516129032</v>
      </c>
      <c r="S104">
        <f t="shared" si="7"/>
        <v>48.741935483870968</v>
      </c>
      <c r="T104">
        <f t="shared" si="8"/>
        <v>59.190322580645159</v>
      </c>
    </row>
    <row r="105" spans="17:20" x14ac:dyDescent="0.2">
      <c r="Q105">
        <f t="shared" si="9"/>
        <v>48000</v>
      </c>
      <c r="R105">
        <f t="shared" si="6"/>
        <v>40.91935483870968</v>
      </c>
      <c r="S105">
        <f t="shared" si="7"/>
        <v>48.747311827956992</v>
      </c>
      <c r="T105">
        <f t="shared" si="8"/>
        <v>59.233440860215055</v>
      </c>
    </row>
    <row r="106" spans="17:20" x14ac:dyDescent="0.2">
      <c r="Q106">
        <f t="shared" si="9"/>
        <v>48500</v>
      </c>
      <c r="R106">
        <f t="shared" si="6"/>
        <v>40.83064516129032</v>
      </c>
      <c r="S106">
        <f t="shared" si="7"/>
        <v>48.752688172043008</v>
      </c>
      <c r="T106">
        <f t="shared" si="8"/>
        <v>59.276559139784943</v>
      </c>
    </row>
    <row r="107" spans="17:20" x14ac:dyDescent="0.2">
      <c r="Q107">
        <f t="shared" si="9"/>
        <v>49000</v>
      </c>
      <c r="R107">
        <f t="shared" si="6"/>
        <v>40.741935483870968</v>
      </c>
      <c r="S107">
        <f t="shared" si="7"/>
        <v>48.758064516129032</v>
      </c>
      <c r="T107">
        <f t="shared" si="8"/>
        <v>59.319677419354839</v>
      </c>
    </row>
    <row r="108" spans="17:20" x14ac:dyDescent="0.2">
      <c r="Q108">
        <f t="shared" si="9"/>
        <v>49500</v>
      </c>
      <c r="R108">
        <f t="shared" si="6"/>
        <v>40.653225806451616</v>
      </c>
      <c r="S108">
        <f t="shared" si="7"/>
        <v>48.763440860215056</v>
      </c>
      <c r="T108">
        <f t="shared" si="8"/>
        <v>59.362795698924728</v>
      </c>
    </row>
    <row r="109" spans="17:20" x14ac:dyDescent="0.2">
      <c r="Q109">
        <f t="shared" si="9"/>
        <v>50000</v>
      </c>
      <c r="R109">
        <f t="shared" si="6"/>
        <v>40.564516129032256</v>
      </c>
      <c r="S109">
        <f t="shared" si="7"/>
        <v>48.768817204301072</v>
      </c>
      <c r="T109">
        <f t="shared" si="8"/>
        <v>59.405913978494624</v>
      </c>
    </row>
    <row r="110" spans="17:20" x14ac:dyDescent="0.2">
      <c r="Q110">
        <f t="shared" si="9"/>
        <v>50500</v>
      </c>
      <c r="R110">
        <f t="shared" si="6"/>
        <v>40.475806451612904</v>
      </c>
      <c r="S110">
        <f t="shared" si="7"/>
        <v>48.774193548387096</v>
      </c>
      <c r="T110">
        <f t="shared" si="8"/>
        <v>59.449032258064513</v>
      </c>
    </row>
    <row r="111" spans="17:20" x14ac:dyDescent="0.2">
      <c r="Q111">
        <f t="shared" si="9"/>
        <v>51000</v>
      </c>
      <c r="R111">
        <f t="shared" si="6"/>
        <v>40.387096774193552</v>
      </c>
      <c r="S111">
        <f t="shared" si="7"/>
        <v>48.77956989247312</v>
      </c>
      <c r="T111">
        <f t="shared" si="8"/>
        <v>59.492150537634409</v>
      </c>
    </row>
    <row r="112" spans="17:20" x14ac:dyDescent="0.2">
      <c r="Q112">
        <f t="shared" si="9"/>
        <v>51500</v>
      </c>
      <c r="R112">
        <f t="shared" si="6"/>
        <v>40.298387096774192</v>
      </c>
      <c r="S112">
        <f t="shared" si="7"/>
        <v>48.784946236559136</v>
      </c>
      <c r="T112">
        <f t="shared" si="8"/>
        <v>59.535268817204297</v>
      </c>
    </row>
    <row r="113" spans="17:20" x14ac:dyDescent="0.2">
      <c r="Q113">
        <f t="shared" si="9"/>
        <v>52000</v>
      </c>
      <c r="R113">
        <f t="shared" si="6"/>
        <v>40.20967741935484</v>
      </c>
      <c r="S113">
        <f t="shared" si="7"/>
        <v>48.79032258064516</v>
      </c>
      <c r="T113">
        <f t="shared" si="8"/>
        <v>59.578387096774193</v>
      </c>
    </row>
    <row r="114" spans="17:20" x14ac:dyDescent="0.2">
      <c r="Q114">
        <f t="shared" si="9"/>
        <v>52500</v>
      </c>
      <c r="R114">
        <f t="shared" si="6"/>
        <v>40.120967741935488</v>
      </c>
      <c r="S114">
        <f t="shared" si="7"/>
        <v>48.795698924731184</v>
      </c>
      <c r="T114">
        <f t="shared" si="8"/>
        <v>59.621505376344082</v>
      </c>
    </row>
    <row r="115" spans="17:20" x14ac:dyDescent="0.2">
      <c r="Q115">
        <f t="shared" si="9"/>
        <v>53000</v>
      </c>
      <c r="R115">
        <f t="shared" si="6"/>
        <v>40.032258064516128</v>
      </c>
      <c r="S115">
        <f t="shared" si="7"/>
        <v>48.801075268817208</v>
      </c>
      <c r="T115">
        <f t="shared" si="8"/>
        <v>59.664623655913978</v>
      </c>
    </row>
    <row r="116" spans="17:20" x14ac:dyDescent="0.2">
      <c r="Q116">
        <f t="shared" si="9"/>
        <v>53500</v>
      </c>
      <c r="R116">
        <f t="shared" si="6"/>
        <v>39.943548387096776</v>
      </c>
      <c r="S116">
        <f t="shared" si="7"/>
        <v>48.806451612903224</v>
      </c>
      <c r="T116">
        <f t="shared" si="8"/>
        <v>59.707741935483867</v>
      </c>
    </row>
    <row r="117" spans="17:20" x14ac:dyDescent="0.2">
      <c r="Q117">
        <f t="shared" si="9"/>
        <v>54000</v>
      </c>
      <c r="R117">
        <f t="shared" si="6"/>
        <v>39.854838709677416</v>
      </c>
      <c r="S117">
        <f t="shared" si="7"/>
        <v>48.811827956989248</v>
      </c>
      <c r="T117">
        <f t="shared" si="8"/>
        <v>59.750860215053763</v>
      </c>
    </row>
    <row r="118" spans="17:20" x14ac:dyDescent="0.2">
      <c r="Q118">
        <f t="shared" si="9"/>
        <v>54500</v>
      </c>
      <c r="R118">
        <f t="shared" si="6"/>
        <v>39.766129032258064</v>
      </c>
      <c r="S118">
        <f t="shared" si="7"/>
        <v>48.817204301075272</v>
      </c>
      <c r="T118">
        <f t="shared" si="8"/>
        <v>59.793978494623651</v>
      </c>
    </row>
    <row r="119" spans="17:20" x14ac:dyDescent="0.2">
      <c r="Q119">
        <f t="shared" si="9"/>
        <v>55000</v>
      </c>
      <c r="R119">
        <f t="shared" si="6"/>
        <v>39.677419354838712</v>
      </c>
      <c r="S119">
        <f t="shared" si="7"/>
        <v>48.822580645161288</v>
      </c>
      <c r="T119">
        <f t="shared" si="8"/>
        <v>59.837096774193547</v>
      </c>
    </row>
    <row r="120" spans="17:20" x14ac:dyDescent="0.2">
      <c r="Q120">
        <f t="shared" si="9"/>
        <v>55500</v>
      </c>
      <c r="R120">
        <f t="shared" si="6"/>
        <v>39.588709677419352</v>
      </c>
      <c r="S120">
        <f t="shared" si="7"/>
        <v>48.827956989247312</v>
      </c>
      <c r="T120">
        <f t="shared" si="8"/>
        <v>59.880215053763436</v>
      </c>
    </row>
    <row r="121" spans="17:20" x14ac:dyDescent="0.2">
      <c r="Q121">
        <f t="shared" si="9"/>
        <v>56000</v>
      </c>
      <c r="R121">
        <f t="shared" si="6"/>
        <v>39.5</v>
      </c>
      <c r="S121">
        <f t="shared" si="7"/>
        <v>48.833333333333336</v>
      </c>
      <c r="T121">
        <f t="shared" si="8"/>
        <v>59.923333333333332</v>
      </c>
    </row>
    <row r="122" spans="17:20" x14ac:dyDescent="0.2">
      <c r="Q122">
        <f t="shared" si="9"/>
        <v>56500</v>
      </c>
      <c r="R122">
        <f t="shared" si="6"/>
        <v>39.411290322580648</v>
      </c>
      <c r="S122">
        <f t="shared" si="7"/>
        <v>48.838709677419352</v>
      </c>
      <c r="T122">
        <f t="shared" si="8"/>
        <v>59.966451612903228</v>
      </c>
    </row>
    <row r="123" spans="17:20" x14ac:dyDescent="0.2">
      <c r="Q123">
        <f t="shared" si="9"/>
        <v>57000</v>
      </c>
      <c r="R123">
        <f t="shared" si="6"/>
        <v>39.322580645161288</v>
      </c>
      <c r="S123">
        <f t="shared" si="7"/>
        <v>48.844086021505376</v>
      </c>
      <c r="T123">
        <f t="shared" si="8"/>
        <v>60.009569892473117</v>
      </c>
    </row>
    <row r="124" spans="17:20" x14ac:dyDescent="0.2">
      <c r="Q124">
        <f t="shared" si="9"/>
        <v>57500</v>
      </c>
      <c r="R124">
        <f t="shared" si="6"/>
        <v>39.233870967741936</v>
      </c>
      <c r="S124">
        <f t="shared" si="7"/>
        <v>48.8494623655914</v>
      </c>
      <c r="T124">
        <f t="shared" si="8"/>
        <v>60.052688172043013</v>
      </c>
    </row>
    <row r="125" spans="17:20" x14ac:dyDescent="0.2">
      <c r="Q125">
        <f t="shared" si="9"/>
        <v>58000</v>
      </c>
      <c r="R125">
        <f t="shared" ref="R125:R129" si="10">($Y$24*(Q125-$Q$59))+$R$59</f>
        <v>39.145161290322577</v>
      </c>
      <c r="S125">
        <f t="shared" ref="S125:S151" si="11">($Z$24*(Q125-$Q$59))+$S$59</f>
        <v>48.854838709677416</v>
      </c>
      <c r="T125">
        <f t="shared" ref="T125:T151" si="12">($AA$24*(Q125-$Q$59))+$T$59</f>
        <v>60.095806451612901</v>
      </c>
    </row>
    <row r="126" spans="17:20" x14ac:dyDescent="0.2">
      <c r="Q126">
        <f t="shared" si="9"/>
        <v>58500</v>
      </c>
      <c r="R126">
        <f t="shared" si="10"/>
        <v>39.056451612903224</v>
      </c>
      <c r="S126">
        <f t="shared" si="11"/>
        <v>48.86021505376344</v>
      </c>
      <c r="T126">
        <f t="shared" si="12"/>
        <v>60.138924731182797</v>
      </c>
    </row>
    <row r="127" spans="17:20" x14ac:dyDescent="0.2">
      <c r="Q127">
        <f t="shared" si="9"/>
        <v>59000</v>
      </c>
      <c r="R127">
        <f t="shared" si="10"/>
        <v>38.967741935483872</v>
      </c>
      <c r="S127">
        <f t="shared" si="11"/>
        <v>48.865591397849464</v>
      </c>
      <c r="T127">
        <f t="shared" si="12"/>
        <v>60.182043010752686</v>
      </c>
    </row>
    <row r="128" spans="17:20" x14ac:dyDescent="0.2">
      <c r="Q128">
        <f t="shared" si="9"/>
        <v>59500</v>
      </c>
      <c r="R128">
        <f t="shared" si="10"/>
        <v>38.879032258064512</v>
      </c>
      <c r="S128">
        <f t="shared" si="11"/>
        <v>48.87096774193548</v>
      </c>
      <c r="T128">
        <f t="shared" si="12"/>
        <v>60.225161290322582</v>
      </c>
    </row>
    <row r="129" spans="17:20" x14ac:dyDescent="0.2">
      <c r="Q129">
        <f t="shared" si="9"/>
        <v>60000</v>
      </c>
      <c r="R129">
        <f t="shared" si="10"/>
        <v>38.79032258064516</v>
      </c>
      <c r="S129">
        <f t="shared" si="11"/>
        <v>48.876344086021504</v>
      </c>
      <c r="T129">
        <f t="shared" si="12"/>
        <v>60.268279569892471</v>
      </c>
    </row>
    <row r="130" spans="17:20" x14ac:dyDescent="0.2">
      <c r="Q130">
        <f t="shared" si="9"/>
        <v>60500</v>
      </c>
      <c r="R130">
        <f>($Y$24*(Q130-$Q$59))+$R$59</f>
        <v>38.701612903225808</v>
      </c>
      <c r="S130">
        <f t="shared" si="11"/>
        <v>48.881720430107528</v>
      </c>
      <c r="T130">
        <f t="shared" si="12"/>
        <v>60.311397849462367</v>
      </c>
    </row>
    <row r="131" spans="17:20" x14ac:dyDescent="0.2">
      <c r="Q131">
        <f t="shared" si="9"/>
        <v>61000</v>
      </c>
      <c r="R131">
        <f t="shared" ref="R131:R151" si="13">($Y$24*(Q131-$Q$59))+$R$59</f>
        <v>38.612903225806448</v>
      </c>
      <c r="S131">
        <f t="shared" si="11"/>
        <v>48.887096774193552</v>
      </c>
      <c r="T131">
        <f t="shared" si="12"/>
        <v>60.354516129032255</v>
      </c>
    </row>
    <row r="132" spans="17:20" x14ac:dyDescent="0.2">
      <c r="Q132">
        <f t="shared" si="9"/>
        <v>61500</v>
      </c>
      <c r="R132">
        <f t="shared" si="13"/>
        <v>38.524193548387096</v>
      </c>
      <c r="S132">
        <f t="shared" si="11"/>
        <v>48.892473118279568</v>
      </c>
      <c r="T132">
        <f t="shared" si="12"/>
        <v>60.397634408602151</v>
      </c>
    </row>
    <row r="133" spans="17:20" x14ac:dyDescent="0.2">
      <c r="Q133">
        <f t="shared" si="9"/>
        <v>62000</v>
      </c>
      <c r="R133">
        <f t="shared" si="13"/>
        <v>38.435483870967744</v>
      </c>
      <c r="S133">
        <f t="shared" si="11"/>
        <v>48.897849462365592</v>
      </c>
      <c r="T133">
        <f t="shared" si="12"/>
        <v>60.44075268817204</v>
      </c>
    </row>
    <row r="134" spans="17:20" x14ac:dyDescent="0.2">
      <c r="Q134">
        <f t="shared" si="9"/>
        <v>62500</v>
      </c>
      <c r="R134">
        <f t="shared" si="13"/>
        <v>38.346774193548384</v>
      </c>
      <c r="S134">
        <f t="shared" si="11"/>
        <v>48.903225806451616</v>
      </c>
      <c r="T134">
        <f t="shared" si="12"/>
        <v>60.483870967741936</v>
      </c>
    </row>
    <row r="135" spans="17:20" x14ac:dyDescent="0.2">
      <c r="Q135">
        <f t="shared" si="9"/>
        <v>63000</v>
      </c>
      <c r="R135">
        <f t="shared" si="13"/>
        <v>38.258064516129032</v>
      </c>
      <c r="S135">
        <f t="shared" si="11"/>
        <v>48.908602150537632</v>
      </c>
      <c r="T135">
        <f t="shared" si="12"/>
        <v>60.526989247311825</v>
      </c>
    </row>
    <row r="136" spans="17:20" x14ac:dyDescent="0.2">
      <c r="Q136">
        <f t="shared" si="9"/>
        <v>63500</v>
      </c>
      <c r="R136">
        <f t="shared" si="13"/>
        <v>38.16935483870968</v>
      </c>
      <c r="S136">
        <f t="shared" si="11"/>
        <v>48.913978494623656</v>
      </c>
      <c r="T136">
        <f t="shared" si="12"/>
        <v>60.570107526881721</v>
      </c>
    </row>
    <row r="137" spans="17:20" x14ac:dyDescent="0.2">
      <c r="Q137">
        <f t="shared" si="9"/>
        <v>64000</v>
      </c>
      <c r="R137">
        <f t="shared" si="13"/>
        <v>38.08064516129032</v>
      </c>
      <c r="S137">
        <f t="shared" si="11"/>
        <v>48.91935483870968</v>
      </c>
      <c r="T137">
        <f t="shared" si="12"/>
        <v>60.613225806451609</v>
      </c>
    </row>
    <row r="138" spans="17:20" x14ac:dyDescent="0.2">
      <c r="Q138">
        <f t="shared" si="9"/>
        <v>64500</v>
      </c>
      <c r="R138">
        <f t="shared" si="13"/>
        <v>37.991935483870968</v>
      </c>
      <c r="S138">
        <f t="shared" si="11"/>
        <v>48.924731182795696</v>
      </c>
      <c r="T138">
        <f t="shared" si="12"/>
        <v>60.656344086021505</v>
      </c>
    </row>
    <row r="139" spans="17:20" x14ac:dyDescent="0.2">
      <c r="Q139">
        <f t="shared" si="9"/>
        <v>65000</v>
      </c>
      <c r="R139">
        <f t="shared" si="13"/>
        <v>37.903225806451616</v>
      </c>
      <c r="S139">
        <f t="shared" si="11"/>
        <v>48.93010752688172</v>
      </c>
      <c r="T139">
        <f t="shared" si="12"/>
        <v>60.699462365591394</v>
      </c>
    </row>
    <row r="140" spans="17:20" x14ac:dyDescent="0.2">
      <c r="Q140">
        <f t="shared" si="9"/>
        <v>65500</v>
      </c>
      <c r="R140">
        <f t="shared" si="13"/>
        <v>37.814516129032256</v>
      </c>
      <c r="S140">
        <f t="shared" si="11"/>
        <v>48.935483870967744</v>
      </c>
      <c r="T140">
        <f t="shared" si="12"/>
        <v>60.74258064516129</v>
      </c>
    </row>
    <row r="141" spans="17:20" x14ac:dyDescent="0.2">
      <c r="Q141">
        <f t="shared" si="9"/>
        <v>66000</v>
      </c>
      <c r="R141">
        <f t="shared" si="13"/>
        <v>37.725806451612904</v>
      </c>
      <c r="S141">
        <f t="shared" si="11"/>
        <v>48.94086021505376</v>
      </c>
      <c r="T141">
        <f t="shared" si="12"/>
        <v>60.785698924731179</v>
      </c>
    </row>
    <row r="142" spans="17:20" x14ac:dyDescent="0.2">
      <c r="Q142">
        <f t="shared" si="9"/>
        <v>66500</v>
      </c>
      <c r="R142">
        <f t="shared" si="13"/>
        <v>37.637096774193552</v>
      </c>
      <c r="S142">
        <f t="shared" si="11"/>
        <v>48.946236559139784</v>
      </c>
      <c r="T142">
        <f t="shared" si="12"/>
        <v>60.828817204301075</v>
      </c>
    </row>
    <row r="143" spans="17:20" x14ac:dyDescent="0.2">
      <c r="Q143">
        <f t="shared" si="9"/>
        <v>67000</v>
      </c>
      <c r="R143">
        <f t="shared" si="13"/>
        <v>37.548387096774192</v>
      </c>
      <c r="S143">
        <f t="shared" si="11"/>
        <v>48.951612903225808</v>
      </c>
      <c r="T143">
        <f t="shared" si="12"/>
        <v>60.871935483870963</v>
      </c>
    </row>
    <row r="144" spans="17:20" x14ac:dyDescent="0.2">
      <c r="Q144">
        <f t="shared" si="9"/>
        <v>67500</v>
      </c>
      <c r="R144">
        <f t="shared" si="13"/>
        <v>37.45967741935484</v>
      </c>
      <c r="S144">
        <f t="shared" si="11"/>
        <v>48.956989247311824</v>
      </c>
      <c r="T144">
        <f t="shared" si="12"/>
        <v>60.915053763440859</v>
      </c>
    </row>
    <row r="145" spans="17:20" x14ac:dyDescent="0.2">
      <c r="Q145">
        <f t="shared" si="9"/>
        <v>68000</v>
      </c>
      <c r="R145">
        <f t="shared" si="13"/>
        <v>37.37096774193548</v>
      </c>
      <c r="S145">
        <f t="shared" si="11"/>
        <v>48.962365591397848</v>
      </c>
      <c r="T145">
        <f t="shared" si="12"/>
        <v>60.958172043010748</v>
      </c>
    </row>
    <row r="146" spans="17:20" x14ac:dyDescent="0.2">
      <c r="Q146">
        <f t="shared" si="9"/>
        <v>68500</v>
      </c>
      <c r="R146">
        <f t="shared" si="13"/>
        <v>37.282258064516128</v>
      </c>
      <c r="S146">
        <f t="shared" si="11"/>
        <v>48.967741935483872</v>
      </c>
      <c r="T146">
        <f t="shared" si="12"/>
        <v>61.001290322580644</v>
      </c>
    </row>
    <row r="147" spans="17:20" x14ac:dyDescent="0.2">
      <c r="Q147">
        <f t="shared" si="9"/>
        <v>69000</v>
      </c>
      <c r="R147">
        <f t="shared" si="13"/>
        <v>37.193548387096776</v>
      </c>
      <c r="S147">
        <f t="shared" si="11"/>
        <v>48.973118279569896</v>
      </c>
      <c r="T147">
        <f t="shared" si="12"/>
        <v>61.044408602150533</v>
      </c>
    </row>
    <row r="148" spans="17:20" x14ac:dyDescent="0.2">
      <c r="Q148">
        <f t="shared" si="9"/>
        <v>69500</v>
      </c>
      <c r="R148">
        <f t="shared" si="13"/>
        <v>37.104838709677416</v>
      </c>
      <c r="S148">
        <f t="shared" si="11"/>
        <v>48.978494623655912</v>
      </c>
      <c r="T148">
        <f t="shared" si="12"/>
        <v>61.087526881720429</v>
      </c>
    </row>
    <row r="149" spans="17:20" x14ac:dyDescent="0.2">
      <c r="Q149">
        <f t="shared" si="9"/>
        <v>70000</v>
      </c>
      <c r="R149">
        <f t="shared" si="13"/>
        <v>37.016129032258064</v>
      </c>
      <c r="S149">
        <f t="shared" si="11"/>
        <v>48.983870967741936</v>
      </c>
      <c r="T149">
        <f t="shared" si="12"/>
        <v>61.130645161290317</v>
      </c>
    </row>
    <row r="150" spans="17:20" x14ac:dyDescent="0.2">
      <c r="Q150">
        <f t="shared" si="9"/>
        <v>70500</v>
      </c>
      <c r="R150">
        <f t="shared" si="13"/>
        <v>36.927419354838712</v>
      </c>
      <c r="S150">
        <f t="shared" si="11"/>
        <v>48.98924731182796</v>
      </c>
      <c r="T150">
        <f t="shared" si="12"/>
        <v>61.173763440860213</v>
      </c>
    </row>
    <row r="151" spans="17:20" x14ac:dyDescent="0.2">
      <c r="Q151">
        <f t="shared" si="9"/>
        <v>71000</v>
      </c>
      <c r="R151">
        <f t="shared" si="13"/>
        <v>36.838709677419352</v>
      </c>
      <c r="S151">
        <f t="shared" si="11"/>
        <v>48.994623655913976</v>
      </c>
      <c r="T151">
        <f t="shared" si="12"/>
        <v>61.216881720430109</v>
      </c>
    </row>
    <row r="152" spans="17:20" x14ac:dyDescent="0.2">
      <c r="Q152" s="1">
        <f t="shared" si="9"/>
        <v>71500</v>
      </c>
      <c r="R152" s="1">
        <v>36.75</v>
      </c>
      <c r="S152" s="1">
        <v>49</v>
      </c>
      <c r="T152" s="1">
        <v>61.26</v>
      </c>
    </row>
  </sheetData>
  <mergeCells count="6">
    <mergeCell ref="B25:J25"/>
    <mergeCell ref="B26:J37"/>
    <mergeCell ref="H10:J10"/>
    <mergeCell ref="H15:J17"/>
    <mergeCell ref="B2:C2"/>
    <mergeCell ref="B3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TPS1HC100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Dmello, Shreyas</dc:creator>
  <cp:lastModifiedBy>Dmello, Shreyas</cp:lastModifiedBy>
  <dcterms:created xsi:type="dcterms:W3CDTF">2022-03-25T18:12:47Z</dcterms:created>
  <dcterms:modified xsi:type="dcterms:W3CDTF">2023-03-22T15:44:12Z</dcterms:modified>
</cp:coreProperties>
</file>