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23620" yWindow="0" windowWidth="25600" windowHeight="11650" tabRatio="500"/>
  </bookViews>
  <sheets>
    <sheet name="VOUT FB Divider" sheetId="1" r:id="rId1"/>
  </sheets>
  <externalReferences>
    <externalReference r:id="rId2"/>
  </externalReferences>
  <definedNames>
    <definedName name="I_1">#REF!</definedName>
    <definedName name="I_2">#REF!</definedName>
    <definedName name="I_3">#REF!</definedName>
    <definedName name="I_min">'[1]Input &amp; Summary'!$E$13</definedName>
    <definedName name="IREF">#REF!</definedName>
    <definedName name="Nrdson">#REF!</definedName>
    <definedName name="Prdson">#REF!</definedName>
    <definedName name="R_1">#REF!</definedName>
    <definedName name="R_2">#REF!</definedName>
    <definedName name="R_3">#REF!</definedName>
    <definedName name="R_4">#REF!</definedName>
    <definedName name="R_TH">#REF!</definedName>
    <definedName name="RTH">#REF!</definedName>
    <definedName name="VOUT">#REF!</definedName>
    <definedName name="VREF">#REF!</definedName>
    <definedName name="VREF2">#REF!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4" i="1" l="1"/>
  <c r="K32" i="1"/>
  <c r="K33" i="1"/>
  <c r="K31" i="1"/>
  <c r="K35" i="1"/>
  <c r="G32" i="1"/>
  <c r="K27" i="1"/>
  <c r="K25" i="1"/>
  <c r="K26" i="1"/>
  <c r="K24" i="1"/>
  <c r="K28" i="1"/>
  <c r="G31" i="1"/>
  <c r="G14" i="1"/>
  <c r="G13" i="1"/>
</calcChain>
</file>

<file path=xl/sharedStrings.xml><?xml version="1.0" encoding="utf-8"?>
<sst xmlns="http://schemas.openxmlformats.org/spreadsheetml/2006/main" count="40" uniqueCount="15">
  <si>
    <t>V</t>
  </si>
  <si>
    <t>VOUT_MAX</t>
  </si>
  <si>
    <t>uA</t>
  </si>
  <si>
    <t>ISEL_MAX</t>
  </si>
  <si>
    <t>VBG</t>
  </si>
  <si>
    <t>kOhm</t>
  </si>
  <si>
    <t>R3</t>
  </si>
  <si>
    <t>R2</t>
  </si>
  <si>
    <t>R1</t>
  </si>
  <si>
    <t>I1</t>
  </si>
  <si>
    <t>I2</t>
  </si>
  <si>
    <t>I3</t>
  </si>
  <si>
    <t>V2</t>
  </si>
  <si>
    <t>VOUT_MIN</t>
  </si>
  <si>
    <t>ISEL_MIN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</si>
</sst>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name val="Arial"/>
      <family val="2"/>
    </font>
    <font>
      <sz val="12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0FFFA"/>
        <bgColor indexed="64"/>
      </patternFill>
    </fill>
  </fills>
  <borders count="1">
    <border>
      <left/>
      <right/>
      <top/>
      <bottom/>
      <diagonal/>
    </border>
  </borders>
  <cellStyleXfs count="18">
    <xf numFmtId="0" fontId="0" fillId="0" borderId="0"/>
    <xf numFmtId="0" fontId="3" fillId="0" borderId="0"/>
    <xf numFmtId="0" fontId="1" fillId="0" borderId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164" fontId="0" fillId="2" borderId="0" xfId="0" applyNumberFormat="1" applyFill="1" applyAlignment="1">
      <alignment horizontal="center"/>
    </xf>
    <xf numFmtId="0" fontId="2" fillId="2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2" fillId="3" borderId="0" xfId="0" applyFont="1" applyFill="1"/>
    <xf numFmtId="0" fontId="0" fillId="4" borderId="0" xfId="0" applyFill="1" applyAlignment="1">
      <alignment horizontal="center"/>
    </xf>
    <xf numFmtId="0" fontId="2" fillId="5" borderId="0" xfId="0" applyFont="1" applyFill="1"/>
    <xf numFmtId="164" fontId="0" fillId="5" borderId="0" xfId="0" applyNumberFormat="1" applyFill="1" applyAlignment="1">
      <alignment horizontal="center"/>
    </xf>
    <xf numFmtId="0" fontId="0" fillId="5" borderId="0" xfId="0" applyFill="1"/>
    <xf numFmtId="0" fontId="0" fillId="0" borderId="0" xfId="0" applyFill="1"/>
    <xf numFmtId="0" fontId="2" fillId="0" borderId="0" xfId="0" applyFont="1" applyFill="1"/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</cellXfs>
  <cellStyles count="18"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4</xdr:col>
      <xdr:colOff>800100</xdr:colOff>
      <xdr:row>16</xdr:row>
      <xdr:rowOff>101600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495300"/>
          <a:ext cx="3657600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4</xdr:col>
      <xdr:colOff>800100</xdr:colOff>
      <xdr:row>33</xdr:row>
      <xdr:rowOff>12700</xdr:rowOff>
    </xdr:to>
    <xdr:pic>
      <xdr:nvPicPr>
        <xdr:cNvPr id="3" name="Picture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800" y="3136900"/>
          <a:ext cx="3657600" cy="232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/DOCUME~1/cjyrsc/LOCALS~1/Temp/2b/H.Lotus.Notes.Data/CDG4_vs_DC-DC_eff_1v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&amp; Summary"/>
      <sheetName val="DC-DC Efficiency"/>
      <sheetName val="CDG4 Calculation"/>
      <sheetName val="CDG4 with Lowered Vcc for 2to1"/>
      <sheetName val="Actual Measured PAE"/>
      <sheetName val="Actual Measured Battery Current"/>
      <sheetName val="Ideal (for reference only)"/>
    </sheetNames>
    <sheetDataSet>
      <sheetData sheetId="0">
        <row r="13">
          <cell r="E13">
            <v>10</v>
          </cell>
        </row>
      </sheetData>
      <sheetData sheetId="1"/>
      <sheetData sheetId="2"/>
      <sheetData sheetId="3"/>
      <sheetData sheetId="4" refreshError="1"/>
      <sheetData sheetId="5" refreshError="1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6:P35"/>
  <sheetViews>
    <sheetView tabSelected="1" zoomScale="70" zoomScaleNormal="70" workbookViewId="0">
      <selection activeCell="N15" sqref="N15"/>
    </sheetView>
  </sheetViews>
  <sheetFormatPr defaultColWidth="10.6640625" defaultRowHeight="14" x14ac:dyDescent="0.3"/>
  <cols>
    <col min="1" max="1" width="4.83203125" customWidth="1"/>
    <col min="7" max="7" width="8.25" style="1" customWidth="1"/>
  </cols>
  <sheetData>
    <row r="6" spans="6:16" x14ac:dyDescent="0.3">
      <c r="J6" s="12"/>
      <c r="K6" s="12"/>
      <c r="L6" s="12"/>
      <c r="M6" s="12"/>
      <c r="N6" s="12"/>
      <c r="O6" s="12"/>
      <c r="P6" s="12"/>
    </row>
    <row r="7" spans="6:16" x14ac:dyDescent="0.3">
      <c r="J7" s="12"/>
      <c r="K7" s="12"/>
      <c r="L7" s="12"/>
      <c r="M7" s="12"/>
      <c r="N7" s="12"/>
      <c r="O7" s="12"/>
      <c r="P7" s="12"/>
    </row>
    <row r="8" spans="6:16" x14ac:dyDescent="0.3">
      <c r="F8" s="7" t="s">
        <v>8</v>
      </c>
      <c r="G8" s="8">
        <v>610</v>
      </c>
      <c r="H8" s="5" t="s">
        <v>5</v>
      </c>
      <c r="J8" s="13"/>
      <c r="K8" s="14"/>
      <c r="L8" s="12"/>
      <c r="M8" s="12"/>
      <c r="N8" s="13"/>
      <c r="O8" s="14"/>
      <c r="P8" s="12"/>
    </row>
    <row r="9" spans="6:16" x14ac:dyDescent="0.3">
      <c r="F9" s="7" t="s">
        <v>7</v>
      </c>
      <c r="G9" s="8">
        <v>130</v>
      </c>
      <c r="H9" s="5" t="s">
        <v>5</v>
      </c>
      <c r="J9" s="13"/>
      <c r="K9" s="14"/>
      <c r="L9" s="12"/>
      <c r="M9" s="12"/>
      <c r="N9" s="13"/>
      <c r="O9" s="14"/>
      <c r="P9" s="12"/>
    </row>
    <row r="10" spans="6:16" x14ac:dyDescent="0.3">
      <c r="F10" s="7" t="s">
        <v>4</v>
      </c>
      <c r="G10" s="6">
        <v>1.2</v>
      </c>
      <c r="H10" s="5" t="s">
        <v>0</v>
      </c>
      <c r="J10" s="13"/>
      <c r="K10" s="14"/>
      <c r="L10" s="12"/>
      <c r="M10" s="12"/>
      <c r="N10" s="13"/>
      <c r="O10" s="14"/>
      <c r="P10" s="12"/>
    </row>
    <row r="11" spans="6:16" x14ac:dyDescent="0.3">
      <c r="F11" s="7" t="s">
        <v>3</v>
      </c>
      <c r="G11" s="6">
        <v>38.700000000000003</v>
      </c>
      <c r="H11" s="5" t="s">
        <v>2</v>
      </c>
      <c r="J11" s="13"/>
      <c r="K11" s="14"/>
      <c r="L11" s="12"/>
      <c r="M11" s="12"/>
      <c r="N11" s="13"/>
      <c r="O11" s="14"/>
      <c r="P11" s="12"/>
    </row>
    <row r="12" spans="6:16" x14ac:dyDescent="0.3">
      <c r="F12" s="7" t="s">
        <v>14</v>
      </c>
      <c r="G12" s="6">
        <v>5</v>
      </c>
      <c r="H12" s="5" t="s">
        <v>2</v>
      </c>
      <c r="J12" s="13"/>
      <c r="K12" s="14"/>
      <c r="L12" s="12"/>
      <c r="M12" s="12"/>
      <c r="N12" s="13"/>
      <c r="O12" s="14"/>
      <c r="P12" s="12"/>
    </row>
    <row r="13" spans="6:16" x14ac:dyDescent="0.3">
      <c r="F13" s="4" t="s">
        <v>1</v>
      </c>
      <c r="G13" s="3">
        <f>(((G10/(G9*10^3))+(G11*10^-6))*(G8*10^3))+G10</f>
        <v>30.437769230769227</v>
      </c>
      <c r="H13" s="2" t="s">
        <v>0</v>
      </c>
      <c r="J13" s="13"/>
      <c r="K13" s="15"/>
      <c r="L13" s="12"/>
      <c r="M13" s="12"/>
      <c r="N13" s="13"/>
      <c r="O13" s="15"/>
      <c r="P13" s="12"/>
    </row>
    <row r="14" spans="6:16" x14ac:dyDescent="0.3">
      <c r="F14" s="9" t="s">
        <v>13</v>
      </c>
      <c r="G14" s="10">
        <f>(((G10/(G9*10^3))+(G12*10^-6))*(G8*10^3))+G10</f>
        <v>9.8807692307692303</v>
      </c>
      <c r="H14" s="11" t="s">
        <v>0</v>
      </c>
      <c r="J14" s="13"/>
      <c r="K14" s="15"/>
      <c r="L14" s="12"/>
      <c r="M14" s="12"/>
      <c r="N14" s="13"/>
      <c r="O14" s="15"/>
      <c r="P14" s="12"/>
    </row>
    <row r="15" spans="6:16" x14ac:dyDescent="0.3">
      <c r="J15" s="12"/>
      <c r="K15" s="12"/>
      <c r="L15" s="12"/>
      <c r="M15" s="12"/>
      <c r="N15" s="12"/>
      <c r="O15" s="12"/>
      <c r="P15" s="12"/>
    </row>
    <row r="16" spans="6:16" x14ac:dyDescent="0.3">
      <c r="J16" s="12"/>
      <c r="K16" s="12"/>
      <c r="L16" s="12"/>
      <c r="M16" s="12"/>
      <c r="N16" s="12"/>
      <c r="O16" s="12"/>
      <c r="P16" s="12"/>
    </row>
    <row r="24" spans="6:11" x14ac:dyDescent="0.3">
      <c r="J24" t="s">
        <v>9</v>
      </c>
      <c r="K24">
        <f>K25+K26</f>
        <v>4.1284999999999998E-4</v>
      </c>
    </row>
    <row r="25" spans="6:11" x14ac:dyDescent="0.3">
      <c r="F25" s="7" t="s">
        <v>8</v>
      </c>
      <c r="G25" s="8">
        <v>69</v>
      </c>
      <c r="H25" s="5" t="s">
        <v>5</v>
      </c>
      <c r="J25" t="s">
        <v>10</v>
      </c>
      <c r="K25">
        <f>K27/(G26*10^3)</f>
        <v>3.7414999999999996E-4</v>
      </c>
    </row>
    <row r="26" spans="6:11" x14ac:dyDescent="0.3">
      <c r="F26" s="7" t="s">
        <v>7</v>
      </c>
      <c r="G26" s="8">
        <v>6</v>
      </c>
      <c r="H26" s="5" t="s">
        <v>5</v>
      </c>
      <c r="J26" t="s">
        <v>11</v>
      </c>
      <c r="K26">
        <f>G29*10^-6</f>
        <v>3.8699999999999999E-5</v>
      </c>
    </row>
    <row r="27" spans="6:11" x14ac:dyDescent="0.3">
      <c r="F27" s="7" t="s">
        <v>6</v>
      </c>
      <c r="G27" s="8">
        <v>27</v>
      </c>
      <c r="H27" s="5" t="s">
        <v>5</v>
      </c>
      <c r="J27" t="s">
        <v>12</v>
      </c>
      <c r="K27">
        <f>G28+((G29*10^-6)*(G27*10^3))</f>
        <v>2.2448999999999999</v>
      </c>
    </row>
    <row r="28" spans="6:11" x14ac:dyDescent="0.3">
      <c r="F28" s="7" t="s">
        <v>4</v>
      </c>
      <c r="G28" s="6">
        <v>1.2</v>
      </c>
      <c r="H28" s="5" t="s">
        <v>0</v>
      </c>
      <c r="J28" t="s">
        <v>1</v>
      </c>
      <c r="K28">
        <f>K27+(K24*(G25*10^3))</f>
        <v>30.731549999999999</v>
      </c>
    </row>
    <row r="29" spans="6:11" x14ac:dyDescent="0.3">
      <c r="F29" s="7" t="s">
        <v>3</v>
      </c>
      <c r="G29" s="6">
        <v>38.700000000000003</v>
      </c>
      <c r="H29" s="5" t="s">
        <v>2</v>
      </c>
    </row>
    <row r="30" spans="6:11" x14ac:dyDescent="0.3">
      <c r="F30" s="7" t="s">
        <v>14</v>
      </c>
      <c r="G30" s="6">
        <v>5</v>
      </c>
      <c r="H30" s="5" t="s">
        <v>2</v>
      </c>
    </row>
    <row r="31" spans="6:11" x14ac:dyDescent="0.3">
      <c r="F31" s="4" t="s">
        <v>1</v>
      </c>
      <c r="G31" s="3">
        <f>K28</f>
        <v>30.731549999999999</v>
      </c>
      <c r="H31" s="2" t="s">
        <v>0</v>
      </c>
      <c r="J31" t="s">
        <v>9</v>
      </c>
      <c r="K31">
        <f>K32+K33</f>
        <v>2.275E-4</v>
      </c>
    </row>
    <row r="32" spans="6:11" x14ac:dyDescent="0.3">
      <c r="F32" s="9" t="s">
        <v>13</v>
      </c>
      <c r="G32" s="10">
        <f>K35</f>
        <v>17.032499999999999</v>
      </c>
      <c r="H32" s="11" t="s">
        <v>0</v>
      </c>
      <c r="J32" t="s">
        <v>10</v>
      </c>
      <c r="K32">
        <f>K34/(G26*10^3)</f>
        <v>2.2249999999999999E-4</v>
      </c>
    </row>
    <row r="33" spans="10:11" x14ac:dyDescent="0.3">
      <c r="J33" t="s">
        <v>11</v>
      </c>
      <c r="K33">
        <f>G30*10^-6</f>
        <v>4.9999999999999996E-6</v>
      </c>
    </row>
    <row r="34" spans="10:11" x14ac:dyDescent="0.3">
      <c r="J34" t="s">
        <v>12</v>
      </c>
      <c r="K34">
        <f>G28+((G30*10^-6)*(G27*10^3))</f>
        <v>1.335</v>
      </c>
    </row>
    <row r="35" spans="10:11" x14ac:dyDescent="0.3">
      <c r="J35" t="s">
        <v>13</v>
      </c>
      <c r="K35">
        <f>K34+(K31*(G25*10^3))</f>
        <v>17.032499999999999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VOUT FB Divider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Y</dc:creator>
  <cp:lastModifiedBy>Ramirez, Salome</cp:lastModifiedBy>
  <dcterms:created xsi:type="dcterms:W3CDTF">2016-06-02T19:05:10Z</dcterms:created>
  <dcterms:modified xsi:type="dcterms:W3CDTF">2018-05-29T17:52:20Z</dcterms:modified>
</cp:coreProperties>
</file>